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evor\Desktop\Homework\First Homework - Excel\"/>
    </mc:Choice>
  </mc:AlternateContent>
  <xr:revisionPtr revIDLastSave="0" documentId="13_ncr:1_{2E96A1C5-75F9-4B69-97D8-8D831E047AA4}" xr6:coauthVersionLast="47" xr6:coauthVersionMax="47" xr10:uidLastSave="{00000000-0000-0000-0000-000000000000}"/>
  <bookViews>
    <workbookView xWindow="4710" yWindow="1140" windowWidth="32460" windowHeight="18975" xr2:uid="{00000000-000D-0000-FFFF-FFFF00000000}"/>
  </bookViews>
  <sheets>
    <sheet name="Data" sheetId="1" r:id="rId1"/>
    <sheet name="Per Category" sheetId="2" r:id="rId2"/>
    <sheet name="Per Sub-Category" sheetId="3" r:id="rId3"/>
    <sheet name="Per Month" sheetId="4" r:id="rId4"/>
    <sheet name="Bonus Work" sheetId="5" r:id="rId5"/>
    <sheet name="Bonus Statistical Analysis" sheetId="6" r:id="rId6"/>
  </sheets>
  <definedNames>
    <definedName name="_xlnm._FilterDatabase" localSheetId="0" hidden="1">Data!$A$1:$R$4115</definedName>
    <definedName name="Failed">'Bonus Statistical Analysis'!$E$2:$E$1531</definedName>
    <definedName name="Goal">Data!$D$2:$D$4115</definedName>
    <definedName name="State">Data!$F$2:$F$4115</definedName>
    <definedName name="Successful">'Bonus Statistical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L1" i="6"/>
  <c r="I1" i="6"/>
  <c r="L8" i="6"/>
  <c r="L7" i="6"/>
  <c r="L6" i="6"/>
  <c r="L5" i="6"/>
  <c r="L4" i="6"/>
  <c r="L3" i="6"/>
  <c r="I8" i="6"/>
  <c r="I7" i="6"/>
  <c r="I6" i="6"/>
  <c r="I5" i="6"/>
  <c r="I4" i="6"/>
  <c r="I3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55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  <c r="P1594" i="1"/>
  <c r="P1492" i="1"/>
  <c r="P789" i="1"/>
  <c r="P1196" i="1"/>
  <c r="P1397" i="1"/>
  <c r="P1893" i="1"/>
  <c r="P2085" i="1"/>
  <c r="P724" i="1"/>
  <c r="P1997" i="1"/>
  <c r="P829" i="1"/>
  <c r="P367" i="1"/>
  <c r="P386" i="1"/>
  <c r="P1932" i="1"/>
  <c r="P1387" i="1"/>
  <c r="P2055" i="1"/>
  <c r="P1976" i="1"/>
  <c r="P1403" i="1"/>
  <c r="P486" i="1"/>
  <c r="P2056" i="1"/>
  <c r="P1228" i="1"/>
  <c r="P926" i="1"/>
  <c r="P896" i="1"/>
  <c r="P1243" i="1"/>
  <c r="P593" i="1"/>
  <c r="P414" i="1"/>
  <c r="P1108" i="1"/>
  <c r="P2028" i="1"/>
  <c r="P782" i="1"/>
  <c r="P1878" i="1"/>
  <c r="P2099" i="1"/>
  <c r="P2052" i="1"/>
  <c r="P1774" i="1"/>
  <c r="P634" i="1"/>
  <c r="P360" i="1"/>
  <c r="P511" i="1"/>
  <c r="P293" i="1"/>
  <c r="P1183" i="1"/>
  <c r="P628" i="1"/>
  <c r="P1866" i="1"/>
  <c r="P2100" i="1"/>
  <c r="P512" i="1"/>
  <c r="P127" i="1"/>
  <c r="P2101" i="1"/>
  <c r="P848" i="1"/>
  <c r="P1563" i="1"/>
  <c r="P1321" i="1"/>
  <c r="P1295" i="1"/>
  <c r="P2102" i="1"/>
  <c r="P2103" i="1"/>
  <c r="P670" i="1"/>
  <c r="P954" i="1"/>
  <c r="P1205" i="1"/>
  <c r="P1920" i="1"/>
  <c r="P657" i="1"/>
  <c r="P1343" i="1"/>
  <c r="P1797" i="1"/>
  <c r="P1678" i="1"/>
  <c r="P2064" i="1"/>
  <c r="P1647" i="1"/>
  <c r="P457" i="1"/>
  <c r="P421" i="1"/>
  <c r="P1044" i="1"/>
  <c r="P325" i="1"/>
  <c r="P1326" i="1"/>
  <c r="P895" i="1"/>
  <c r="P952" i="1"/>
  <c r="P696" i="1"/>
  <c r="P1137" i="1"/>
  <c r="P694" i="1"/>
  <c r="P771" i="1"/>
  <c r="P1270" i="1"/>
  <c r="P2104" i="1"/>
  <c r="P1065" i="1"/>
  <c r="P978" i="1"/>
  <c r="P432" i="1"/>
  <c r="P91" i="1"/>
  <c r="P9" i="1"/>
  <c r="P699" i="1"/>
  <c r="P1345" i="1"/>
  <c r="P265" i="1"/>
  <c r="P2092" i="1"/>
  <c r="P1724" i="1"/>
  <c r="P2105" i="1"/>
  <c r="P736" i="1"/>
  <c r="P1399" i="1"/>
  <c r="P1529" i="1"/>
  <c r="P1685" i="1"/>
  <c r="P985" i="1"/>
  <c r="P2018" i="1"/>
  <c r="P849" i="1"/>
  <c r="P1479" i="1"/>
  <c r="P1158" i="1"/>
  <c r="P1573" i="1"/>
  <c r="P620" i="1"/>
  <c r="P1000" i="1"/>
  <c r="P1409" i="1"/>
  <c r="P1410" i="1"/>
  <c r="P1422" i="1"/>
  <c r="P2106" i="1"/>
  <c r="P2107" i="1"/>
  <c r="P682" i="1"/>
  <c r="P1481" i="1"/>
  <c r="P850" i="1"/>
  <c r="P1332" i="1"/>
  <c r="P1998" i="1"/>
  <c r="P1731" i="1"/>
  <c r="P190" i="1"/>
  <c r="P217" i="1"/>
  <c r="P630" i="1"/>
  <c r="P423" i="1"/>
  <c r="P1574" i="1"/>
  <c r="P522" i="1"/>
  <c r="P1642" i="1"/>
  <c r="P523" i="1"/>
  <c r="P1037" i="1"/>
  <c r="P2004" i="1"/>
  <c r="P1056" i="1"/>
  <c r="P1533" i="1"/>
  <c r="P3630" i="1"/>
  <c r="P3585" i="1"/>
  <c r="P3706" i="1"/>
  <c r="P3403" i="1"/>
  <c r="P3707" i="1"/>
  <c r="P2615" i="1"/>
  <c r="P2832" i="1"/>
  <c r="P3028" i="1"/>
  <c r="P3074" i="1"/>
  <c r="P3708" i="1"/>
  <c r="P3709" i="1"/>
  <c r="P3710" i="1"/>
  <c r="P2723" i="1"/>
  <c r="P3711" i="1"/>
  <c r="P3712" i="1"/>
  <c r="P2625" i="1"/>
  <c r="P3713" i="1"/>
  <c r="P3714" i="1"/>
  <c r="P2959" i="1"/>
  <c r="P2108" i="1"/>
  <c r="P3715" i="1"/>
  <c r="P2686" i="1"/>
  <c r="P3375" i="1"/>
  <c r="P3716" i="1"/>
  <c r="P2424" i="1"/>
  <c r="P2771" i="1"/>
  <c r="P3297" i="1"/>
  <c r="P3717" i="1"/>
  <c r="P3532" i="1"/>
  <c r="P3202" i="1"/>
  <c r="P2469" i="1"/>
  <c r="P3555" i="1"/>
  <c r="P3658" i="1"/>
  <c r="P3260" i="1"/>
  <c r="P2995" i="1"/>
  <c r="P3666" i="1"/>
  <c r="P2847" i="1"/>
  <c r="P3406" i="1"/>
  <c r="P3718" i="1"/>
  <c r="P3687" i="1"/>
  <c r="P3719" i="1"/>
  <c r="P3647" i="1"/>
  <c r="P2582" i="1"/>
  <c r="P3720" i="1"/>
  <c r="P3308" i="1"/>
  <c r="P3721" i="1"/>
  <c r="P2236" i="1"/>
  <c r="P3648" i="1"/>
  <c r="P2906" i="1"/>
  <c r="P2478" i="1"/>
  <c r="P2949" i="1"/>
  <c r="P3688" i="1"/>
  <c r="P3722" i="1"/>
  <c r="P3723" i="1"/>
  <c r="P3724" i="1"/>
  <c r="P2805" i="1"/>
  <c r="P3725" i="1"/>
  <c r="P2318" i="1"/>
  <c r="P3726" i="1"/>
  <c r="P2520" i="1"/>
  <c r="P2375" i="1"/>
  <c r="P2503" i="1"/>
  <c r="P3727" i="1"/>
  <c r="P2354" i="1"/>
  <c r="P2934" i="1"/>
  <c r="P2833" i="1"/>
  <c r="P3728" i="1"/>
  <c r="P2574" i="1"/>
  <c r="P3729" i="1"/>
  <c r="P3542" i="1"/>
  <c r="P3348" i="1"/>
  <c r="P2855" i="1"/>
  <c r="P3693" i="1"/>
  <c r="P3730" i="1"/>
  <c r="P3493" i="1"/>
  <c r="P3731" i="1"/>
  <c r="P2303" i="1"/>
  <c r="P2700" i="1"/>
  <c r="P3161" i="1"/>
  <c r="P3732" i="1"/>
  <c r="P2440" i="1"/>
  <c r="P2245" i="1"/>
  <c r="P3733" i="1"/>
  <c r="P2401" i="1"/>
  <c r="P2264" i="1"/>
  <c r="P2571" i="1"/>
  <c r="P3734" i="1"/>
  <c r="P2593" i="1"/>
  <c r="P3735" i="1"/>
  <c r="P3736" i="1"/>
  <c r="P2452" i="1"/>
  <c r="P2290" i="1"/>
  <c r="P3628" i="1"/>
  <c r="P3571" i="1"/>
  <c r="P3655" i="1"/>
  <c r="P3424" i="1"/>
  <c r="P2252" i="1"/>
  <c r="P2651" i="1"/>
  <c r="P3059" i="1"/>
  <c r="P2551" i="1"/>
  <c r="P3257" i="1"/>
  <c r="P3737" i="1"/>
  <c r="P2633" i="1"/>
  <c r="P3738" i="1"/>
  <c r="P3739" i="1"/>
  <c r="P3740" i="1"/>
  <c r="P3213" i="1"/>
  <c r="P3741" i="1"/>
  <c r="P3742" i="1"/>
  <c r="P3743" i="1"/>
  <c r="P3353" i="1"/>
  <c r="P3744" i="1"/>
  <c r="P2984" i="1"/>
  <c r="P3745" i="1"/>
  <c r="P2316" i="1"/>
  <c r="P3746" i="1"/>
  <c r="P3747" i="1"/>
  <c r="P3376" i="1"/>
  <c r="P3748" i="1"/>
  <c r="P2456" i="1"/>
  <c r="P1320" i="1"/>
  <c r="P1079" i="1"/>
  <c r="P1045" i="1"/>
  <c r="P1718" i="1"/>
  <c r="P1033" i="1"/>
  <c r="P1611" i="1"/>
  <c r="P129" i="1"/>
  <c r="P582" i="1"/>
  <c r="P1871" i="1"/>
  <c r="P1068" i="1"/>
  <c r="P1452" i="1"/>
  <c r="P734" i="1"/>
  <c r="P290" i="1"/>
  <c r="P1966" i="1"/>
  <c r="P933" i="1"/>
  <c r="P1372" i="1"/>
  <c r="P532" i="1"/>
  <c r="P1373" i="1"/>
  <c r="P275" i="1"/>
  <c r="P613" i="1"/>
  <c r="P1400" i="1"/>
  <c r="P1333" i="1"/>
  <c r="P197" i="1"/>
  <c r="P912" i="1"/>
  <c r="P910" i="1"/>
  <c r="P1129" i="1"/>
  <c r="P482" i="1"/>
  <c r="P618" i="1"/>
  <c r="P1120" i="1"/>
  <c r="P467" i="1"/>
  <c r="P439" i="1"/>
  <c r="P1520" i="1"/>
  <c r="P311" i="1"/>
  <c r="P1308" i="1"/>
  <c r="P406" i="1"/>
  <c r="P1272" i="1"/>
  <c r="P465" i="1"/>
  <c r="P1167" i="1"/>
  <c r="P448" i="1"/>
  <c r="P396" i="1"/>
  <c r="P405" i="1"/>
  <c r="P826" i="1"/>
  <c r="P1897" i="1"/>
  <c r="P1015" i="1"/>
  <c r="P1528" i="1"/>
  <c r="P206" i="1"/>
  <c r="P1227" i="1"/>
  <c r="P313" i="1"/>
  <c r="P1650" i="1"/>
  <c r="P1509" i="1"/>
  <c r="P1378" i="1"/>
  <c r="P847" i="1"/>
  <c r="P1840" i="1"/>
  <c r="P1861" i="1"/>
  <c r="P2109" i="1"/>
  <c r="P599" i="1"/>
  <c r="P891" i="1"/>
  <c r="P1983" i="1"/>
  <c r="P1238" i="1"/>
  <c r="P309" i="1"/>
  <c r="P1817" i="1"/>
  <c r="P890" i="1"/>
  <c r="P2008" i="1"/>
  <c r="P549" i="1"/>
  <c r="P205" i="1"/>
  <c r="P638" i="1"/>
  <c r="P143" i="1"/>
  <c r="P1122" i="1"/>
  <c r="P1453" i="1"/>
  <c r="P885" i="1"/>
  <c r="P1565" i="1"/>
  <c r="P1569" i="1"/>
  <c r="P1103" i="1"/>
  <c r="P1515" i="1"/>
  <c r="P93" i="1"/>
  <c r="P1889" i="1"/>
  <c r="P1032" i="1"/>
  <c r="P1953" i="1"/>
  <c r="P153" i="1"/>
  <c r="P1078" i="1"/>
  <c r="P1390" i="1"/>
  <c r="P1703" i="1"/>
  <c r="P1297" i="1"/>
  <c r="P787" i="1"/>
  <c r="P1827" i="1"/>
  <c r="P1548" i="1"/>
  <c r="P1066" i="1"/>
  <c r="P561" i="1"/>
  <c r="P1615" i="1"/>
  <c r="P1459" i="1"/>
  <c r="P1804" i="1"/>
  <c r="P1386" i="1"/>
  <c r="P1058" i="1"/>
  <c r="P744" i="1"/>
  <c r="P1896" i="1"/>
  <c r="P1693" i="1"/>
  <c r="P938" i="1"/>
  <c r="P1899" i="1"/>
  <c r="P1178" i="1"/>
  <c r="P1285" i="1"/>
  <c r="P752" i="1"/>
  <c r="P1374" i="1"/>
  <c r="P2025" i="1"/>
  <c r="P1783" i="1"/>
  <c r="P1775" i="1"/>
  <c r="P783" i="1"/>
  <c r="P347" i="1"/>
  <c r="P1115" i="1"/>
  <c r="P1665" i="1"/>
  <c r="P1385" i="1"/>
  <c r="P996" i="1"/>
  <c r="P690" i="1"/>
  <c r="P945" i="1"/>
  <c r="P1255" i="1"/>
  <c r="P1592" i="1"/>
  <c r="P951" i="1"/>
  <c r="P1700" i="1"/>
  <c r="P324" i="1"/>
  <c r="P1661" i="1"/>
  <c r="P1508" i="1"/>
  <c r="P1863" i="1"/>
  <c r="P1132" i="1"/>
  <c r="P764" i="1"/>
  <c r="P1869" i="1"/>
  <c r="P1176" i="1"/>
  <c r="P1590" i="1"/>
  <c r="P1876" i="1"/>
  <c r="P1640" i="1"/>
  <c r="P1567" i="1"/>
  <c r="P1177" i="1"/>
  <c r="P802" i="1"/>
  <c r="P1018" i="1"/>
  <c r="P738" i="1"/>
  <c r="P1381" i="1"/>
  <c r="P631" i="1"/>
  <c r="P851" i="1"/>
  <c r="P1433" i="1"/>
  <c r="P1010" i="1"/>
  <c r="P1106" i="1"/>
  <c r="P958" i="1"/>
  <c r="P516" i="1"/>
  <c r="P1516" i="1"/>
  <c r="P178" i="1"/>
  <c r="P240" i="1"/>
  <c r="P1093" i="1"/>
  <c r="P1432" i="1"/>
  <c r="P2059" i="1"/>
  <c r="P225" i="1"/>
  <c r="P716" i="1"/>
  <c r="P297" i="1"/>
  <c r="P2110" i="1"/>
  <c r="P1986" i="1"/>
  <c r="P1937" i="1"/>
  <c r="P1163" i="1"/>
  <c r="P1101" i="1"/>
  <c r="P1286" i="1"/>
  <c r="P1382" i="1"/>
  <c r="P1593" i="1"/>
  <c r="P745" i="1"/>
  <c r="P1365" i="1"/>
  <c r="P1086" i="1"/>
  <c r="P1598" i="1"/>
  <c r="P513" i="1"/>
  <c r="P1475" i="1"/>
  <c r="P1660" i="1"/>
  <c r="P1316" i="1"/>
  <c r="P1314" i="1"/>
  <c r="P1833" i="1"/>
  <c r="P1850" i="1"/>
  <c r="P556" i="1"/>
  <c r="P665" i="1"/>
  <c r="P1912" i="1"/>
  <c r="P706" i="1"/>
  <c r="P1485" i="1"/>
  <c r="P1687" i="1"/>
  <c r="P1765" i="1"/>
  <c r="P844" i="1"/>
  <c r="P2051" i="1"/>
  <c r="P1984" i="1"/>
  <c r="P2014" i="1"/>
  <c r="P3336" i="1"/>
  <c r="P3058" i="1"/>
  <c r="P3165" i="1"/>
  <c r="P3248" i="1"/>
  <c r="P2791" i="1"/>
  <c r="P3640" i="1"/>
  <c r="P3133" i="1"/>
  <c r="P3749" i="1"/>
  <c r="P2829" i="1"/>
  <c r="P3750" i="1"/>
  <c r="P3024" i="1"/>
  <c r="P2620" i="1"/>
  <c r="P2726" i="1"/>
  <c r="P3751" i="1"/>
  <c r="P2856" i="1"/>
  <c r="P3686" i="1"/>
  <c r="P3752" i="1"/>
  <c r="P3753" i="1"/>
  <c r="P2729" i="1"/>
  <c r="P3754" i="1"/>
  <c r="P3504" i="1"/>
  <c r="P3755" i="1"/>
  <c r="P2327" i="1"/>
  <c r="P3505" i="1"/>
  <c r="P2857" i="1"/>
  <c r="P3680" i="1"/>
  <c r="P2777" i="1"/>
  <c r="P3621" i="1"/>
  <c r="P2946" i="1"/>
  <c r="P3036" i="1"/>
  <c r="P3244" i="1"/>
  <c r="P3756" i="1"/>
  <c r="P2229" i="1"/>
  <c r="P3597" i="1"/>
  <c r="P3228" i="1"/>
  <c r="P3541" i="1"/>
  <c r="P3273" i="1"/>
  <c r="P3757" i="1"/>
  <c r="P2756" i="1"/>
  <c r="P3547" i="1"/>
  <c r="P3394" i="1"/>
  <c r="P3758" i="1"/>
  <c r="P3759" i="1"/>
  <c r="P3034" i="1"/>
  <c r="P3521" i="1"/>
  <c r="P2430" i="1"/>
  <c r="P3250" i="1"/>
  <c r="P2491" i="1"/>
  <c r="P3760" i="1"/>
  <c r="P3761" i="1"/>
  <c r="P3177" i="1"/>
  <c r="P2652" i="1"/>
  <c r="P2552" i="1"/>
  <c r="P2979" i="1"/>
  <c r="P3592" i="1"/>
  <c r="P3762" i="1"/>
  <c r="P3040" i="1"/>
  <c r="P3763" i="1"/>
  <c r="P3764" i="1"/>
  <c r="P2377" i="1"/>
  <c r="P2530" i="1"/>
  <c r="P2813" i="1"/>
  <c r="P3506" i="1"/>
  <c r="P2266" i="1"/>
  <c r="P3459" i="1"/>
  <c r="P2485" i="1"/>
  <c r="P3652" i="1"/>
  <c r="P3765" i="1"/>
  <c r="P3766" i="1"/>
  <c r="P3396" i="1"/>
  <c r="P3767" i="1"/>
  <c r="P3768" i="1"/>
  <c r="P3769" i="1"/>
  <c r="P3770" i="1"/>
  <c r="P3474" i="1"/>
  <c r="P3771" i="1"/>
  <c r="P3694" i="1"/>
  <c r="P3278" i="1"/>
  <c r="P2882" i="1"/>
  <c r="P2725" i="1"/>
  <c r="P2944" i="1"/>
  <c r="P3772" i="1"/>
  <c r="P3154" i="1"/>
  <c r="P3081" i="1"/>
  <c r="P3125" i="1"/>
  <c r="P3338" i="1"/>
  <c r="P3487" i="1"/>
  <c r="P2954" i="1"/>
  <c r="P3233" i="1"/>
  <c r="P3437" i="1"/>
  <c r="P3773" i="1"/>
  <c r="P2968" i="1"/>
  <c r="P3483" i="1"/>
  <c r="P2617" i="1"/>
  <c r="P2939" i="1"/>
  <c r="P2449" i="1"/>
  <c r="P3774" i="1"/>
  <c r="P3127" i="1"/>
  <c r="P3775" i="1"/>
  <c r="P2472" i="1"/>
  <c r="P1769" i="1"/>
  <c r="P1527" i="1"/>
  <c r="P1001" i="1"/>
  <c r="P825" i="1"/>
  <c r="P1251" i="1"/>
  <c r="P2111" i="1"/>
  <c r="P1023" i="1"/>
  <c r="P1947" i="1"/>
  <c r="P970" i="1"/>
  <c r="P636" i="1"/>
  <c r="P1305" i="1"/>
  <c r="P2112" i="1"/>
  <c r="P785" i="1"/>
  <c r="P2057" i="1"/>
  <c r="P1523" i="1"/>
  <c r="P1725" i="1"/>
  <c r="P907" i="1"/>
  <c r="P830" i="1"/>
  <c r="P133" i="1"/>
  <c r="P1982" i="1"/>
  <c r="P3660" i="1"/>
  <c r="P3304" i="1"/>
  <c r="P3702" i="1"/>
  <c r="P3386" i="1"/>
  <c r="P3149" i="1"/>
  <c r="P2427" i="1"/>
  <c r="P3528" i="1"/>
  <c r="P3776" i="1"/>
  <c r="P3526" i="1"/>
  <c r="P2989" i="1"/>
  <c r="P3266" i="1"/>
  <c r="P2852" i="1"/>
  <c r="P3777" i="1"/>
  <c r="P3325" i="1"/>
  <c r="P2346" i="1"/>
  <c r="P3778" i="1"/>
  <c r="P3008" i="1"/>
  <c r="P3203" i="1"/>
  <c r="P3779" i="1"/>
  <c r="P3607" i="1"/>
  <c r="P3641" i="1"/>
  <c r="P3366" i="1"/>
  <c r="P3780" i="1"/>
  <c r="P3525" i="1"/>
  <c r="P3670" i="1"/>
  <c r="P3781" i="1"/>
  <c r="P3608" i="1"/>
  <c r="P3782" i="1"/>
  <c r="P3180" i="1"/>
  <c r="P3234" i="1"/>
  <c r="P3463" i="1"/>
  <c r="P3343" i="1"/>
  <c r="P3783" i="1"/>
  <c r="P3362" i="1"/>
  <c r="P3262" i="1"/>
  <c r="P3341" i="1"/>
  <c r="P3696" i="1"/>
  <c r="P3438" i="1"/>
  <c r="P3643" i="1"/>
  <c r="P3112" i="1"/>
  <c r="P3586" i="1"/>
  <c r="P3784" i="1"/>
  <c r="P3785" i="1"/>
  <c r="P3644" i="1"/>
  <c r="P3181" i="1"/>
  <c r="P3786" i="1"/>
  <c r="P3300" i="1"/>
  <c r="P2735" i="1"/>
  <c r="P2937" i="1"/>
  <c r="P3635" i="1"/>
  <c r="P2889" i="1"/>
  <c r="P3550" i="1"/>
  <c r="P2940" i="1"/>
  <c r="P2470" i="1"/>
  <c r="P3501" i="1"/>
  <c r="P3342" i="1"/>
  <c r="P3593" i="1"/>
  <c r="P3407" i="1"/>
  <c r="P2367" i="1"/>
  <c r="P3549" i="1"/>
  <c r="P3060" i="1"/>
  <c r="P3122" i="1"/>
  <c r="P3787" i="1"/>
  <c r="P2914" i="1"/>
  <c r="P3788" i="1"/>
  <c r="P3003" i="1"/>
  <c r="P3439" i="1"/>
  <c r="P3789" i="1"/>
  <c r="P3198" i="1"/>
  <c r="P3285" i="1"/>
  <c r="P3790" i="1"/>
  <c r="P3791" i="1"/>
  <c r="P3792" i="1"/>
  <c r="P2496" i="1"/>
  <c r="P3793" i="1"/>
  <c r="P3794" i="1"/>
  <c r="P3795" i="1"/>
  <c r="P2969" i="1"/>
  <c r="P3796" i="1"/>
  <c r="P3705" i="1"/>
  <c r="P3182" i="1"/>
  <c r="P3175" i="1"/>
  <c r="P2824" i="1"/>
  <c r="P3797" i="1"/>
  <c r="P3798" i="1"/>
  <c r="P3799" i="1"/>
  <c r="P2556" i="1"/>
  <c r="P3609" i="1"/>
  <c r="P3800" i="1"/>
  <c r="P3460" i="1"/>
  <c r="P3530" i="1"/>
  <c r="P3124" i="1"/>
  <c r="P3801" i="1"/>
  <c r="P2641" i="1"/>
  <c r="P3610" i="1"/>
  <c r="P3656" i="1"/>
  <c r="P3440" i="1"/>
  <c r="P3802" i="1"/>
  <c r="P3653" i="1"/>
  <c r="P3704" i="1"/>
  <c r="P495" i="1"/>
  <c r="P879" i="1"/>
  <c r="P17" i="1"/>
  <c r="P1443" i="1"/>
  <c r="P136" i="1"/>
  <c r="P159" i="1"/>
  <c r="P614" i="1"/>
  <c r="P1356" i="1"/>
  <c r="P707" i="1"/>
  <c r="P529" i="1"/>
  <c r="P1083" i="1"/>
  <c r="P1996" i="1"/>
  <c r="P2007" i="1"/>
  <c r="P517" i="1"/>
  <c r="P166" i="1"/>
  <c r="P469" i="1"/>
  <c r="P226" i="1"/>
  <c r="P731" i="1"/>
  <c r="P1539" i="1"/>
  <c r="P1993" i="1"/>
  <c r="P2964" i="1"/>
  <c r="P3201" i="1"/>
  <c r="P3354" i="1"/>
  <c r="P3372" i="1"/>
  <c r="P2770" i="1"/>
  <c r="P2536" i="1"/>
  <c r="P3674" i="1"/>
  <c r="P2709" i="1"/>
  <c r="P2885" i="1"/>
  <c r="P2493" i="1"/>
  <c r="P2407" i="1"/>
  <c r="P2325" i="1"/>
  <c r="P2490" i="1"/>
  <c r="P3435" i="1"/>
  <c r="P3594" i="1"/>
  <c r="P2600" i="1"/>
  <c r="P3110" i="1"/>
  <c r="P2447" i="1"/>
  <c r="P2920" i="1"/>
  <c r="P2585" i="1"/>
  <c r="P2444" i="1"/>
  <c r="P3572" i="1"/>
  <c r="P3499" i="1"/>
  <c r="P3216" i="1"/>
  <c r="P2774" i="1"/>
  <c r="P2423" i="1"/>
  <c r="P3803" i="1"/>
  <c r="P2928" i="1"/>
  <c r="P2213" i="1"/>
  <c r="P2247" i="1"/>
  <c r="P2642" i="1"/>
  <c r="P3309" i="1"/>
  <c r="P2802" i="1"/>
  <c r="P2357" i="1"/>
  <c r="P3361" i="1"/>
  <c r="P3166" i="1"/>
  <c r="P3700" i="1"/>
  <c r="P2282" i="1"/>
  <c r="P2587" i="1"/>
  <c r="P2205" i="1"/>
  <c r="P2994" i="1"/>
  <c r="P2437" i="1"/>
  <c r="P2394" i="1"/>
  <c r="P2831" i="1"/>
  <c r="P3211" i="1"/>
  <c r="P3197" i="1"/>
  <c r="P3804" i="1"/>
  <c r="P2208" i="1"/>
  <c r="P2481" i="1"/>
  <c r="P3352" i="1"/>
  <c r="P3805" i="1"/>
  <c r="P2369" i="1"/>
  <c r="P3431" i="1"/>
  <c r="P3243" i="1"/>
  <c r="P2598" i="1"/>
  <c r="P2851" i="1"/>
  <c r="P2705" i="1"/>
  <c r="P3389" i="1"/>
  <c r="P3252" i="1"/>
  <c r="P3140" i="1"/>
  <c r="P499" i="1"/>
  <c r="P799" i="1"/>
  <c r="P611" i="1"/>
  <c r="P1217" i="1"/>
  <c r="P1463" i="1"/>
  <c r="P2029" i="1"/>
  <c r="P1855" i="1"/>
  <c r="P411" i="1"/>
  <c r="P1454" i="1"/>
  <c r="P632" i="1"/>
  <c r="P610" i="1"/>
  <c r="P721" i="1"/>
  <c r="P383" i="1"/>
  <c r="P832" i="1"/>
  <c r="P735" i="1"/>
  <c r="P1009" i="1"/>
  <c r="P124" i="1"/>
  <c r="P795" i="1"/>
  <c r="P1370" i="1"/>
  <c r="P391" i="1"/>
  <c r="P1334" i="1"/>
  <c r="P1754" i="1"/>
  <c r="P1148" i="1"/>
  <c r="P461" i="1"/>
  <c r="P1749" i="1"/>
  <c r="P308" i="1"/>
  <c r="P1131" i="1"/>
  <c r="P2086" i="1"/>
  <c r="P2047" i="1"/>
  <c r="P1455" i="1"/>
  <c r="P1719" i="1"/>
  <c r="P897" i="1"/>
  <c r="P1111" i="1"/>
  <c r="P671" i="1"/>
  <c r="P1607" i="1"/>
  <c r="P1795" i="1"/>
  <c r="P920" i="1"/>
  <c r="P199" i="1"/>
  <c r="P1785" i="1"/>
  <c r="P1793" i="1"/>
  <c r="P3806" i="1"/>
  <c r="P2877" i="1"/>
  <c r="P3807" i="1"/>
  <c r="P3496" i="1"/>
  <c r="P3808" i="1"/>
  <c r="P2353" i="1"/>
  <c r="P3809" i="1"/>
  <c r="P2929" i="1"/>
  <c r="P3810" i="1"/>
  <c r="P2308" i="1"/>
  <c r="P3811" i="1"/>
  <c r="P3598" i="1"/>
  <c r="P2941" i="1"/>
  <c r="P3217" i="1"/>
  <c r="P2217" i="1"/>
  <c r="P3091" i="1"/>
  <c r="P2261" i="1"/>
  <c r="P3267" i="1"/>
  <c r="P3355" i="1"/>
  <c r="P2996" i="1"/>
  <c r="P1575" i="1"/>
  <c r="P598" i="1"/>
  <c r="P2113" i="1"/>
  <c r="P458" i="1"/>
  <c r="P1726" i="1"/>
  <c r="P300" i="1"/>
  <c r="P507" i="1"/>
  <c r="P1019" i="1"/>
  <c r="P245" i="1"/>
  <c r="P1216" i="1"/>
  <c r="P493" i="1"/>
  <c r="P1596" i="1"/>
  <c r="P2013" i="1"/>
  <c r="P1692" i="1"/>
  <c r="P1472" i="1"/>
  <c r="P1105" i="1"/>
  <c r="P1867" i="1"/>
  <c r="P1325" i="1"/>
  <c r="P994" i="1"/>
  <c r="P2090" i="1"/>
  <c r="P441" i="1"/>
  <c r="P1116" i="1"/>
  <c r="P1870" i="1"/>
  <c r="P784" i="1"/>
  <c r="P2114" i="1"/>
  <c r="P1493" i="1"/>
  <c r="P1543" i="1"/>
  <c r="P1482" i="1"/>
  <c r="P2115" i="1"/>
  <c r="P1603" i="1"/>
  <c r="P1494" i="1"/>
  <c r="P1576" i="1"/>
  <c r="P444" i="1"/>
  <c r="P385" i="1"/>
  <c r="P692" i="1"/>
  <c r="P1359" i="1"/>
  <c r="P983" i="1"/>
  <c r="P553" i="1"/>
  <c r="P409" i="1"/>
  <c r="P1246" i="1"/>
  <c r="P583" i="1"/>
  <c r="P2116" i="1"/>
  <c r="P877" i="1"/>
  <c r="P307" i="1"/>
  <c r="P581" i="1"/>
  <c r="P2015" i="1"/>
  <c r="P1847" i="1"/>
  <c r="P1643" i="1"/>
  <c r="P1360" i="1"/>
  <c r="P1577" i="1"/>
  <c r="P1303" i="1"/>
  <c r="P203" i="1"/>
  <c r="P1987" i="1"/>
  <c r="P1819" i="1"/>
  <c r="P627" i="1"/>
  <c r="P925" i="1"/>
  <c r="P1933" i="1"/>
  <c r="P806" i="1"/>
  <c r="P483" i="1"/>
  <c r="P944" i="1"/>
  <c r="P834" i="1"/>
  <c r="P1874" i="1"/>
  <c r="P1553" i="1"/>
  <c r="P167" i="1"/>
  <c r="P270" i="1"/>
  <c r="P836" i="1"/>
  <c r="P803" i="1"/>
  <c r="P2117" i="1"/>
  <c r="P2118" i="1"/>
  <c r="P862" i="1"/>
  <c r="P416" i="1"/>
  <c r="P635" i="1"/>
  <c r="P1500" i="1"/>
  <c r="P2119" i="1"/>
  <c r="P909" i="1"/>
  <c r="P1632" i="1"/>
  <c r="P220" i="1"/>
  <c r="P2120" i="1"/>
  <c r="P497" i="1"/>
  <c r="P1522" i="1"/>
  <c r="P2541" i="1"/>
  <c r="P3037" i="1"/>
  <c r="P3373" i="1"/>
  <c r="P2886" i="1"/>
  <c r="P2305" i="1"/>
  <c r="P3056" i="1"/>
  <c r="P2539" i="1"/>
  <c r="P2463" i="1"/>
  <c r="P3498" i="1"/>
  <c r="P2653" i="1"/>
  <c r="P3387" i="1"/>
  <c r="P2838" i="1"/>
  <c r="P3231" i="1"/>
  <c r="P3141" i="1"/>
  <c r="P2458" i="1"/>
  <c r="P3812" i="1"/>
  <c r="P2313" i="1"/>
  <c r="P2221" i="1"/>
  <c r="P3137" i="1"/>
  <c r="P2396" i="1"/>
  <c r="P2974" i="1"/>
  <c r="P3235" i="1"/>
  <c r="P2517" i="1"/>
  <c r="P2317" i="1"/>
  <c r="P3183" i="1"/>
  <c r="P2212" i="1"/>
  <c r="P2312" i="1"/>
  <c r="P3813" i="1"/>
  <c r="P2781" i="1"/>
  <c r="P2727" i="1"/>
  <c r="P2901" i="1"/>
  <c r="P2950" i="1"/>
  <c r="P2314" i="1"/>
  <c r="P2710" i="1"/>
  <c r="P2328" i="1"/>
  <c r="P3020" i="1"/>
  <c r="P2319" i="1"/>
  <c r="P3814" i="1"/>
  <c r="P2982" i="1"/>
  <c r="P2344" i="1"/>
  <c r="P3344" i="1"/>
  <c r="P3815" i="1"/>
  <c r="P3392" i="1"/>
  <c r="P2955" i="1"/>
  <c r="P3391" i="1"/>
  <c r="P2965" i="1"/>
  <c r="P3816" i="1"/>
  <c r="P3817" i="1"/>
  <c r="P3818" i="1"/>
  <c r="P2951" i="1"/>
  <c r="P2479" i="1"/>
  <c r="P3819" i="1"/>
  <c r="P3214" i="1"/>
  <c r="P2796" i="1"/>
  <c r="P3820" i="1"/>
  <c r="P2820" i="1"/>
  <c r="P3821" i="1"/>
  <c r="P3291" i="1"/>
  <c r="P2854" i="1"/>
  <c r="P3314" i="1"/>
  <c r="P3822" i="1"/>
  <c r="P2391" i="1"/>
  <c r="P2504" i="1"/>
  <c r="P3042" i="1"/>
  <c r="P2679" i="1"/>
  <c r="P2997" i="1"/>
  <c r="P3823" i="1"/>
  <c r="P3824" i="1"/>
  <c r="P2681" i="1"/>
  <c r="P3825" i="1"/>
  <c r="P2336" i="1"/>
  <c r="P2800" i="1"/>
  <c r="P2604" i="1"/>
  <c r="P2815" i="1"/>
  <c r="P2399" i="1"/>
  <c r="P3117" i="1"/>
  <c r="P3826" i="1"/>
  <c r="P3155" i="1"/>
  <c r="P3370" i="1"/>
  <c r="P3113" i="1"/>
  <c r="P2557" i="1"/>
  <c r="P3031" i="1"/>
  <c r="P2738" i="1"/>
  <c r="P2722" i="1"/>
  <c r="P2627" i="1"/>
  <c r="P3016" i="1"/>
  <c r="P3070" i="1"/>
  <c r="P3827" i="1"/>
  <c r="P2648" i="1"/>
  <c r="P3128" i="1"/>
  <c r="P2421" i="1"/>
  <c r="P2335" i="1"/>
  <c r="P2320" i="1"/>
  <c r="P3223" i="1"/>
  <c r="P2294" i="1"/>
  <c r="P2827" i="1"/>
  <c r="P3089" i="1"/>
  <c r="P3068" i="1"/>
  <c r="P2671" i="1"/>
  <c r="P2332" i="1"/>
  <c r="P2285" i="1"/>
  <c r="P2301" i="1"/>
  <c r="P2415" i="1"/>
  <c r="P3164" i="1"/>
  <c r="P3242" i="1"/>
  <c r="P3152" i="1"/>
  <c r="P2602" i="1"/>
  <c r="P2546" i="1"/>
  <c r="P3135" i="1"/>
  <c r="P2280" i="1"/>
  <c r="P2286" i="1"/>
  <c r="P3425" i="1"/>
  <c r="P2362" i="1"/>
  <c r="P3053" i="1"/>
  <c r="P3301" i="1"/>
  <c r="P3005" i="1"/>
  <c r="P3069" i="1"/>
  <c r="P2371" i="1"/>
  <c r="P2251" i="1"/>
  <c r="P2204" i="1"/>
  <c r="P2599" i="1"/>
  <c r="P3639" i="1"/>
  <c r="P3620" i="1"/>
  <c r="P2404" i="1"/>
  <c r="P3167" i="1"/>
  <c r="P2811" i="1"/>
  <c r="P2636" i="1"/>
  <c r="P2629" i="1"/>
  <c r="P3828" i="1"/>
  <c r="P2562" i="1"/>
  <c r="P3502" i="1"/>
  <c r="P2896" i="1"/>
  <c r="P3331" i="1"/>
  <c r="P2453" i="1"/>
  <c r="P3029" i="1"/>
  <c r="P2778" i="1"/>
  <c r="P3099" i="1"/>
  <c r="P3138" i="1"/>
  <c r="P2244" i="1"/>
  <c r="P2767" i="1"/>
  <c r="P3041" i="1"/>
  <c r="P1578" i="1"/>
  <c r="P2403" i="1"/>
  <c r="P2573" i="1"/>
  <c r="P2206" i="1"/>
  <c r="P2211" i="1"/>
  <c r="P2819" i="1"/>
  <c r="P2291" i="1"/>
  <c r="P3405" i="1"/>
  <c r="P2630" i="1"/>
  <c r="P3456" i="1"/>
  <c r="P3365" i="1"/>
  <c r="P5" i="1"/>
  <c r="P2363" i="1"/>
  <c r="P2397" i="1"/>
  <c r="P2998" i="1"/>
  <c r="P2981" i="1"/>
  <c r="P2473" i="1"/>
  <c r="P2961" i="1"/>
  <c r="P2278" i="1"/>
  <c r="P241" i="1"/>
  <c r="P107" i="1"/>
  <c r="P993" i="1"/>
  <c r="P200" i="1"/>
  <c r="P894" i="1"/>
  <c r="P1193" i="1"/>
  <c r="P2095" i="1"/>
  <c r="P1659" i="1"/>
  <c r="P924" i="1"/>
  <c r="P1107" i="1"/>
  <c r="P112" i="1"/>
  <c r="P1335" i="1"/>
  <c r="P1266" i="1"/>
  <c r="P1683" i="1"/>
  <c r="P642" i="1"/>
  <c r="P1318" i="1"/>
  <c r="P1084" i="1"/>
  <c r="P1770" i="1"/>
  <c r="P485" i="1"/>
  <c r="P666" i="1"/>
  <c r="P3395" i="1"/>
  <c r="P3829" i="1"/>
  <c r="P3104" i="1"/>
  <c r="P2748" i="1"/>
  <c r="P3529" i="1"/>
  <c r="P3002" i="1"/>
  <c r="P3830" i="1"/>
  <c r="P3560" i="1"/>
  <c r="P3121" i="1"/>
  <c r="P3831" i="1"/>
  <c r="P3832" i="1"/>
  <c r="P3833" i="1"/>
  <c r="P3834" i="1"/>
  <c r="P3184" i="1"/>
  <c r="P3835" i="1"/>
  <c r="P3836" i="1"/>
  <c r="P3837" i="1"/>
  <c r="P3838" i="1"/>
  <c r="P3839" i="1"/>
  <c r="P3840" i="1"/>
  <c r="P3185" i="1"/>
  <c r="P3841" i="1"/>
  <c r="P2200" i="1"/>
  <c r="P3842" i="1"/>
  <c r="P2737" i="1"/>
  <c r="P2991" i="1"/>
  <c r="P2935" i="1"/>
  <c r="P2442" i="1"/>
  <c r="P3477" i="1"/>
  <c r="P2334" i="1"/>
  <c r="P3268" i="1"/>
  <c r="P3843" i="1"/>
  <c r="P3543" i="1"/>
  <c r="P3130" i="1"/>
  <c r="P2809" i="1"/>
  <c r="P2887" i="1"/>
  <c r="P2231" i="1"/>
  <c r="P2405" i="1"/>
  <c r="P2772" i="1"/>
  <c r="P3004" i="1"/>
  <c r="P2733" i="1"/>
  <c r="P3619" i="1"/>
  <c r="P3302" i="1"/>
  <c r="P3229" i="1"/>
  <c r="P3844" i="1"/>
  <c r="P2932" i="1"/>
  <c r="P3531" i="1"/>
  <c r="P3845" i="1"/>
  <c r="P2609" i="1"/>
  <c r="P2765" i="1"/>
  <c r="P3580" i="1"/>
  <c r="P2639" i="1"/>
  <c r="P3172" i="1"/>
  <c r="P2613" i="1"/>
  <c r="P2538" i="1"/>
  <c r="P2853" i="1"/>
  <c r="P2544" i="1"/>
  <c r="P3567" i="1"/>
  <c r="P2780" i="1"/>
  <c r="P3315" i="1"/>
  <c r="P3009" i="1"/>
  <c r="P3570" i="1"/>
  <c r="P2844" i="1"/>
  <c r="P3100" i="1"/>
  <c r="P2870" i="1"/>
  <c r="P3473" i="1"/>
  <c r="P2311" i="1"/>
  <c r="P3846" i="1"/>
  <c r="P2976" i="1"/>
  <c r="P3333" i="1"/>
  <c r="P3310" i="1"/>
  <c r="P3573" i="1"/>
  <c r="P2356" i="1"/>
  <c r="P3316" i="1"/>
  <c r="P3464" i="1"/>
  <c r="P3485" i="1"/>
  <c r="P3582" i="1"/>
  <c r="P2754" i="1"/>
  <c r="P3023" i="1"/>
  <c r="P3421" i="1"/>
  <c r="P3847" i="1"/>
  <c r="P3642" i="1"/>
  <c r="P3848" i="1"/>
  <c r="P3427" i="1"/>
  <c r="P3330" i="1"/>
  <c r="P3849" i="1"/>
  <c r="P3317" i="1"/>
  <c r="P3093" i="1"/>
  <c r="P3507" i="1"/>
  <c r="P3500" i="1"/>
  <c r="P3428" i="1"/>
  <c r="P3850" i="1"/>
  <c r="P2605" i="1"/>
  <c r="P3279" i="1"/>
  <c r="P3675" i="1"/>
  <c r="P2858" i="1"/>
  <c r="P2806" i="1"/>
  <c r="P2324" i="1"/>
  <c r="P3371" i="1"/>
  <c r="P3548" i="1"/>
  <c r="P3851" i="1"/>
  <c r="P3852" i="1"/>
  <c r="P3853" i="1"/>
  <c r="P3350" i="1"/>
  <c r="P3854" i="1"/>
  <c r="P3488" i="1"/>
  <c r="P2742" i="1"/>
  <c r="P3855" i="1"/>
  <c r="P3327" i="1"/>
  <c r="P3478" i="1"/>
  <c r="P2707" i="1"/>
  <c r="P3856" i="1"/>
  <c r="P2823" i="1"/>
  <c r="P3286" i="1"/>
  <c r="P2803" i="1"/>
  <c r="P3251" i="1"/>
  <c r="P3857" i="1"/>
  <c r="P3105" i="1"/>
  <c r="P3332" i="1"/>
  <c r="P3858" i="1"/>
  <c r="P2919" i="1"/>
  <c r="P3859" i="1"/>
  <c r="P3554" i="1"/>
  <c r="P3860" i="1"/>
  <c r="P3861" i="1"/>
  <c r="P2509" i="1"/>
  <c r="P2532" i="1"/>
  <c r="P3098" i="1"/>
  <c r="P2825" i="1"/>
  <c r="P3461" i="1"/>
  <c r="P3356" i="1"/>
  <c r="P3508" i="1"/>
  <c r="P3862" i="1"/>
  <c r="P3603" i="1"/>
  <c r="P2818" i="1"/>
  <c r="P2977" i="1"/>
  <c r="P3669" i="1"/>
  <c r="P3863" i="1"/>
  <c r="P3661" i="1"/>
  <c r="P2843" i="1"/>
  <c r="P2655" i="1"/>
  <c r="P3657" i="1"/>
  <c r="P2899" i="1"/>
  <c r="P2910" i="1"/>
  <c r="P1503" i="1"/>
  <c r="P1465" i="1"/>
  <c r="P1371" i="1"/>
  <c r="P1566" i="1"/>
  <c r="P381" i="1"/>
  <c r="P1306" i="1"/>
  <c r="P572" i="1"/>
  <c r="P1233" i="1"/>
  <c r="P145" i="1"/>
  <c r="P1591" i="1"/>
  <c r="P119" i="1"/>
  <c r="P573" i="1"/>
  <c r="P165" i="1"/>
  <c r="P182" i="1"/>
  <c r="P174" i="1"/>
  <c r="P1875" i="1"/>
  <c r="P732" i="1"/>
  <c r="P1736" i="1"/>
  <c r="P261" i="1"/>
  <c r="P1734" i="1"/>
  <c r="P1676" i="1"/>
  <c r="P1944" i="1"/>
  <c r="P987" i="1"/>
  <c r="P1562" i="1"/>
  <c r="P413" i="1"/>
  <c r="P1424" i="1"/>
  <c r="P180" i="1"/>
  <c r="P1909" i="1"/>
  <c r="P655" i="1"/>
  <c r="P1761" i="1"/>
  <c r="P616" i="1"/>
  <c r="P45" i="1"/>
  <c r="P480" i="1"/>
  <c r="P1712" i="1"/>
  <c r="P331" i="1"/>
  <c r="P390" i="1"/>
  <c r="P1605" i="1"/>
  <c r="P1119" i="1"/>
  <c r="P158" i="1"/>
  <c r="P1092" i="1"/>
  <c r="P2784" i="1"/>
  <c r="P2890" i="1"/>
  <c r="P2918" i="1"/>
  <c r="P3864" i="1"/>
  <c r="P2406" i="1"/>
  <c r="P3204" i="1"/>
  <c r="P3865" i="1"/>
  <c r="P3866" i="1"/>
  <c r="P3236" i="1"/>
  <c r="P2659" i="1"/>
  <c r="P3867" i="1"/>
  <c r="P2983" i="1"/>
  <c r="P3868" i="1"/>
  <c r="P3869" i="1"/>
  <c r="P2547" i="1"/>
  <c r="P3870" i="1"/>
  <c r="P2966" i="1"/>
  <c r="P2263" i="1"/>
  <c r="P3307" i="1"/>
  <c r="P2612" i="1"/>
  <c r="P1599" i="1"/>
  <c r="P840" i="1"/>
  <c r="P930" i="1"/>
  <c r="P797" i="1"/>
  <c r="P445" i="1"/>
  <c r="P1541" i="1"/>
  <c r="P259" i="1"/>
  <c r="P1808" i="1"/>
  <c r="P547" i="1"/>
  <c r="P4" i="1"/>
  <c r="P263" i="1"/>
  <c r="P249" i="1"/>
  <c r="P915" i="1"/>
  <c r="P140" i="1"/>
  <c r="P228" i="1"/>
  <c r="P1558" i="1"/>
  <c r="P1035" i="1"/>
  <c r="P1882" i="1"/>
  <c r="P737" i="1"/>
  <c r="P882" i="1"/>
  <c r="P361" i="1"/>
  <c r="P880" i="1"/>
  <c r="P2006" i="1"/>
  <c r="P1809" i="1"/>
  <c r="P941" i="1"/>
  <c r="P1254" i="1"/>
  <c r="P997" i="1"/>
  <c r="P1810" i="1"/>
  <c r="P1425" i="1"/>
  <c r="P1624" i="1"/>
  <c r="P419" i="1"/>
  <c r="P375" i="1"/>
  <c r="P1546" i="1"/>
  <c r="P1416" i="1"/>
  <c r="P420" i="1"/>
  <c r="P1142" i="1"/>
  <c r="P1138" i="1"/>
  <c r="P1149" i="1"/>
  <c r="P776" i="1"/>
  <c r="P232" i="1"/>
  <c r="P1921" i="1"/>
  <c r="P1824" i="1"/>
  <c r="P1273" i="1"/>
  <c r="P194" i="1"/>
  <c r="P2011" i="1"/>
  <c r="P751" i="1"/>
  <c r="P1259" i="1"/>
  <c r="P481" i="1"/>
  <c r="P1186" i="1"/>
  <c r="P1760" i="1"/>
  <c r="P804" i="1"/>
  <c r="P1790" i="1"/>
  <c r="P519" i="1"/>
  <c r="P1211" i="1"/>
  <c r="P1526" i="1"/>
  <c r="P767" i="1"/>
  <c r="P574" i="1"/>
  <c r="P1695" i="1"/>
  <c r="P2121" i="1"/>
  <c r="P640" i="1"/>
  <c r="P2323" i="1"/>
  <c r="P2443" i="1"/>
  <c r="P2225" i="1"/>
  <c r="P2663" i="1"/>
  <c r="P2669" i="1"/>
  <c r="P1099" i="1"/>
  <c r="P2583" i="1"/>
  <c r="P2383" i="1"/>
  <c r="P3289" i="1"/>
  <c r="P2390" i="1"/>
  <c r="P3158" i="1"/>
  <c r="P2315" i="1"/>
  <c r="P3695" i="1"/>
  <c r="P2821" i="1"/>
  <c r="P2589" i="1"/>
  <c r="P2594" i="1"/>
  <c r="P3313" i="1"/>
  <c r="P3136" i="1"/>
  <c r="P3390" i="1"/>
  <c r="P2741" i="1"/>
  <c r="P2718" i="1"/>
  <c r="P3022" i="1"/>
  <c r="P3157" i="1"/>
  <c r="P2927" i="1"/>
  <c r="P3030" i="1"/>
  <c r="P3230" i="1"/>
  <c r="P2477" i="1"/>
  <c r="P3126" i="1"/>
  <c r="P3871" i="1"/>
  <c r="P3872" i="1"/>
  <c r="P2687" i="1"/>
  <c r="P2525" i="1"/>
  <c r="P2203" i="1"/>
  <c r="P2268" i="1"/>
  <c r="P2945" i="1"/>
  <c r="P2795" i="1"/>
  <c r="P3873" i="1"/>
  <c r="P2216" i="1"/>
  <c r="P3441" i="1"/>
  <c r="P1751" i="1"/>
  <c r="P98" i="1"/>
  <c r="P753" i="1"/>
  <c r="P466" i="1"/>
  <c r="P1762" i="1"/>
  <c r="P1799" i="1"/>
  <c r="P244" i="1"/>
  <c r="P1571" i="1"/>
  <c r="P1880" i="1"/>
  <c r="P565" i="1"/>
  <c r="P586" i="1"/>
  <c r="P641" i="1"/>
  <c r="P793" i="1"/>
  <c r="P294" i="1"/>
  <c r="P739" i="1"/>
  <c r="P1112" i="1"/>
  <c r="P967" i="1"/>
  <c r="P326" i="1"/>
  <c r="P725" i="1"/>
  <c r="P1231" i="1"/>
  <c r="P2122" i="1"/>
  <c r="P893" i="1"/>
  <c r="P2044" i="1"/>
  <c r="P710" i="1"/>
  <c r="P1016" i="1"/>
  <c r="P1151" i="1"/>
  <c r="P1470" i="1"/>
  <c r="P1612" i="1"/>
  <c r="P1355" i="1"/>
  <c r="P768" i="1"/>
  <c r="P1491" i="1"/>
  <c r="P278" i="1"/>
  <c r="P338" i="1"/>
  <c r="P184" i="1"/>
  <c r="P957" i="1"/>
  <c r="P246" i="1"/>
  <c r="P1114" i="1"/>
  <c r="P82" i="1"/>
  <c r="P1353" i="1"/>
  <c r="P1549" i="1"/>
  <c r="P230" i="1"/>
  <c r="P765" i="1"/>
  <c r="P1165" i="1"/>
  <c r="P218" i="1"/>
  <c r="P559" i="1"/>
  <c r="P577" i="1"/>
  <c r="P484" i="1"/>
  <c r="P1230" i="1"/>
  <c r="P1171" i="1"/>
  <c r="P1039" i="1"/>
  <c r="P1743" i="1"/>
  <c r="P798" i="1"/>
  <c r="P1102" i="1"/>
  <c r="P1342" i="1"/>
  <c r="P1030" i="1"/>
  <c r="P1200" i="1"/>
  <c r="P717" i="1"/>
  <c r="P357" i="1"/>
  <c r="P68" i="1"/>
  <c r="P1226" i="1"/>
  <c r="P1720" i="1"/>
  <c r="P3096" i="1"/>
  <c r="P3345" i="1"/>
  <c r="P3489" i="1"/>
  <c r="P3318" i="1"/>
  <c r="P2782" i="1"/>
  <c r="P3874" i="1"/>
  <c r="P3622" i="1"/>
  <c r="P3422" i="1"/>
  <c r="P2884" i="1"/>
  <c r="P2859" i="1"/>
  <c r="P3442" i="1"/>
  <c r="P2540" i="1"/>
  <c r="P3875" i="1"/>
  <c r="P3147" i="1"/>
  <c r="P3443" i="1"/>
  <c r="P2785" i="1"/>
  <c r="P2987" i="1"/>
  <c r="P3509" i="1"/>
  <c r="P3503" i="1"/>
  <c r="P3377" i="1"/>
  <c r="P2513" i="1"/>
  <c r="P3876" i="1"/>
  <c r="P3877" i="1"/>
  <c r="P2752" i="1"/>
  <c r="P2888" i="1"/>
  <c r="P3878" i="1"/>
  <c r="P2759" i="1"/>
  <c r="P2386" i="1"/>
  <c r="P3879" i="1"/>
  <c r="P2792" i="1"/>
  <c r="P2717" i="1"/>
  <c r="P3510" i="1"/>
  <c r="P3246" i="1"/>
  <c r="P2432" i="1"/>
  <c r="P2970" i="1"/>
  <c r="P2797" i="1"/>
  <c r="P3659" i="1"/>
  <c r="P3160" i="1"/>
  <c r="P3880" i="1"/>
  <c r="P3881" i="1"/>
  <c r="P3882" i="1"/>
  <c r="P3883" i="1"/>
  <c r="P3884" i="1"/>
  <c r="P3629" i="1"/>
  <c r="P3885" i="1"/>
  <c r="P3886" i="1"/>
  <c r="P3699" i="1"/>
  <c r="P3646" i="1"/>
  <c r="P3887" i="1"/>
  <c r="P3888" i="1"/>
  <c r="P3215" i="1"/>
  <c r="P2695" i="1"/>
  <c r="P2978" i="1"/>
  <c r="P3889" i="1"/>
  <c r="P3890" i="1"/>
  <c r="P3891" i="1"/>
  <c r="P3892" i="1"/>
  <c r="P1890" i="1"/>
  <c r="P1261" i="1"/>
  <c r="P464" i="1"/>
  <c r="P370" i="1"/>
  <c r="P78" i="1"/>
  <c r="P1300" i="1"/>
  <c r="P984" i="1"/>
  <c r="P1742" i="1"/>
  <c r="P1269" i="1"/>
  <c r="P747" i="1"/>
  <c r="P1597" i="1"/>
  <c r="P536" i="1"/>
  <c r="P828" i="1"/>
  <c r="P1088" i="1"/>
  <c r="P279" i="1"/>
  <c r="P51" i="1"/>
  <c r="P1123" i="1"/>
  <c r="P24" i="1"/>
  <c r="P552" i="1"/>
  <c r="P929" i="1"/>
  <c r="P3050" i="1"/>
  <c r="P3511" i="1"/>
  <c r="P3263" i="1"/>
  <c r="P3893" i="1"/>
  <c r="P3038" i="1"/>
  <c r="P3419" i="1"/>
  <c r="P3894" i="1"/>
  <c r="P3025" i="1"/>
  <c r="P3895" i="1"/>
  <c r="P2393" i="1"/>
  <c r="P2753" i="1"/>
  <c r="P3253" i="1"/>
  <c r="P3896" i="1"/>
  <c r="P2739" i="1"/>
  <c r="P3897" i="1"/>
  <c r="P3898" i="1"/>
  <c r="P3662" i="1"/>
  <c r="P3071" i="1"/>
  <c r="P3411" i="1"/>
  <c r="P2454" i="1"/>
  <c r="P363" i="1"/>
  <c r="P1848" i="1"/>
  <c r="P1298" i="1"/>
  <c r="P160" i="1"/>
  <c r="P1618" i="1"/>
  <c r="P1121" i="1"/>
  <c r="P223" i="1"/>
  <c r="P1143" i="1"/>
  <c r="P774" i="1"/>
  <c r="P1914" i="1"/>
  <c r="P1104" i="1"/>
  <c r="P57" i="1"/>
  <c r="P449" i="1"/>
  <c r="P1398" i="1"/>
  <c r="P397" i="1"/>
  <c r="P1253" i="1"/>
  <c r="P376" i="1"/>
  <c r="P242" i="1"/>
  <c r="P1639" i="1"/>
  <c r="P1630" i="1"/>
  <c r="P1364" i="1"/>
  <c r="P535" i="1"/>
  <c r="P757" i="1"/>
  <c r="P238" i="1"/>
  <c r="P323" i="1"/>
  <c r="P838" i="1"/>
  <c r="P1164" i="1"/>
  <c r="P155" i="1"/>
  <c r="P1974" i="1"/>
  <c r="P576" i="1"/>
  <c r="P314" i="1"/>
  <c r="P74" i="1"/>
  <c r="P487" i="1"/>
  <c r="P84" i="1"/>
  <c r="P606" i="1"/>
  <c r="P186" i="1"/>
  <c r="P306" i="1"/>
  <c r="P1710" i="1"/>
  <c r="P569" i="1"/>
  <c r="P917" i="1"/>
  <c r="P3587" i="1"/>
  <c r="P2911" i="1"/>
  <c r="P3335" i="1"/>
  <c r="P3899" i="1"/>
  <c r="P3588" i="1"/>
  <c r="P2410" i="1"/>
  <c r="P3900" i="1"/>
  <c r="P2747" i="1"/>
  <c r="P2368" i="1"/>
  <c r="P2624" i="1"/>
  <c r="P3901" i="1"/>
  <c r="P2269" i="1"/>
  <c r="P3902" i="1"/>
  <c r="P3903" i="1"/>
  <c r="P3904" i="1"/>
  <c r="P2289" i="1"/>
  <c r="P2912" i="1"/>
  <c r="P2880" i="1"/>
  <c r="P3378" i="1"/>
  <c r="P2922" i="1"/>
  <c r="P3277" i="1"/>
  <c r="P3905" i="1"/>
  <c r="P3120" i="1"/>
  <c r="P3512" i="1"/>
  <c r="P3010" i="1"/>
  <c r="P2499" i="1"/>
  <c r="P2903" i="1"/>
  <c r="P2621" i="1"/>
  <c r="P3906" i="1"/>
  <c r="P2309" i="1"/>
  <c r="P3284" i="1"/>
  <c r="P2860" i="1"/>
  <c r="P3017" i="1"/>
  <c r="P2850" i="1"/>
  <c r="P2471" i="1"/>
  <c r="P2634" i="1"/>
  <c r="P3305" i="1"/>
  <c r="P2684" i="1"/>
  <c r="P3222" i="1"/>
  <c r="P3907" i="1"/>
  <c r="P3319" i="1"/>
  <c r="P2732" i="1"/>
  <c r="P3536" i="1"/>
  <c r="P3908" i="1"/>
  <c r="P2207" i="1"/>
  <c r="P3909" i="1"/>
  <c r="P3636" i="1"/>
  <c r="P3910" i="1"/>
  <c r="P3911" i="1"/>
  <c r="P3092" i="1"/>
  <c r="P2409" i="1"/>
  <c r="P3912" i="1"/>
  <c r="P3634" i="1"/>
  <c r="P2510" i="1"/>
  <c r="P3400" i="1"/>
  <c r="P3032" i="1"/>
  <c r="P3913" i="1"/>
  <c r="P3490" i="1"/>
  <c r="P3914" i="1"/>
  <c r="P2776" i="1"/>
  <c r="P1277" i="1"/>
  <c r="P2060" i="1"/>
  <c r="P2089" i="1"/>
  <c r="P800" i="1"/>
  <c r="P1973" i="1"/>
  <c r="P1919" i="1"/>
  <c r="P488" i="1"/>
  <c r="P1883" i="1"/>
  <c r="P904" i="1"/>
  <c r="P162" i="1"/>
  <c r="P748" i="1"/>
  <c r="P1187" i="1"/>
  <c r="P1841" i="1"/>
  <c r="P1699" i="1"/>
  <c r="P1021" i="1"/>
  <c r="P1560" i="1"/>
  <c r="P479" i="1"/>
  <c r="P1487" i="1"/>
  <c r="P594" i="1"/>
  <c r="P1060" i="1"/>
  <c r="P817" i="1"/>
  <c r="P1816" i="1"/>
  <c r="P1911" i="1"/>
  <c r="P914" i="1"/>
  <c r="P412" i="1"/>
  <c r="P1898" i="1"/>
  <c r="P931" i="1"/>
  <c r="P1934" i="1"/>
  <c r="P1613" i="1"/>
  <c r="P169" i="1"/>
  <c r="P407" i="1"/>
  <c r="P1825" i="1"/>
  <c r="P2123" i="1"/>
  <c r="P1999" i="1"/>
  <c r="P740" i="1"/>
  <c r="P1621" i="1"/>
  <c r="P1600" i="1"/>
  <c r="P1495" i="1"/>
  <c r="P2124" i="1"/>
  <c r="P349" i="1"/>
  <c r="P1856" i="1"/>
  <c r="P2125" i="1"/>
  <c r="P760" i="1"/>
  <c r="P1213" i="1"/>
  <c r="P1141" i="1"/>
  <c r="P1172" i="1"/>
  <c r="P1517" i="1"/>
  <c r="P741" i="1"/>
  <c r="P1991" i="1"/>
  <c r="P515" i="1"/>
  <c r="P1960" i="1"/>
  <c r="P1977" i="1"/>
  <c r="P322" i="1"/>
  <c r="P861" i="1"/>
  <c r="P505" i="1"/>
  <c r="P2031" i="1"/>
  <c r="P1504" i="1"/>
  <c r="P608" i="1"/>
  <c r="P1073" i="1"/>
  <c r="P22" i="1"/>
  <c r="P1723" i="1"/>
  <c r="P1707" i="1"/>
  <c r="P1287" i="1"/>
  <c r="P794" i="1"/>
  <c r="P872" i="1"/>
  <c r="P380" i="1"/>
  <c r="P705" i="1"/>
  <c r="P1708" i="1"/>
  <c r="P530" i="1"/>
  <c r="P1713" i="1"/>
  <c r="P1975" i="1"/>
  <c r="P1064" i="1"/>
  <c r="P667" i="1"/>
  <c r="P254" i="1"/>
  <c r="P550" i="1"/>
  <c r="P979" i="1"/>
  <c r="P1113" i="1"/>
  <c r="P902" i="1"/>
  <c r="P317" i="1"/>
  <c r="P922" i="1"/>
  <c r="P1853" i="1"/>
  <c r="P3915" i="1"/>
  <c r="P2488" i="1"/>
  <c r="P1229" i="1"/>
  <c r="P1686" i="1"/>
  <c r="P3369" i="1"/>
  <c r="P2388" i="1"/>
  <c r="P2292" i="1"/>
  <c r="P2126" i="1"/>
  <c r="P2450" i="1"/>
  <c r="P2374" i="1"/>
  <c r="P2274" i="1"/>
  <c r="P2730" i="1"/>
  <c r="P3561" i="1"/>
  <c r="P2657" i="1"/>
  <c r="P3916" i="1"/>
  <c r="P2515" i="1"/>
  <c r="P3917" i="1"/>
  <c r="P2897" i="1"/>
  <c r="P2441" i="1"/>
  <c r="P3454" i="1"/>
  <c r="P3665" i="1"/>
  <c r="P3178" i="1"/>
  <c r="P2227" i="1"/>
  <c r="P3918" i="1"/>
  <c r="P3919" i="1"/>
  <c r="P2721" i="1"/>
  <c r="P3920" i="1"/>
  <c r="P2873" i="1"/>
  <c r="P3275" i="1"/>
  <c r="P2696" i="1"/>
  <c r="P3921" i="1"/>
  <c r="P3094" i="1"/>
  <c r="P2763" i="1"/>
  <c r="P3429" i="1"/>
  <c r="P2773" i="1"/>
  <c r="P2298" i="1"/>
  <c r="P3432" i="1"/>
  <c r="P3210" i="1"/>
  <c r="P2830" i="1"/>
  <c r="P3922" i="1"/>
  <c r="P3584" i="1"/>
  <c r="P2804" i="1"/>
  <c r="P3296" i="1"/>
  <c r="P2706" i="1"/>
  <c r="P2370" i="1"/>
  <c r="P3589" i="1"/>
  <c r="P2219" i="1"/>
  <c r="P3923" i="1"/>
  <c r="P3924" i="1"/>
  <c r="P3925" i="1"/>
  <c r="P3926" i="1"/>
  <c r="P3927" i="1"/>
  <c r="P3606" i="1"/>
  <c r="P2677" i="1"/>
  <c r="P3255" i="1"/>
  <c r="P2500" i="1"/>
  <c r="P3357" i="1"/>
  <c r="P3513" i="1"/>
  <c r="P3928" i="1"/>
  <c r="P1140" i="1"/>
  <c r="P1247" i="1"/>
  <c r="P2016" i="1"/>
  <c r="P900" i="1"/>
  <c r="P1022" i="1"/>
  <c r="P459" i="1"/>
  <c r="P1502" i="1"/>
  <c r="P650" i="1"/>
  <c r="P780" i="1"/>
  <c r="P255" i="1"/>
  <c r="P1680" i="1"/>
  <c r="P175" i="1"/>
  <c r="P1288" i="1"/>
  <c r="P1160" i="1"/>
  <c r="P852" i="1"/>
  <c r="P1689" i="1"/>
  <c r="P962" i="1"/>
  <c r="P999" i="1"/>
  <c r="P1388" i="1"/>
  <c r="P366" i="1"/>
  <c r="P417" i="1"/>
  <c r="P38" i="1"/>
  <c r="P1794" i="1"/>
  <c r="P2528" i="1"/>
  <c r="P2241" i="1"/>
  <c r="P3929" i="1"/>
  <c r="P2288" i="1"/>
  <c r="P2924" i="1"/>
  <c r="P2990" i="1"/>
  <c r="P2250" i="1"/>
  <c r="P2497" i="1"/>
  <c r="P2581" i="1"/>
  <c r="P2812" i="1"/>
  <c r="P2287" i="1"/>
  <c r="P2226" i="1"/>
  <c r="P2793" i="1"/>
  <c r="P2623" i="1"/>
  <c r="P3066" i="1"/>
  <c r="P2352" i="1"/>
  <c r="P2322" i="1"/>
  <c r="P2445" i="1"/>
  <c r="P2584" i="1"/>
  <c r="P2464" i="1"/>
  <c r="P2321" i="1"/>
  <c r="P2514" i="1"/>
  <c r="P2276" i="1"/>
  <c r="P2588" i="1"/>
  <c r="P3123" i="1"/>
  <c r="P3320" i="1"/>
  <c r="P2869" i="1"/>
  <c r="P2926" i="1"/>
  <c r="P2233" i="1"/>
  <c r="P3131" i="1"/>
  <c r="P2675" i="1"/>
  <c r="P2333" i="1"/>
  <c r="P2482" i="1"/>
  <c r="P2222" i="1"/>
  <c r="P2622" i="1"/>
  <c r="P3085" i="1"/>
  <c r="P2511" i="1"/>
  <c r="P2619" i="1"/>
  <c r="P2272" i="1"/>
  <c r="P2395" i="1"/>
  <c r="P2359" i="1"/>
  <c r="P2350" i="1"/>
  <c r="P2975" i="1"/>
  <c r="P2676" i="1"/>
  <c r="P2307" i="1"/>
  <c r="P2682" i="1"/>
  <c r="P2942" i="1"/>
  <c r="P3537" i="1"/>
  <c r="P2628" i="1"/>
  <c r="P3930" i="1"/>
  <c r="P2270" i="1"/>
  <c r="P3931" i="1"/>
  <c r="P3057" i="1"/>
  <c r="P2257" i="1"/>
  <c r="P3932" i="1"/>
  <c r="P3052" i="1"/>
  <c r="P2799" i="1"/>
  <c r="P575" i="1"/>
  <c r="P2127" i="1"/>
  <c r="P966" i="1"/>
  <c r="P2079" i="1"/>
  <c r="P1488" i="1"/>
  <c r="P1922" i="1"/>
  <c r="P1980" i="1"/>
  <c r="P2061" i="1"/>
  <c r="P359" i="1"/>
  <c r="P1835" i="1"/>
  <c r="P1666" i="1"/>
  <c r="P506" i="1"/>
  <c r="P172" i="1"/>
  <c r="P913" i="1"/>
  <c r="P1579" i="1"/>
  <c r="P258" i="1"/>
  <c r="P128" i="1"/>
  <c r="P2063" i="1"/>
  <c r="P243" i="1"/>
  <c r="P1239" i="1"/>
  <c r="P1812" i="1"/>
  <c r="P742" i="1"/>
  <c r="P766" i="1"/>
  <c r="P1857" i="1"/>
  <c r="P2128" i="1"/>
  <c r="P546" i="1"/>
  <c r="P823" i="1"/>
  <c r="P1339" i="1"/>
  <c r="P2032" i="1"/>
  <c r="P1838" i="1"/>
  <c r="P2076" i="1"/>
  <c r="P932" i="1"/>
  <c r="P1798" i="1"/>
  <c r="P1768" i="1"/>
  <c r="P426" i="1"/>
  <c r="P1884" i="1"/>
  <c r="P2129" i="1"/>
  <c r="P1248" i="1"/>
  <c r="P615" i="1"/>
  <c r="P590" i="1"/>
  <c r="P3933" i="1"/>
  <c r="P2758" i="1"/>
  <c r="P3358" i="1"/>
  <c r="P2296" i="1"/>
  <c r="P3679" i="1"/>
  <c r="P3321" i="1"/>
  <c r="P3562" i="1"/>
  <c r="P2871" i="1"/>
  <c r="P3934" i="1"/>
  <c r="P2704" i="1"/>
  <c r="P2214" i="1"/>
  <c r="P3168" i="1"/>
  <c r="P3334" i="1"/>
  <c r="P3627" i="1"/>
  <c r="P3311" i="1"/>
  <c r="P3935" i="1"/>
  <c r="P3936" i="1"/>
  <c r="P3937" i="1"/>
  <c r="P3494" i="1"/>
  <c r="P2519" i="1"/>
  <c r="P329" i="1"/>
  <c r="P1938" i="1"/>
  <c r="P1510" i="1"/>
  <c r="P571" i="1"/>
  <c r="P948" i="1"/>
  <c r="P1776" i="1"/>
  <c r="P1127" i="1"/>
  <c r="P365" i="1"/>
  <c r="P1389" i="1"/>
  <c r="P489" i="1"/>
  <c r="P1456" i="1"/>
  <c r="P560" i="1"/>
  <c r="P1580" i="1"/>
  <c r="P1005" i="1"/>
  <c r="P1818" i="1"/>
  <c r="P770" i="1"/>
  <c r="P1733" i="1"/>
  <c r="P491" i="1"/>
  <c r="P595" i="1"/>
  <c r="P1219" i="1"/>
  <c r="P2993" i="1"/>
  <c r="P3150" i="1"/>
  <c r="P2281" i="1"/>
  <c r="P3514" i="1"/>
  <c r="P3462" i="1"/>
  <c r="P2297" i="1"/>
  <c r="P3399" i="1"/>
  <c r="P3088" i="1"/>
  <c r="P2610" i="1"/>
  <c r="P2326" i="1"/>
  <c r="P3604" i="1"/>
  <c r="P2242" i="1"/>
  <c r="P3134" i="1"/>
  <c r="P2736" i="1"/>
  <c r="P3101" i="1"/>
  <c r="P3312" i="1"/>
  <c r="P2256" i="1"/>
  <c r="P3176" i="1"/>
  <c r="P2277" i="1"/>
  <c r="P2295" i="1"/>
  <c r="P557" i="1"/>
  <c r="P971" i="1"/>
  <c r="P196" i="1"/>
  <c r="P1011" i="1"/>
  <c r="P1169" i="1"/>
  <c r="P268" i="1"/>
  <c r="P1644" i="1"/>
  <c r="P1658" i="1"/>
  <c r="P2037" i="1"/>
  <c r="P700" i="1"/>
  <c r="P824" i="1"/>
  <c r="P1361" i="1"/>
  <c r="P330" i="1"/>
  <c r="P775" i="1"/>
  <c r="P1271" i="1"/>
  <c r="P946" i="1"/>
  <c r="P283" i="1"/>
  <c r="P964" i="1"/>
  <c r="P1152" i="1"/>
  <c r="P340" i="1"/>
  <c r="P719" i="1"/>
  <c r="P541" i="1"/>
  <c r="P14" i="1"/>
  <c r="P44" i="1"/>
  <c r="P110" i="1"/>
  <c r="P452" i="1"/>
  <c r="P1985" i="1"/>
  <c r="P43" i="1"/>
  <c r="P1423" i="1"/>
  <c r="P257" i="1"/>
  <c r="P229" i="1"/>
  <c r="P264" i="1"/>
  <c r="P209" i="1"/>
  <c r="P49" i="1"/>
  <c r="P90" i="1"/>
  <c r="P142" i="1"/>
  <c r="P356" i="1"/>
  <c r="P18" i="1"/>
  <c r="P400" i="1"/>
  <c r="P916" i="1"/>
  <c r="P28" i="1"/>
  <c r="P271" i="1"/>
  <c r="P703" i="1"/>
  <c r="P176" i="1"/>
  <c r="P173" i="1"/>
  <c r="P239" i="1"/>
  <c r="P101" i="1"/>
  <c r="P151" i="1"/>
  <c r="P56" i="1"/>
  <c r="P27" i="1"/>
  <c r="P171" i="1"/>
  <c r="P50" i="1"/>
  <c r="P177" i="1"/>
  <c r="P100" i="1"/>
  <c r="P237" i="1"/>
  <c r="P111" i="1"/>
  <c r="P89" i="1"/>
  <c r="P30" i="1"/>
  <c r="P992" i="1"/>
  <c r="P103" i="1"/>
  <c r="P2849" i="1"/>
  <c r="P3938" i="1"/>
  <c r="P2892" i="1"/>
  <c r="P2501" i="1"/>
  <c r="P2957" i="1"/>
  <c r="P3563" i="1"/>
  <c r="P2299" i="1"/>
  <c r="P3349" i="1"/>
  <c r="P3186" i="1"/>
  <c r="P2559" i="1"/>
  <c r="P2787" i="1"/>
  <c r="P3484" i="1"/>
  <c r="P3939" i="1"/>
  <c r="P3940" i="1"/>
  <c r="P2766" i="1"/>
  <c r="P3941" i="1"/>
  <c r="P3942" i="1"/>
  <c r="P2439" i="1"/>
  <c r="P3249" i="1"/>
  <c r="P2640" i="1"/>
  <c r="P96" i="1"/>
  <c r="P222" i="1"/>
  <c r="P126" i="1"/>
  <c r="P202" i="1"/>
  <c r="P772" i="1"/>
  <c r="P189" i="1"/>
  <c r="P969" i="1"/>
  <c r="P928" i="1"/>
  <c r="P130" i="1"/>
  <c r="P121" i="1"/>
  <c r="P40" i="1"/>
  <c r="P201" i="1"/>
  <c r="P70" i="1"/>
  <c r="P6" i="1"/>
  <c r="P1059" i="1"/>
  <c r="P37" i="1"/>
  <c r="P750" i="1"/>
  <c r="P1757" i="1"/>
  <c r="P73" i="1"/>
  <c r="P272" i="1"/>
  <c r="P156" i="1"/>
  <c r="P746" i="1"/>
  <c r="P377" i="1"/>
  <c r="P55" i="1"/>
  <c r="P256" i="1"/>
  <c r="P588" i="1"/>
  <c r="P843" i="1"/>
  <c r="P715" i="1"/>
  <c r="P102" i="1"/>
  <c r="P208" i="1"/>
  <c r="P837" i="1"/>
  <c r="P131" i="1"/>
  <c r="P310" i="1"/>
  <c r="P92" i="1"/>
  <c r="P233" i="1"/>
  <c r="P617" i="1"/>
  <c r="P135" i="1"/>
  <c r="P83" i="1"/>
  <c r="P563" i="1"/>
  <c r="P188" i="1"/>
  <c r="P296" i="1"/>
  <c r="P779" i="1"/>
  <c r="P66" i="1"/>
  <c r="P1279" i="1"/>
  <c r="P41" i="1"/>
  <c r="P821" i="1"/>
  <c r="P1672" i="1"/>
  <c r="P456" i="1"/>
  <c r="P845" i="1"/>
  <c r="P75" i="1"/>
  <c r="P637" i="1"/>
  <c r="P105" i="1"/>
  <c r="P1915" i="1"/>
  <c r="P1042" i="1"/>
  <c r="P358" i="1"/>
  <c r="P430" i="1"/>
  <c r="P250" i="1"/>
  <c r="P353" i="1"/>
  <c r="P501" i="1"/>
  <c r="P266" i="1"/>
  <c r="P1296" i="1"/>
  <c r="P991" i="1"/>
  <c r="P460" i="1"/>
  <c r="P274" i="1"/>
  <c r="P262" i="1"/>
  <c r="P219" i="1"/>
  <c r="P704" i="1"/>
  <c r="P1476" i="1"/>
  <c r="P663" i="1"/>
  <c r="P123" i="1"/>
  <c r="P157" i="1"/>
  <c r="P1147" i="1"/>
  <c r="P440" i="1"/>
  <c r="P1727" i="1"/>
  <c r="P15" i="1"/>
  <c r="P58" i="1"/>
  <c r="P974" i="1"/>
  <c r="P623" i="1"/>
  <c r="P147" i="1"/>
  <c r="P65" i="1"/>
  <c r="P1003" i="1"/>
  <c r="P1145" i="1"/>
  <c r="P1050" i="1"/>
  <c r="P1274" i="1"/>
  <c r="P778" i="1"/>
  <c r="P1972" i="1"/>
  <c r="P1622" i="1"/>
  <c r="P973" i="1"/>
  <c r="P835" i="1"/>
  <c r="P986" i="1"/>
  <c r="P833" i="1"/>
  <c r="P1879" i="1"/>
  <c r="P1732" i="1"/>
  <c r="P827" i="1"/>
  <c r="P2130" i="1"/>
  <c r="P1820" i="1"/>
  <c r="P2131" i="1"/>
  <c r="P2033" i="1"/>
  <c r="P607" i="1"/>
  <c r="P558" i="1"/>
  <c r="P1054" i="1"/>
  <c r="P566" i="1"/>
  <c r="P475" i="1"/>
  <c r="P652" i="1"/>
  <c r="P181" i="1"/>
  <c r="P1357" i="1"/>
  <c r="P1312" i="1"/>
  <c r="P1341" i="1"/>
  <c r="P1393" i="1"/>
  <c r="P2030" i="1"/>
  <c r="P1395" i="1"/>
  <c r="P2132" i="1"/>
  <c r="P1507" i="1"/>
  <c r="P1519" i="1"/>
  <c r="P210" i="1"/>
  <c r="P1936" i="1"/>
  <c r="P463" i="1"/>
  <c r="P579" i="1"/>
  <c r="P1961" i="1"/>
  <c r="P1941" i="1"/>
  <c r="P3299" i="1"/>
  <c r="P3363" i="1"/>
  <c r="P2711" i="1"/>
  <c r="P2702" i="1"/>
  <c r="P3119" i="1"/>
  <c r="P3564" i="1"/>
  <c r="P2411" i="1"/>
  <c r="P3465" i="1"/>
  <c r="P2654" i="1"/>
  <c r="P3436" i="1"/>
  <c r="P2861" i="1"/>
  <c r="P3048" i="1"/>
  <c r="P3102" i="1"/>
  <c r="P3086" i="1"/>
  <c r="P2724" i="1"/>
  <c r="P3553" i="1"/>
  <c r="P2417" i="1"/>
  <c r="P2635" i="1"/>
  <c r="P2836" i="1"/>
  <c r="P3497" i="1"/>
  <c r="P3943" i="1"/>
  <c r="P2822" i="1"/>
  <c r="P2674" i="1"/>
  <c r="P3090" i="1"/>
  <c r="P2398" i="1"/>
  <c r="P3611" i="1"/>
  <c r="P3270" i="1"/>
  <c r="P3061" i="1"/>
  <c r="P3944" i="1"/>
  <c r="P3232" i="1"/>
  <c r="P3409" i="1"/>
  <c r="P3466" i="1"/>
  <c r="P3651" i="1"/>
  <c r="P3237" i="1"/>
  <c r="P3033" i="1"/>
  <c r="P3001" i="1"/>
  <c r="P2419" i="1"/>
  <c r="P2798" i="1"/>
  <c r="P3256" i="1"/>
  <c r="P3218" i="1"/>
  <c r="P968" i="1"/>
  <c r="P1089" i="1"/>
  <c r="P609" i="1"/>
  <c r="P1709" i="1"/>
  <c r="P537" i="1"/>
  <c r="P470" i="1"/>
  <c r="P853" i="1"/>
  <c r="P812" i="1"/>
  <c r="P2133" i="1"/>
  <c r="P299" i="1"/>
  <c r="P1418" i="1"/>
  <c r="P2134" i="1"/>
  <c r="P702" i="1"/>
  <c r="P1674" i="1"/>
  <c r="P187" i="1"/>
  <c r="P720" i="1"/>
  <c r="P2067" i="1"/>
  <c r="P538" i="1"/>
  <c r="P378" i="1"/>
  <c r="P1352" i="1"/>
  <c r="P437" i="1"/>
  <c r="P63" i="1"/>
  <c r="P72" i="1"/>
  <c r="P152" i="1"/>
  <c r="P12" i="1"/>
  <c r="P1202" i="1"/>
  <c r="P31" i="1"/>
  <c r="P85" i="1"/>
  <c r="P67" i="1"/>
  <c r="P289" i="1"/>
  <c r="P867" i="1"/>
  <c r="P29" i="1"/>
  <c r="P79" i="1"/>
  <c r="P60" i="1"/>
  <c r="P839" i="1"/>
  <c r="P1031" i="1"/>
  <c r="P35" i="1"/>
  <c r="P602" i="1"/>
  <c r="P468" i="1"/>
  <c r="P59" i="1"/>
  <c r="P95" i="1"/>
  <c r="P48" i="1"/>
  <c r="P1208" i="1"/>
  <c r="P603" i="1"/>
  <c r="P442" i="1"/>
  <c r="P1698" i="1"/>
  <c r="P2135" i="1"/>
  <c r="P1828" i="1"/>
  <c r="P446" i="1"/>
  <c r="P1118" i="1"/>
  <c r="P267" i="1"/>
  <c r="P1012" i="1"/>
  <c r="P260" i="1"/>
  <c r="P144" i="1"/>
  <c r="P403" i="1"/>
  <c r="P1449" i="1"/>
  <c r="P1895" i="1"/>
  <c r="P791" i="1"/>
  <c r="P1842" i="1"/>
  <c r="P1906" i="1"/>
  <c r="P1284" i="1"/>
  <c r="P372" i="1"/>
  <c r="P1444" i="1"/>
  <c r="P193" i="1"/>
  <c r="P36" i="1"/>
  <c r="P1267" i="1"/>
  <c r="P395" i="1"/>
  <c r="P25" i="1"/>
  <c r="P339" i="1"/>
  <c r="P726" i="1"/>
  <c r="P23" i="1"/>
  <c r="P69" i="1"/>
  <c r="P115" i="1"/>
  <c r="P26" i="1"/>
  <c r="P435" i="1"/>
  <c r="P61" i="1"/>
  <c r="P106" i="1"/>
  <c r="P551" i="1"/>
  <c r="P669" i="1"/>
  <c r="P164" i="1"/>
  <c r="P42" i="1"/>
  <c r="P20" i="1"/>
  <c r="P3" i="1"/>
  <c r="P99" i="1"/>
  <c r="P10" i="1"/>
  <c r="P2068" i="1"/>
  <c r="P1540" i="1"/>
  <c r="P1350" i="1"/>
  <c r="P352" i="1"/>
  <c r="P33" i="1"/>
  <c r="P580" i="1"/>
  <c r="P161" i="1"/>
  <c r="P1077" i="1"/>
  <c r="P76" i="1"/>
  <c r="P149" i="1"/>
  <c r="P214" i="1"/>
  <c r="P54" i="1"/>
  <c r="P473" i="1"/>
  <c r="P11" i="1"/>
  <c r="P117" i="1"/>
  <c r="P46" i="1"/>
  <c r="P425" i="1"/>
  <c r="P972" i="1"/>
  <c r="P303" i="1"/>
  <c r="P138" i="1"/>
  <c r="P120" i="1"/>
  <c r="P97" i="1"/>
  <c r="P1714" i="1"/>
  <c r="P13" i="1"/>
  <c r="P47" i="1"/>
  <c r="P154" i="1"/>
  <c r="P21" i="1"/>
  <c r="P216" i="1"/>
  <c r="P870" i="1"/>
  <c r="P86" i="1"/>
  <c r="P1442" i="1"/>
  <c r="P521" i="1"/>
  <c r="P163" i="1"/>
  <c r="P428" i="1"/>
  <c r="P88" i="1"/>
  <c r="P288" i="1"/>
  <c r="P287" i="1"/>
  <c r="P1946" i="1"/>
  <c r="P1413" i="1"/>
  <c r="P814" i="1"/>
  <c r="P2080" i="1"/>
  <c r="P860" i="1"/>
  <c r="P2071" i="1"/>
  <c r="P1336" i="1"/>
  <c r="P1570" i="1"/>
  <c r="P327" i="1"/>
  <c r="P1344" i="1"/>
  <c r="P1278" i="1"/>
  <c r="P476" i="1"/>
  <c r="P743" i="1"/>
  <c r="P453" i="1"/>
  <c r="P1989" i="1"/>
  <c r="P1486" i="1"/>
  <c r="P109" i="1"/>
  <c r="P1885" i="1"/>
  <c r="P585" i="1"/>
  <c r="P343" i="1"/>
  <c r="P1220" i="1"/>
  <c r="P1971" i="1"/>
  <c r="P1892" i="1"/>
  <c r="P1369" i="1"/>
  <c r="P1384" i="1"/>
  <c r="P1877" i="1"/>
  <c r="P1380" i="1"/>
  <c r="P80" i="1"/>
  <c r="P1568" i="1"/>
  <c r="P1301" i="1"/>
  <c r="P315" i="1"/>
  <c r="P398" i="1"/>
  <c r="P1715" i="1"/>
  <c r="P1572" i="1"/>
  <c r="P1581" i="1"/>
  <c r="P822" i="1"/>
  <c r="P1315" i="1"/>
  <c r="P1252" i="1"/>
  <c r="P2329" i="1"/>
  <c r="P2958" i="1"/>
  <c r="P2273" i="1"/>
  <c r="P2508" i="1"/>
  <c r="P2761" i="1"/>
  <c r="P3258" i="1"/>
  <c r="P62" i="1"/>
  <c r="P179" i="1"/>
  <c r="P1436" i="1"/>
  <c r="P1738" i="1"/>
  <c r="P494" i="1"/>
  <c r="P1404" i="1"/>
  <c r="P231" i="1"/>
  <c r="P1791" i="1"/>
  <c r="P1753" i="1"/>
  <c r="P64" i="1"/>
  <c r="P1156" i="1"/>
  <c r="P1905" i="1"/>
  <c r="P141" i="1"/>
  <c r="P1446" i="1"/>
  <c r="P3945" i="1"/>
  <c r="P3946" i="1"/>
  <c r="P2971" i="1"/>
  <c r="P3515" i="1"/>
  <c r="P3947" i="1"/>
  <c r="P3546" i="1"/>
  <c r="P3106" i="1"/>
  <c r="P3364" i="1"/>
  <c r="P3948" i="1"/>
  <c r="P3949" i="1"/>
  <c r="P3298" i="1"/>
  <c r="P3950" i="1"/>
  <c r="P3951" i="1"/>
  <c r="P3539" i="1"/>
  <c r="P3271" i="1"/>
  <c r="P3952" i="1"/>
  <c r="P3953" i="1"/>
  <c r="P3954" i="1"/>
  <c r="P2603" i="1"/>
  <c r="P3574" i="1"/>
  <c r="P3955" i="1"/>
  <c r="P2414" i="1"/>
  <c r="P3956" i="1"/>
  <c r="P3957" i="1"/>
  <c r="P3958" i="1"/>
  <c r="P2694" i="1"/>
  <c r="P3129" i="1"/>
  <c r="P3412" i="1"/>
  <c r="P3959" i="1"/>
  <c r="P3384" i="1"/>
  <c r="P3960" i="1"/>
  <c r="P2947" i="1"/>
  <c r="P3668" i="1"/>
  <c r="P3568" i="1"/>
  <c r="P3961" i="1"/>
  <c r="P2680" i="1"/>
  <c r="P3962" i="1"/>
  <c r="P3963" i="1"/>
  <c r="P3964" i="1"/>
  <c r="P3367" i="1"/>
  <c r="P3079" i="1"/>
  <c r="P3011" i="1"/>
  <c r="P2891" i="1"/>
  <c r="P3238" i="1"/>
  <c r="P3148" i="1"/>
  <c r="P3965" i="1"/>
  <c r="P3274" i="1"/>
  <c r="P3142" i="1"/>
  <c r="P3458" i="1"/>
  <c r="P3966" i="1"/>
  <c r="P3491" i="1"/>
  <c r="P3967" i="1"/>
  <c r="P3565" i="1"/>
  <c r="P3551" i="1"/>
  <c r="P3968" i="1"/>
  <c r="P3444" i="1"/>
  <c r="P3969" i="1"/>
  <c r="P3970" i="1"/>
  <c r="P3971" i="1"/>
  <c r="P3972" i="1"/>
  <c r="P3261" i="1"/>
  <c r="P3339" i="1"/>
  <c r="P2560" i="1"/>
  <c r="P3973" i="1"/>
  <c r="P2475" i="1"/>
  <c r="P2310" i="1"/>
  <c r="P2451" i="1"/>
  <c r="P3445" i="1"/>
  <c r="P3076" i="1"/>
  <c r="P3974" i="1"/>
  <c r="P3290" i="1"/>
  <c r="P3975" i="1"/>
  <c r="P3224" i="1"/>
  <c r="P2963" i="1"/>
  <c r="P3303" i="1"/>
  <c r="P3600" i="1"/>
  <c r="P3976" i="1"/>
  <c r="P3612" i="1"/>
  <c r="P3977" i="1"/>
  <c r="P2601" i="1"/>
  <c r="P3623" i="1"/>
  <c r="P3446" i="1"/>
  <c r="P3637" i="1"/>
  <c r="P3146" i="1"/>
  <c r="P3596" i="1"/>
  <c r="P3978" i="1"/>
  <c r="P3689" i="1"/>
  <c r="P3684" i="1"/>
  <c r="P3116" i="1"/>
  <c r="P3269" i="1"/>
  <c r="P3690" i="1"/>
  <c r="P3631" i="1"/>
  <c r="P3979" i="1"/>
  <c r="P3486" i="1"/>
  <c r="P3326" i="1"/>
  <c r="P3581" i="1"/>
  <c r="P3980" i="1"/>
  <c r="P3379" i="1"/>
  <c r="P3981" i="1"/>
  <c r="P3447" i="1"/>
  <c r="P1299" i="1"/>
  <c r="P727" i="1"/>
  <c r="P248" i="1"/>
  <c r="P1257" i="1"/>
  <c r="P328" i="1"/>
  <c r="P355" i="1"/>
  <c r="P81" i="1"/>
  <c r="P1328" i="1"/>
  <c r="P1289" i="1"/>
  <c r="P1834" i="1"/>
  <c r="P977" i="1"/>
  <c r="P587" i="1"/>
  <c r="P422" i="1"/>
  <c r="P1949" i="1"/>
  <c r="P295" i="1"/>
  <c r="P298" i="1"/>
  <c r="P1750" i="1"/>
  <c r="P1175" i="1"/>
  <c r="P1755" i="1"/>
  <c r="P1958" i="1"/>
  <c r="P1601" i="1"/>
  <c r="P1150" i="1"/>
  <c r="P953" i="1"/>
  <c r="P1130" i="1"/>
  <c r="P302" i="1"/>
  <c r="P2136" i="1"/>
  <c r="P898" i="1"/>
  <c r="P1349" i="1"/>
  <c r="P1036" i="1"/>
  <c r="P1656" i="1"/>
  <c r="P672" i="1"/>
  <c r="P570" i="1"/>
  <c r="P2137" i="1"/>
  <c r="P2096" i="1"/>
  <c r="P1518" i="1"/>
  <c r="P1490" i="1"/>
  <c r="P337" i="1"/>
  <c r="P687" i="1"/>
  <c r="P592" i="1"/>
  <c r="P2138" i="1"/>
  <c r="P1069" i="1"/>
  <c r="P2072" i="1"/>
  <c r="P1034" i="1"/>
  <c r="P875" i="1"/>
  <c r="P1649" i="1"/>
  <c r="P168" i="1"/>
  <c r="P2082" i="1"/>
  <c r="P1376" i="1"/>
  <c r="P584" i="1"/>
  <c r="P813" i="1"/>
  <c r="P1652" i="1"/>
  <c r="P754" i="1"/>
  <c r="P661" i="1"/>
  <c r="P1918" i="1"/>
  <c r="P686" i="1"/>
  <c r="P2139" i="1"/>
  <c r="P1074" i="1"/>
  <c r="P1451" i="1"/>
  <c r="P247" i="1"/>
  <c r="P1051" i="1"/>
  <c r="P3006" i="1"/>
  <c r="P3535" i="1"/>
  <c r="P3982" i="1"/>
  <c r="P3983" i="1"/>
  <c r="P3984" i="1"/>
  <c r="P3292" i="1"/>
  <c r="P3985" i="1"/>
  <c r="P3986" i="1"/>
  <c r="P3171" i="1"/>
  <c r="P3479" i="1"/>
  <c r="P3987" i="1"/>
  <c r="P3988" i="1"/>
  <c r="P3989" i="1"/>
  <c r="P3082" i="1"/>
  <c r="P2537" i="1"/>
  <c r="P3990" i="1"/>
  <c r="P2719" i="1"/>
  <c r="P3991" i="1"/>
  <c r="P3569" i="1"/>
  <c r="P3992" i="1"/>
  <c r="P1214" i="1"/>
  <c r="P2140" i="1"/>
  <c r="P401" i="1"/>
  <c r="P1829" i="1"/>
  <c r="P2035" i="1"/>
  <c r="P1063" i="1"/>
  <c r="P1767" i="1"/>
  <c r="P1347" i="1"/>
  <c r="P1557" i="1"/>
  <c r="P2141" i="1"/>
  <c r="P2019" i="1"/>
  <c r="P718" i="1"/>
  <c r="P1153" i="1"/>
  <c r="P1496" i="1"/>
  <c r="P1604" i="1"/>
  <c r="P963" i="1"/>
  <c r="P1188" i="1"/>
  <c r="P1057" i="1"/>
  <c r="P2048" i="1"/>
  <c r="P1635" i="1"/>
  <c r="P1358" i="1"/>
  <c r="P1619" i="1"/>
  <c r="P402" i="1"/>
  <c r="P1952" i="1"/>
  <c r="P269" i="1"/>
  <c r="P1109" i="1"/>
  <c r="P863" i="1"/>
  <c r="P1801" i="1"/>
  <c r="P1690" i="1"/>
  <c r="P1948" i="1"/>
  <c r="P1697" i="1"/>
  <c r="P1396" i="1"/>
  <c r="P410" i="1"/>
  <c r="P792" i="1"/>
  <c r="P1340" i="1"/>
  <c r="P1458" i="1"/>
  <c r="P901" i="1"/>
  <c r="P1240" i="1"/>
  <c r="P1124" i="1"/>
  <c r="P2073" i="1"/>
  <c r="P3993" i="1"/>
  <c r="P3254" i="1"/>
  <c r="P3994" i="1"/>
  <c r="P3995" i="1"/>
  <c r="P3187" i="1"/>
  <c r="P3996" i="1"/>
  <c r="P3408" i="1"/>
  <c r="P3322" i="1"/>
  <c r="P3039" i="1"/>
  <c r="P3220" i="1"/>
  <c r="P3413" i="1"/>
  <c r="P3997" i="1"/>
  <c r="P3998" i="1"/>
  <c r="P3999" i="1"/>
  <c r="P4000" i="1"/>
  <c r="P4001" i="1"/>
  <c r="P4002" i="1"/>
  <c r="P4003" i="1"/>
  <c r="P3482" i="1"/>
  <c r="P3293" i="1"/>
  <c r="P2691" i="1"/>
  <c r="P3698" i="1"/>
  <c r="P3323" i="1"/>
  <c r="P4004" i="1"/>
  <c r="P3467" i="1"/>
  <c r="P3468" i="1"/>
  <c r="P3021" i="1"/>
  <c r="P2917" i="1"/>
  <c r="P3649" i="1"/>
  <c r="P4005" i="1"/>
  <c r="P3087" i="1"/>
  <c r="P3469" i="1"/>
  <c r="P4006" i="1"/>
  <c r="P3697" i="1"/>
  <c r="P2645" i="1"/>
  <c r="P2466" i="1"/>
  <c r="P2826" i="1"/>
  <c r="P2331" i="1"/>
  <c r="P3196" i="1"/>
  <c r="P2789" i="1"/>
  <c r="P52" i="1"/>
  <c r="P118" i="1"/>
  <c r="P1846" i="1"/>
  <c r="P1559" i="1"/>
  <c r="P1331" i="1"/>
  <c r="P1181" i="1"/>
  <c r="P87" i="1"/>
  <c r="P212" i="1"/>
  <c r="P132" i="1"/>
  <c r="P518" i="1"/>
  <c r="P8" i="1"/>
  <c r="P333" i="1"/>
  <c r="P1917" i="1"/>
  <c r="P1786" i="1"/>
  <c r="P350" i="1"/>
  <c r="P1004" i="1"/>
  <c r="P39" i="1"/>
  <c r="P1468" i="1"/>
  <c r="P281" i="1"/>
  <c r="P500" i="1"/>
  <c r="P478" i="1"/>
  <c r="P625" i="1"/>
  <c r="P1024" i="1"/>
  <c r="P19" i="1"/>
  <c r="P34" i="1"/>
  <c r="P1096" i="1"/>
  <c r="P53" i="1"/>
  <c r="P1168" i="1"/>
  <c r="P684" i="1"/>
  <c r="P394" i="1"/>
  <c r="P1002" i="1"/>
  <c r="P554" i="1"/>
  <c r="P104" i="1"/>
  <c r="P1421" i="1"/>
  <c r="P2142" i="1"/>
  <c r="P282" i="1"/>
  <c r="P364" i="1"/>
  <c r="P1815" i="1"/>
  <c r="P368" i="1"/>
  <c r="P1450" i="1"/>
  <c r="P3188" i="1"/>
  <c r="P4007" i="1"/>
  <c r="P2373" i="1"/>
  <c r="P3054" i="1"/>
  <c r="P2697" i="1"/>
  <c r="P2751" i="1"/>
  <c r="P3115" i="1"/>
  <c r="P3209" i="1"/>
  <c r="P3520" i="1"/>
  <c r="P3295" i="1"/>
  <c r="P3073" i="1"/>
  <c r="P3207" i="1"/>
  <c r="P2662" i="1"/>
  <c r="P3559" i="1"/>
  <c r="P2505" i="1"/>
  <c r="P2666" i="1"/>
  <c r="P2535" i="1"/>
  <c r="P3524" i="1"/>
  <c r="P2988" i="1"/>
  <c r="P3523" i="1"/>
  <c r="P1681" i="1"/>
  <c r="P1366" i="1"/>
  <c r="P1531" i="1"/>
  <c r="P1633" i="1"/>
  <c r="P786" i="1"/>
  <c r="P389" i="1"/>
  <c r="P1154" i="1"/>
  <c r="P341" i="1"/>
  <c r="P749" i="1"/>
  <c r="P2807" i="1"/>
  <c r="P2670" i="1"/>
  <c r="P2376" i="1"/>
  <c r="P2425" i="1"/>
  <c r="P2230" i="1"/>
  <c r="P2769" i="1"/>
  <c r="P2265" i="1"/>
  <c r="P2555" i="1"/>
  <c r="P3633" i="1"/>
  <c r="P3383" i="1"/>
  <c r="P3212" i="1"/>
  <c r="P3272" i="1"/>
  <c r="P2418" i="1"/>
  <c r="P3420" i="1"/>
  <c r="P3156" i="1"/>
  <c r="P3613" i="1"/>
  <c r="P4008" i="1"/>
  <c r="P4009" i="1"/>
  <c r="P3481" i="1"/>
  <c r="P3685" i="1"/>
  <c r="P2688" i="1"/>
  <c r="P3557" i="1"/>
  <c r="P3264" i="1"/>
  <c r="P3239" i="1"/>
  <c r="P3681" i="1"/>
  <c r="P3329" i="1"/>
  <c r="P2828" i="1"/>
  <c r="P2438" i="1"/>
  <c r="P3385" i="1"/>
  <c r="P4010" i="1"/>
  <c r="P3265" i="1"/>
  <c r="P2284" i="1"/>
  <c r="P2364" i="1"/>
  <c r="P1608" i="1"/>
  <c r="P2814" i="1"/>
  <c r="P2693" i="1"/>
  <c r="P1087" i="1"/>
  <c r="P108" i="1"/>
  <c r="P204" i="1"/>
  <c r="P1826" i="1"/>
  <c r="P427" i="1"/>
  <c r="P1967" i="1"/>
  <c r="P621" i="1"/>
  <c r="P1758" i="1"/>
  <c r="P947" i="1"/>
  <c r="P170" i="1"/>
  <c r="P859" i="1"/>
  <c r="P846" i="1"/>
  <c r="P1616" i="1"/>
  <c r="P1241" i="1"/>
  <c r="P911" i="1"/>
  <c r="P16" i="1"/>
  <c r="P183" i="1"/>
  <c r="P526" i="1"/>
  <c r="P139" i="1"/>
  <c r="P490" i="1"/>
  <c r="P1447" i="1"/>
  <c r="P71" i="1"/>
  <c r="P253" i="1"/>
  <c r="P1542" i="1"/>
  <c r="P346" i="1"/>
  <c r="P1555" i="1"/>
  <c r="P908" i="1"/>
  <c r="P1324" i="1"/>
  <c r="P2" i="1"/>
  <c r="P32" i="1"/>
  <c r="P790" i="1"/>
  <c r="P192" i="1"/>
  <c r="P462" i="1"/>
  <c r="P94" i="1"/>
  <c r="P1645" i="1"/>
  <c r="P3337" i="1"/>
  <c r="P2408" i="1"/>
  <c r="P4011" i="1"/>
  <c r="P2845" i="1"/>
  <c r="P2486" i="1"/>
  <c r="P2435" i="1"/>
  <c r="P2422" i="1"/>
  <c r="P3169" i="1"/>
  <c r="P3163" i="1"/>
  <c r="P4012" i="1"/>
  <c r="P4013" i="1"/>
  <c r="P2664" i="1"/>
  <c r="P2534" i="1"/>
  <c r="P4014" i="1"/>
  <c r="P2259" i="1"/>
  <c r="P2701" i="1"/>
  <c r="P3280" i="1"/>
  <c r="P2658" i="1"/>
  <c r="P2698" i="1"/>
  <c r="P4015" i="1"/>
  <c r="P3259" i="1"/>
  <c r="P3247" i="1"/>
  <c r="P3423" i="1"/>
  <c r="P3159" i="1"/>
  <c r="P4016" i="1"/>
  <c r="P3062" i="1"/>
  <c r="P3219" i="1"/>
  <c r="P2606" i="1"/>
  <c r="P3414" i="1"/>
  <c r="P2703" i="1"/>
  <c r="P4017" i="1"/>
  <c r="P4018" i="1"/>
  <c r="P3457" i="1"/>
  <c r="P2607" i="1"/>
  <c r="P2972" i="1"/>
  <c r="P2762" i="1"/>
  <c r="P3380" i="1"/>
  <c r="P2448" i="1"/>
  <c r="P3047" i="1"/>
  <c r="P4019" i="1"/>
  <c r="P1473" i="1"/>
  <c r="P854" i="1"/>
  <c r="P1006" i="1"/>
  <c r="P883" i="1"/>
  <c r="P1521" i="1"/>
  <c r="P918" i="1"/>
  <c r="P868" i="1"/>
  <c r="P1728" i="1"/>
  <c r="P1900" i="1"/>
  <c r="P1471" i="1"/>
  <c r="P1729" i="1"/>
  <c r="P1322" i="1"/>
  <c r="P1159" i="1"/>
  <c r="P450" i="1"/>
  <c r="P1556" i="1"/>
  <c r="P975" i="1"/>
  <c r="P1706" i="1"/>
  <c r="P1858" i="1"/>
  <c r="P943" i="1"/>
  <c r="P601" i="1"/>
  <c r="P597" i="1"/>
  <c r="P1802" i="1"/>
  <c r="P678" i="1"/>
  <c r="P988" i="1"/>
  <c r="P1189" i="1"/>
  <c r="P1095" i="1"/>
  <c r="P722" i="1"/>
  <c r="P2054" i="1"/>
  <c r="P1739" i="1"/>
  <c r="P1280" i="1"/>
  <c r="P2043" i="1"/>
  <c r="P1053" i="1"/>
  <c r="P685" i="1"/>
  <c r="P1311" i="1"/>
  <c r="P195" i="1"/>
  <c r="P514" i="1"/>
  <c r="P643" i="1"/>
  <c r="P1419" i="1"/>
  <c r="P1511" i="1"/>
  <c r="P567" i="1"/>
  <c r="P2143" i="1"/>
  <c r="P2144" i="1"/>
  <c r="P769" i="1"/>
  <c r="P934" i="1"/>
  <c r="P1646" i="1"/>
  <c r="P1309" i="1"/>
  <c r="P841" i="1"/>
  <c r="P2024" i="1"/>
  <c r="P1394" i="1"/>
  <c r="P2145" i="1"/>
  <c r="P1155" i="1"/>
  <c r="P998" i="1"/>
  <c r="P1275" i="1"/>
  <c r="P348" i="1"/>
  <c r="P284" i="1"/>
  <c r="P1307" i="1"/>
  <c r="P2146" i="1"/>
  <c r="P842" i="1"/>
  <c r="P1117" i="1"/>
  <c r="P1582" i="1"/>
  <c r="P3189" i="1"/>
  <c r="P4020" i="1"/>
  <c r="P4021" i="1"/>
  <c r="P2835" i="1"/>
  <c r="P2387" i="1"/>
  <c r="P4022" i="1"/>
  <c r="P4023" i="1"/>
  <c r="P3448" i="1"/>
  <c r="P3190" i="1"/>
  <c r="P2915" i="1"/>
  <c r="P4024" i="1"/>
  <c r="P3072" i="1"/>
  <c r="P4025" i="1"/>
  <c r="P2304" i="1"/>
  <c r="P2267" i="1"/>
  <c r="P2872" i="1"/>
  <c r="P2526" i="1"/>
  <c r="P4026" i="1"/>
  <c r="P3083" i="1"/>
  <c r="P2794" i="1"/>
  <c r="P2384" i="1"/>
  <c r="P3340" i="1"/>
  <c r="P3575" i="1"/>
  <c r="P3103" i="1"/>
  <c r="P4027" i="1"/>
  <c r="P3206" i="1"/>
  <c r="P2516" i="1"/>
  <c r="P2302" i="1"/>
  <c r="P3208" i="1"/>
  <c r="P2596" i="1"/>
  <c r="P2879" i="1"/>
  <c r="P4028" i="1"/>
  <c r="P2337" i="1"/>
  <c r="P2837" i="1"/>
  <c r="P3583" i="1"/>
  <c r="P4029" i="1"/>
  <c r="P2683" i="1"/>
  <c r="P3051" i="1"/>
  <c r="P3410" i="1"/>
  <c r="P2468" i="1"/>
  <c r="P4030" i="1"/>
  <c r="P2372" i="1"/>
  <c r="P2533" i="1"/>
  <c r="P3351" i="1"/>
  <c r="P2379" i="1"/>
  <c r="P2862" i="1"/>
  <c r="P3470" i="1"/>
  <c r="P4031" i="1"/>
  <c r="P2338" i="1"/>
  <c r="P3173" i="1"/>
  <c r="P2986" i="1"/>
  <c r="P2734" i="1"/>
  <c r="P3324" i="1"/>
  <c r="P4032" i="1"/>
  <c r="P2881" i="1"/>
  <c r="P2507" i="1"/>
  <c r="P2883" i="1"/>
  <c r="P2898" i="1"/>
  <c r="P4033" i="1"/>
  <c r="P2232" i="1"/>
  <c r="P3240" i="1"/>
  <c r="P3624" i="1"/>
  <c r="P3245" i="1"/>
  <c r="P2863" i="1"/>
  <c r="P2548" i="1"/>
  <c r="P2728" i="1"/>
  <c r="P3533" i="1"/>
  <c r="P2985" i="1"/>
  <c r="P3645" i="1"/>
  <c r="P3682" i="1"/>
  <c r="P2347" i="1"/>
  <c r="P2614" i="1"/>
  <c r="P3614" i="1"/>
  <c r="P3676" i="1"/>
  <c r="P2234" i="1"/>
  <c r="P2764" i="1"/>
  <c r="P2487" i="1"/>
  <c r="P2428" i="1"/>
  <c r="P2750" i="1"/>
  <c r="P2433" i="1"/>
  <c r="P656" i="1"/>
  <c r="P2147" i="1"/>
  <c r="P2148" i="1"/>
  <c r="P1653" i="1"/>
  <c r="P1735" i="1"/>
  <c r="P755" i="1"/>
  <c r="P629" i="1"/>
  <c r="P2149" i="1"/>
  <c r="P1777" i="1"/>
  <c r="P1935" i="1"/>
  <c r="P1426" i="1"/>
  <c r="P1484" i="1"/>
  <c r="P1694" i="1"/>
  <c r="P1290" i="1"/>
  <c r="P1939" i="1"/>
  <c r="P673" i="1"/>
  <c r="P596" i="1"/>
  <c r="P1864" i="1"/>
  <c r="P1682" i="1"/>
  <c r="P1348" i="1"/>
  <c r="P3677" i="1"/>
  <c r="P2512" i="1"/>
  <c r="P4034" i="1"/>
  <c r="P3191" i="1"/>
  <c r="P4035" i="1"/>
  <c r="P3516" i="1"/>
  <c r="P2893" i="1"/>
  <c r="P3672" i="1"/>
  <c r="P3012" i="1"/>
  <c r="P4036" i="1"/>
  <c r="P3044" i="1"/>
  <c r="P2760" i="1"/>
  <c r="P3476" i="1"/>
  <c r="P4037" i="1"/>
  <c r="P2240" i="1"/>
  <c r="P2563" i="1"/>
  <c r="P3075" i="1"/>
  <c r="P4038" i="1"/>
  <c r="P4039" i="1"/>
  <c r="P4040" i="1"/>
  <c r="P1206" i="1"/>
  <c r="P807" i="1"/>
  <c r="P1363" i="1"/>
  <c r="P1970" i="1"/>
  <c r="P1235" i="1"/>
  <c r="P1040" i="1"/>
  <c r="P1028" i="1"/>
  <c r="P1427" i="1"/>
  <c r="P373" i="1"/>
  <c r="P1428" i="1"/>
  <c r="P2062" i="1"/>
  <c r="P1469" i="1"/>
  <c r="P320" i="1"/>
  <c r="P1787" i="1"/>
  <c r="P2065" i="1"/>
  <c r="P335" i="1"/>
  <c r="P1043" i="1"/>
  <c r="P653" i="1"/>
  <c r="P1859" i="1"/>
  <c r="P1223" i="1"/>
  <c r="P658" i="1"/>
  <c r="P1778" i="1"/>
  <c r="P471" i="1"/>
  <c r="P2026" i="1"/>
  <c r="P810" i="1"/>
  <c r="P1460" i="1"/>
  <c r="P1166" i="1"/>
  <c r="P2150" i="1"/>
  <c r="P312" i="1"/>
  <c r="P2151" i="1"/>
  <c r="P1648" i="1"/>
  <c r="P1538" i="1"/>
  <c r="P2039" i="1"/>
  <c r="P77" i="1"/>
  <c r="P1501" i="1"/>
  <c r="P332" i="1"/>
  <c r="P1610" i="1"/>
  <c r="P1663" i="1"/>
  <c r="P887" i="1"/>
  <c r="P2152" i="1"/>
  <c r="P122" i="1"/>
  <c r="P1263" i="1"/>
  <c r="P1901" i="1"/>
  <c r="P1072" i="1"/>
  <c r="P831" i="1"/>
  <c r="P1310" i="1"/>
  <c r="P304" i="1"/>
  <c r="P1902" i="1"/>
  <c r="P864" i="1"/>
  <c r="P393" i="1"/>
  <c r="P773" i="1"/>
  <c r="P927" i="1"/>
  <c r="P399" i="1"/>
  <c r="P1055" i="1"/>
  <c r="P1654" i="1"/>
  <c r="P1711" i="1"/>
  <c r="P1440" i="1"/>
  <c r="P1968" i="1"/>
  <c r="P816" i="1"/>
  <c r="P1992" i="1"/>
  <c r="P960" i="1"/>
  <c r="P1942" i="1"/>
  <c r="P1667" i="1"/>
  <c r="P191" i="1"/>
  <c r="P134" i="1"/>
  <c r="P502" i="1"/>
  <c r="P619" i="1"/>
  <c r="P354" i="1"/>
  <c r="P1201" i="1"/>
  <c r="P1377" i="1"/>
  <c r="P2153" i="1"/>
  <c r="P695" i="1"/>
  <c r="P472" i="1"/>
  <c r="P1080" i="1"/>
  <c r="P1245" i="1"/>
  <c r="P708" i="1"/>
  <c r="P227" i="1"/>
  <c r="P2000" i="1"/>
  <c r="P1249" i="1"/>
  <c r="P1329" i="1"/>
  <c r="P1162" i="1"/>
  <c r="P674" i="1"/>
  <c r="P1185" i="1"/>
  <c r="P1221" i="1"/>
  <c r="P604" i="1"/>
  <c r="P276" i="1"/>
  <c r="P454" i="1"/>
  <c r="P362" i="1"/>
  <c r="P1383" i="1"/>
  <c r="P1429" i="1"/>
  <c r="P2465" i="1"/>
  <c r="P3480" i="1"/>
  <c r="P3359" i="1"/>
  <c r="P4041" i="1"/>
  <c r="P3671" i="1"/>
  <c r="P4042" i="1"/>
  <c r="P4043" i="1"/>
  <c r="P3625" i="1"/>
  <c r="P2967" i="1"/>
  <c r="P3475" i="1"/>
  <c r="P4044" i="1"/>
  <c r="P2224" i="1"/>
  <c r="P2529" i="1"/>
  <c r="P2672" i="1"/>
  <c r="P3576" i="1"/>
  <c r="P2650" i="1"/>
  <c r="P3013" i="1"/>
  <c r="P3540" i="1"/>
  <c r="P2611" i="1"/>
  <c r="P2938" i="1"/>
  <c r="P2238" i="1"/>
  <c r="P3626" i="1"/>
  <c r="P3605" i="1"/>
  <c r="P3527" i="1"/>
  <c r="P2746" i="1"/>
  <c r="P2595" i="1"/>
  <c r="P3328" i="1"/>
  <c r="P3495" i="1"/>
  <c r="P3221" i="1"/>
  <c r="P3617" i="1"/>
  <c r="P3433" i="1"/>
  <c r="P4045" i="1"/>
  <c r="P3401" i="1"/>
  <c r="P2660" i="1"/>
  <c r="P3019" i="1"/>
  <c r="P3415" i="1"/>
  <c r="P3287" i="1"/>
  <c r="P3455" i="1"/>
  <c r="P2467" i="1"/>
  <c r="P2848" i="1"/>
  <c r="P2576" i="1"/>
  <c r="P3153" i="1"/>
  <c r="P2474" i="1"/>
  <c r="P3601" i="1"/>
  <c r="P3374" i="1"/>
  <c r="P2913" i="1"/>
  <c r="P2558" i="1"/>
  <c r="P2925" i="1"/>
  <c r="P2618" i="1"/>
  <c r="P2592" i="1"/>
  <c r="P2649" i="1"/>
  <c r="P2330" i="1"/>
  <c r="P3404" i="1"/>
  <c r="P2402" i="1"/>
  <c r="P2300" i="1"/>
  <c r="P2904" i="1"/>
  <c r="P2524" i="1"/>
  <c r="P3558" i="1"/>
  <c r="P2455" i="1"/>
  <c r="P3577" i="1"/>
  <c r="P2436" i="1"/>
  <c r="P2876" i="1"/>
  <c r="P2895" i="1"/>
  <c r="P4046" i="1"/>
  <c r="P2973" i="1"/>
  <c r="P2248" i="1"/>
  <c r="P3517" i="1"/>
  <c r="P3388" i="1"/>
  <c r="P3566" i="1"/>
  <c r="P3650" i="1"/>
  <c r="P3281" i="1"/>
  <c r="P2246" i="1"/>
  <c r="P2220" i="1"/>
  <c r="P3683" i="1"/>
  <c r="P4047" i="1"/>
  <c r="P2902" i="1"/>
  <c r="P4048" i="1"/>
  <c r="P1256" i="1"/>
  <c r="P3241" i="1"/>
  <c r="P2923" i="1"/>
  <c r="P2580" i="1"/>
  <c r="P3590" i="1"/>
  <c r="P1291" i="1"/>
  <c r="P2476" i="1"/>
  <c r="P2506" i="1"/>
  <c r="P681" i="1"/>
  <c r="P2943" i="1"/>
  <c r="P4049" i="1"/>
  <c r="P2840" i="1"/>
  <c r="P3200" i="1"/>
  <c r="P2260" i="1"/>
  <c r="P3097" i="1"/>
  <c r="P4050" i="1"/>
  <c r="P2210" i="1"/>
  <c r="P4051" i="1"/>
  <c r="P2699" i="1"/>
  <c r="P921" i="1"/>
  <c r="P626" i="1"/>
  <c r="P1583" i="1"/>
  <c r="P1923" i="1"/>
  <c r="P2020" i="1"/>
  <c r="P1434" i="1"/>
  <c r="P114" i="1"/>
  <c r="P1067" i="1"/>
  <c r="P280" i="1"/>
  <c r="P1807" i="1"/>
  <c r="P1924" i="1"/>
  <c r="P1025" i="1"/>
  <c r="P589" i="1"/>
  <c r="P1836" i="1"/>
  <c r="P1483" i="1"/>
  <c r="P697" i="1"/>
  <c r="P1128" i="1"/>
  <c r="P1368" i="1"/>
  <c r="P371" i="1"/>
  <c r="P382" i="1"/>
  <c r="P956" i="1"/>
  <c r="P763" i="1"/>
  <c r="P1664" i="1"/>
  <c r="P1090" i="1"/>
  <c r="P1242" i="1"/>
  <c r="P989" i="1"/>
  <c r="P1668" i="1"/>
  <c r="P1907" i="1"/>
  <c r="P1207" i="1"/>
  <c r="P995" i="1"/>
  <c r="P923" i="1"/>
  <c r="P334" i="1"/>
  <c r="P1020" i="1"/>
  <c r="P865" i="1"/>
  <c r="P1236" i="1"/>
  <c r="P1940" i="1"/>
  <c r="P1237" i="1"/>
  <c r="P1351" i="1"/>
  <c r="P2154" i="1"/>
  <c r="P1763" i="1"/>
  <c r="P949" i="1"/>
  <c r="P2228" i="1"/>
  <c r="P2643" i="1"/>
  <c r="P4052" i="1"/>
  <c r="P2907" i="1"/>
  <c r="P3179" i="1"/>
  <c r="P2656" i="1"/>
  <c r="P4053" i="1"/>
  <c r="P2243" i="1"/>
  <c r="P3552" i="1"/>
  <c r="P2665" i="1"/>
  <c r="P3368" i="1"/>
  <c r="P2258" i="1"/>
  <c r="P3691" i="1"/>
  <c r="P3143" i="1"/>
  <c r="P2253" i="1"/>
  <c r="P2457" i="1"/>
  <c r="P4054" i="1"/>
  <c r="P2933" i="1"/>
  <c r="P4055" i="1"/>
  <c r="P2283" i="1"/>
  <c r="P1625" i="1"/>
  <c r="P874" i="1"/>
  <c r="P730" i="1"/>
  <c r="P866" i="1"/>
  <c r="P712" i="1"/>
  <c r="P2069" i="1"/>
  <c r="P1766" i="1"/>
  <c r="P2027" i="1"/>
  <c r="P2083" i="1"/>
  <c r="P961" i="1"/>
  <c r="P1771" i="1"/>
  <c r="P2070" i="1"/>
  <c r="P1950" i="1"/>
  <c r="P1634" i="1"/>
  <c r="P758" i="1"/>
  <c r="P1212" i="1"/>
  <c r="P1781" i="1"/>
  <c r="P1744" i="1"/>
  <c r="P1564" i="1"/>
  <c r="P756" i="1"/>
  <c r="P1746" i="1"/>
  <c r="P1302" i="1"/>
  <c r="P1194" i="1"/>
  <c r="P379" i="1"/>
  <c r="P624" i="1"/>
  <c r="P888" i="1"/>
  <c r="P2022" i="1"/>
  <c r="P1651" i="1"/>
  <c r="P1990" i="1"/>
  <c r="P1959" i="1"/>
  <c r="P1085" i="1"/>
  <c r="P1437" i="1"/>
  <c r="P1994" i="1"/>
  <c r="P981" i="1"/>
  <c r="P691" i="1"/>
  <c r="P1688" i="1"/>
  <c r="P1677" i="1"/>
  <c r="P1554" i="1"/>
  <c r="P1125" i="1"/>
  <c r="P1439" i="1"/>
  <c r="P1957" i="1"/>
  <c r="P1506" i="1"/>
  <c r="P1832" i="1"/>
  <c r="P1146" i="1"/>
  <c r="P680" i="1"/>
  <c r="P1805" i="1"/>
  <c r="P1881" i="1"/>
  <c r="P318" i="1"/>
  <c r="P668" i="1"/>
  <c r="P1406" i="1"/>
  <c r="P1478" i="1"/>
  <c r="P1415" i="1"/>
  <c r="P1222" i="1"/>
  <c r="P2009" i="1"/>
  <c r="P1662" i="1"/>
  <c r="P1091" i="1"/>
  <c r="P1669" i="1"/>
  <c r="P369" i="1"/>
  <c r="P622" i="1"/>
  <c r="P1772" i="1"/>
  <c r="P675" i="1"/>
  <c r="P1843" i="1"/>
  <c r="P1821" i="1"/>
  <c r="P644" i="1"/>
  <c r="P424" i="1"/>
  <c r="P1337" i="1"/>
  <c r="P1873" i="1"/>
  <c r="P2042" i="1"/>
  <c r="P937" i="1"/>
  <c r="P1258" i="1"/>
  <c r="P1636" i="1"/>
  <c r="P1014" i="1"/>
  <c r="P1670" i="1"/>
  <c r="P811" i="1"/>
  <c r="P1705" i="1"/>
  <c r="P1513" i="1"/>
  <c r="P1830" i="1"/>
  <c r="P1094" i="1"/>
  <c r="P1811" i="1"/>
  <c r="P2155" i="1"/>
  <c r="P2045" i="1"/>
  <c r="P600" i="1"/>
  <c r="P818" i="1"/>
  <c r="P1026" i="1"/>
  <c r="P150" i="1"/>
  <c r="P345" i="1"/>
  <c r="P905" i="1"/>
  <c r="P1684" i="1"/>
  <c r="P496" i="1"/>
  <c r="P2078" i="1"/>
  <c r="P1814" i="1"/>
  <c r="P955" i="1"/>
  <c r="P564" i="1"/>
  <c r="P591" i="1"/>
  <c r="P1637" i="1"/>
  <c r="P965" i="1"/>
  <c r="P1536" i="1"/>
  <c r="P1784" i="1"/>
  <c r="P316" i="1"/>
  <c r="P1379" i="1"/>
  <c r="P796" i="1"/>
  <c r="P388" i="1"/>
  <c r="P2077" i="1"/>
  <c r="P1195" i="1"/>
  <c r="P2087" i="1"/>
  <c r="P959" i="1"/>
  <c r="P235" i="1"/>
  <c r="P1190" i="1"/>
  <c r="P2075" i="1"/>
  <c r="P1414" i="1"/>
  <c r="P733" i="1"/>
  <c r="P1292" i="1"/>
  <c r="P1925" i="1"/>
  <c r="P1338" i="1"/>
  <c r="P1839" i="1"/>
  <c r="P729" i="1"/>
  <c r="P1822" i="1"/>
  <c r="P1081" i="1"/>
  <c r="P1865" i="1"/>
  <c r="P1886" i="1"/>
  <c r="P474" i="1"/>
  <c r="P939" i="1"/>
  <c r="P1408" i="1"/>
  <c r="P1535" i="1"/>
  <c r="P2156" i="1"/>
  <c r="P1532" i="1"/>
  <c r="P539" i="1"/>
  <c r="P2036" i="1"/>
  <c r="P2157" i="1"/>
  <c r="P1173" i="1"/>
  <c r="P1764" i="1"/>
  <c r="P1550" i="1"/>
  <c r="P544" i="1"/>
  <c r="P2158" i="1"/>
  <c r="P1823" i="1"/>
  <c r="P336" i="1"/>
  <c r="P1849" i="1"/>
  <c r="P645" i="1"/>
  <c r="P1191" i="1"/>
  <c r="P873" i="1"/>
  <c r="P2040" i="1"/>
  <c r="P431" i="1"/>
  <c r="P1545" i="1"/>
  <c r="P1910" i="1"/>
  <c r="P1327" i="1"/>
  <c r="P125" i="1"/>
  <c r="P1792" i="1"/>
  <c r="P711" i="1"/>
  <c r="P1860" i="1"/>
  <c r="P1926" i="1"/>
  <c r="P1673" i="1"/>
  <c r="P1411" i="1"/>
  <c r="P1862" i="1"/>
  <c r="P1046" i="1"/>
  <c r="P221" i="1"/>
  <c r="P1854" i="1"/>
  <c r="P1435" i="1"/>
  <c r="P1584" i="1"/>
  <c r="P215" i="1"/>
  <c r="P892" i="1"/>
  <c r="P1530" i="1"/>
  <c r="P1595" i="1"/>
  <c r="P919" i="1"/>
  <c r="P540" i="1"/>
  <c r="P1626" i="1"/>
  <c r="P2049" i="1"/>
  <c r="P1391" i="1"/>
  <c r="P2159" i="1"/>
  <c r="P2093" i="1"/>
  <c r="P1913" i="1"/>
  <c r="P1319" i="1"/>
  <c r="P1614" i="1"/>
  <c r="P1544" i="1"/>
  <c r="P1756" i="1"/>
  <c r="P1965" i="1"/>
  <c r="P1110" i="1"/>
  <c r="P2094" i="1"/>
  <c r="P2160" i="1"/>
  <c r="P1497" i="1"/>
  <c r="P936" i="1"/>
  <c r="P1602" i="1"/>
  <c r="P1007" i="1"/>
  <c r="P1740" i="1"/>
  <c r="P213" i="1"/>
  <c r="P2161" i="1"/>
  <c r="P1445" i="1"/>
  <c r="P510" i="1"/>
  <c r="P291" i="1"/>
  <c r="P1552" i="1"/>
  <c r="P1097" i="1"/>
  <c r="P1133" i="1"/>
  <c r="P1609" i="1"/>
  <c r="P2017" i="1"/>
  <c r="P1800" i="1"/>
  <c r="P1197" i="1"/>
  <c r="P2162" i="1"/>
  <c r="P805" i="1"/>
  <c r="P548" i="1"/>
  <c r="P2038" i="1"/>
  <c r="P1354" i="1"/>
  <c r="P234" i="1"/>
  <c r="P777" i="1"/>
  <c r="P1264" i="1"/>
  <c r="P1620" i="1"/>
  <c r="P2163" i="1"/>
  <c r="P646" i="1"/>
  <c r="P1627" i="1"/>
  <c r="P2164" i="1"/>
  <c r="P871" i="1"/>
  <c r="P2098" i="1"/>
  <c r="P1943" i="1"/>
  <c r="P1392" i="1"/>
  <c r="P545" i="1"/>
  <c r="P1904" i="1"/>
  <c r="P1232" i="1"/>
  <c r="P527" i="1"/>
  <c r="P1617" i="1"/>
  <c r="P1675" i="1"/>
  <c r="P1283" i="1"/>
  <c r="P2165" i="1"/>
  <c r="P1696" i="1"/>
  <c r="P647" i="1"/>
  <c r="P1260" i="1"/>
  <c r="P2166" i="1"/>
  <c r="P1204" i="1"/>
  <c r="P2046" i="1"/>
  <c r="P1457" i="1"/>
  <c r="P1098" i="1"/>
  <c r="P1438" i="1"/>
  <c r="P1927" i="1"/>
  <c r="P1561" i="1"/>
  <c r="P578" i="1"/>
  <c r="P1477" i="1"/>
  <c r="P1716" i="1"/>
  <c r="P2167" i="1"/>
  <c r="P286" i="1"/>
  <c r="P146" i="1"/>
  <c r="P2168" i="1"/>
  <c r="P1281" i="1"/>
  <c r="P1304" i="1"/>
  <c r="P1198" i="1"/>
  <c r="P344" i="1"/>
  <c r="P443" i="1"/>
  <c r="P1891" i="1"/>
  <c r="P436" i="1"/>
  <c r="P664" i="1"/>
  <c r="P1969" i="1"/>
  <c r="P1981" i="1"/>
  <c r="P273" i="1"/>
  <c r="P524" i="1"/>
  <c r="P762" i="1"/>
  <c r="P713" i="1"/>
  <c r="P277" i="1"/>
  <c r="P534" i="1"/>
  <c r="P251" i="1"/>
  <c r="P1638" i="1"/>
  <c r="P1748" i="1"/>
  <c r="P1671" i="1"/>
  <c r="P698" i="1"/>
  <c r="P1928" i="1"/>
  <c r="P808" i="1"/>
  <c r="P1049" i="1"/>
  <c r="P451" i="1"/>
  <c r="P224" i="1"/>
  <c r="P1779" i="1"/>
  <c r="P2169" i="1"/>
  <c r="P1929" i="1"/>
  <c r="P1052" i="1"/>
  <c r="P1585" i="1"/>
  <c r="P980" i="1"/>
  <c r="P1070" i="1"/>
  <c r="P679" i="1"/>
  <c r="P508" i="1"/>
  <c r="P889" i="1"/>
  <c r="P542" i="1"/>
  <c r="P387" i="1"/>
  <c r="P1017" i="1"/>
  <c r="P1988" i="1"/>
  <c r="P415" i="1"/>
  <c r="P683" i="1"/>
  <c r="P819" i="1"/>
  <c r="P1076" i="1"/>
  <c r="P688" i="1"/>
  <c r="P392" i="1"/>
  <c r="P1474" i="1"/>
  <c r="P2170" i="1"/>
  <c r="P2171" i="1"/>
  <c r="P1362" i="1"/>
  <c r="P761" i="1"/>
  <c r="P1250" i="1"/>
  <c r="P1737" i="1"/>
  <c r="P1461" i="1"/>
  <c r="P1405" i="1"/>
  <c r="P1978" i="1"/>
  <c r="P1467" i="1"/>
  <c r="P1323" i="1"/>
  <c r="P2172" i="1"/>
  <c r="P1606" i="1"/>
  <c r="P1844" i="1"/>
  <c r="P1547" i="1"/>
  <c r="P305" i="1"/>
  <c r="P1402" i="1"/>
  <c r="P1995" i="1"/>
  <c r="P1894" i="1"/>
  <c r="P2173" i="1"/>
  <c r="P903" i="1"/>
  <c r="P1192" i="1"/>
  <c r="P1701" i="1"/>
  <c r="P2174" i="1"/>
  <c r="P2175" i="1"/>
  <c r="P1182" i="1"/>
  <c r="P1868" i="1"/>
  <c r="P1962" i="1"/>
  <c r="P351" i="1"/>
  <c r="P2176" i="1"/>
  <c r="P1038" i="1"/>
  <c r="P1831" i="1"/>
  <c r="P1430" i="1"/>
  <c r="P1788" i="1"/>
  <c r="P935" i="1"/>
  <c r="P1903" i="1"/>
  <c r="P612" i="1"/>
  <c r="P2177" i="1"/>
  <c r="P676" i="1"/>
  <c r="P884" i="1"/>
  <c r="P714" i="1"/>
  <c r="P404" i="1"/>
  <c r="P1657" i="1"/>
  <c r="P433" i="1"/>
  <c r="P301" i="1"/>
  <c r="P662" i="1"/>
  <c r="P869" i="1"/>
  <c r="P788" i="1"/>
  <c r="P1498" i="1"/>
  <c r="P1759" i="1"/>
  <c r="P1524" i="1"/>
  <c r="P2178" i="1"/>
  <c r="P2021" i="1"/>
  <c r="P1752" i="1"/>
  <c r="P1008" i="1"/>
  <c r="P1796" i="1"/>
  <c r="P1789" i="1"/>
  <c r="P1512" i="1"/>
  <c r="P1803" i="1"/>
  <c r="P2179" i="1"/>
  <c r="P1407" i="1"/>
  <c r="P1048" i="1"/>
  <c r="P2180" i="1"/>
  <c r="P2010" i="1"/>
  <c r="P2088" i="1"/>
  <c r="P498" i="1"/>
  <c r="P1628" i="1"/>
  <c r="P1268" i="1"/>
  <c r="P1741" i="1"/>
  <c r="P455" i="1"/>
  <c r="P1462" i="1"/>
  <c r="P2001" i="1"/>
  <c r="P633" i="1"/>
  <c r="P1514" i="1"/>
  <c r="P1244" i="1"/>
  <c r="P1134" i="1"/>
  <c r="P2005" i="1"/>
  <c r="P1013" i="1"/>
  <c r="P801" i="1"/>
  <c r="P2181" i="1"/>
  <c r="P1691" i="1"/>
  <c r="P1417" i="1"/>
  <c r="P1872" i="1"/>
  <c r="P2182" i="1"/>
  <c r="P648" i="1"/>
  <c r="P2091" i="1"/>
  <c r="P2183" i="1"/>
  <c r="P1029" i="1"/>
  <c r="P2184" i="1"/>
  <c r="P148" i="1"/>
  <c r="P1265" i="1"/>
  <c r="P976" i="1"/>
  <c r="P881" i="1"/>
  <c r="P1215" i="1"/>
  <c r="P709" i="1"/>
  <c r="P2002" i="1"/>
  <c r="P689" i="1"/>
  <c r="P2081" i="1"/>
  <c r="P319" i="1"/>
  <c r="P693" i="1"/>
  <c r="P1157" i="1"/>
  <c r="P728" i="1"/>
  <c r="P899" i="1"/>
  <c r="P1313" i="1"/>
  <c r="P1717" i="1"/>
  <c r="P1179" i="1"/>
  <c r="P252" i="1"/>
  <c r="P649" i="1"/>
  <c r="P1551" i="1"/>
  <c r="P2084" i="1"/>
  <c r="P342" i="1"/>
  <c r="P1071" i="1"/>
  <c r="P292" i="1"/>
  <c r="P639" i="1"/>
  <c r="P1464" i="1"/>
  <c r="P2185" i="1"/>
  <c r="P434" i="1"/>
  <c r="P374" i="1"/>
  <c r="P568" i="1"/>
  <c r="P492" i="1"/>
  <c r="P2186" i="1"/>
  <c r="P1954" i="1"/>
  <c r="P1367" i="1"/>
  <c r="P759" i="1"/>
  <c r="P886" i="1"/>
  <c r="P1930" i="1"/>
  <c r="P1061" i="1"/>
  <c r="P1480" i="1"/>
  <c r="P1199" i="1"/>
  <c r="P2074" i="1"/>
  <c r="P855" i="1"/>
  <c r="P1505" i="1"/>
  <c r="P1702" i="1"/>
  <c r="P1806" i="1"/>
  <c r="P2187" i="1"/>
  <c r="P4056" i="1"/>
  <c r="P3703" i="1"/>
  <c r="P3591" i="1"/>
  <c r="P2262" i="1"/>
  <c r="P2521" i="1"/>
  <c r="P2358" i="1"/>
  <c r="P2894" i="1"/>
  <c r="P2349" i="1"/>
  <c r="P4057" i="1"/>
  <c r="P2392" i="1"/>
  <c r="P2801" i="1"/>
  <c r="P3678" i="1"/>
  <c r="P2834" i="1"/>
  <c r="P4058" i="1"/>
  <c r="P3045" i="1"/>
  <c r="P4059" i="1"/>
  <c r="P2568" i="1"/>
  <c r="P3518" i="1"/>
  <c r="P2874" i="1"/>
  <c r="P2816" i="1"/>
  <c r="P2023" i="1"/>
  <c r="P1586" i="1"/>
  <c r="P2188" i="1"/>
  <c r="P1587" i="1"/>
  <c r="P185" i="1"/>
  <c r="P2003" i="1"/>
  <c r="P321" i="1"/>
  <c r="P950" i="1"/>
  <c r="P1441" i="1"/>
  <c r="P1144" i="1"/>
  <c r="P1979" i="1"/>
  <c r="P1782" i="1"/>
  <c r="P2189" i="1"/>
  <c r="P1135" i="1"/>
  <c r="P1852" i="1"/>
  <c r="P1588" i="1"/>
  <c r="P1218" i="1"/>
  <c r="P982" i="1"/>
  <c r="P2190" i="1"/>
  <c r="P1655" i="1"/>
  <c r="P1629" i="1"/>
  <c r="P543" i="1"/>
  <c r="P1210" i="1"/>
  <c r="P1945" i="1"/>
  <c r="P1837" i="1"/>
  <c r="P1041" i="1"/>
  <c r="P2191" i="1"/>
  <c r="P528" i="1"/>
  <c r="P660" i="1"/>
  <c r="P1679" i="1"/>
  <c r="P1730" i="1"/>
  <c r="P1180" i="1"/>
  <c r="P1075" i="1"/>
  <c r="P1100" i="1"/>
  <c r="P531" i="1"/>
  <c r="P1139" i="1"/>
  <c r="P533" i="1"/>
  <c r="P1448" i="1"/>
  <c r="P1851" i="1"/>
  <c r="P2053" i="1"/>
  <c r="P1224" i="1"/>
  <c r="P906" i="1"/>
  <c r="P856" i="1"/>
  <c r="P677" i="1"/>
  <c r="P723" i="1"/>
  <c r="P654" i="1"/>
  <c r="P1330" i="1"/>
  <c r="P2066" i="1"/>
  <c r="P418" i="1"/>
  <c r="P1293" i="1"/>
  <c r="P1161" i="1"/>
  <c r="P1955" i="1"/>
  <c r="P820" i="1"/>
  <c r="P2034" i="1"/>
  <c r="P1225" i="1"/>
  <c r="P781" i="1"/>
  <c r="P562" i="1"/>
  <c r="P1631" i="1"/>
  <c r="P815" i="1"/>
  <c r="P285" i="1"/>
  <c r="P137" i="1"/>
  <c r="P1276" i="1"/>
  <c r="P520" i="1"/>
  <c r="P1027" i="1"/>
  <c r="P429" i="1"/>
  <c r="P1845" i="1"/>
  <c r="P1745" i="1"/>
  <c r="P1721" i="1"/>
  <c r="P408" i="1"/>
  <c r="P1963" i="1"/>
  <c r="P198" i="1"/>
  <c r="P236" i="1"/>
  <c r="P1537" i="1"/>
  <c r="P1956" i="1"/>
  <c r="P1126" i="1"/>
  <c r="P1780" i="1"/>
  <c r="P1722" i="1"/>
  <c r="P701" i="1"/>
  <c r="P113" i="1"/>
  <c r="P1964" i="1"/>
  <c r="P2731" i="1"/>
  <c r="P2779" i="1"/>
  <c r="P2712" i="1"/>
  <c r="P2673" i="1"/>
  <c r="P2586" i="1"/>
  <c r="P4060" i="1"/>
  <c r="P2416" i="1"/>
  <c r="P2626" i="1"/>
  <c r="P3282" i="1"/>
  <c r="P2494" i="1"/>
  <c r="P2542" i="1"/>
  <c r="P2518" i="1"/>
  <c r="P2545" i="1"/>
  <c r="P4061" i="1"/>
  <c r="P3063" i="1"/>
  <c r="P4062" i="1"/>
  <c r="P4063" i="1"/>
  <c r="P2713" i="1"/>
  <c r="P3027" i="1"/>
  <c r="P3192" i="1"/>
  <c r="P1623" i="1"/>
  <c r="P1499" i="1"/>
  <c r="P2012" i="1"/>
  <c r="P605" i="1"/>
  <c r="P1062" i="1"/>
  <c r="P1641" i="1"/>
  <c r="P857" i="1"/>
  <c r="P651" i="1"/>
  <c r="P1908" i="1"/>
  <c r="P1262" i="1"/>
  <c r="P1747" i="1"/>
  <c r="P1170" i="1"/>
  <c r="P1916" i="1"/>
  <c r="P2192" i="1"/>
  <c r="P1412" i="1"/>
  <c r="P2193" i="1"/>
  <c r="P2194" i="1"/>
  <c r="P1047" i="1"/>
  <c r="P1704" i="1"/>
  <c r="P940" i="1"/>
  <c r="P1317" i="1"/>
  <c r="P2195" i="1"/>
  <c r="P2196" i="1"/>
  <c r="P477" i="1"/>
  <c r="P1174" i="1"/>
  <c r="P1282" i="1"/>
  <c r="P2197" i="1"/>
  <c r="P2050" i="1"/>
  <c r="P1375" i="1"/>
  <c r="P504" i="1"/>
  <c r="P1489" i="1"/>
  <c r="P1589" i="1"/>
  <c r="P858" i="1"/>
  <c r="P1203" i="1"/>
  <c r="P1813" i="1"/>
  <c r="P659" i="1"/>
  <c r="P990" i="1"/>
  <c r="P447" i="1"/>
  <c r="P1136" i="1"/>
  <c r="P2041" i="1"/>
  <c r="P3283" i="1"/>
  <c r="P2948" i="1"/>
  <c r="P4064" i="1"/>
  <c r="P4065" i="1"/>
  <c r="P3402" i="1"/>
  <c r="P2239" i="1"/>
  <c r="P3193" i="1"/>
  <c r="P3095" i="1"/>
  <c r="P3673" i="1"/>
  <c r="P2201" i="1"/>
  <c r="P3111" i="1"/>
  <c r="P2908" i="1"/>
  <c r="P2909" i="1"/>
  <c r="P2749" i="1"/>
  <c r="P4066" i="1"/>
  <c r="P2527" i="1"/>
  <c r="P4067" i="1"/>
  <c r="P3692" i="1"/>
  <c r="P3544" i="1"/>
  <c r="P2400" i="1"/>
  <c r="P2198" i="1"/>
  <c r="P1887" i="1"/>
  <c r="P809" i="1"/>
  <c r="P116" i="1"/>
  <c r="P1209" i="1"/>
  <c r="P1931" i="1"/>
  <c r="P525" i="1"/>
  <c r="P2097" i="1"/>
  <c r="P876" i="1"/>
  <c r="P1346" i="1"/>
  <c r="P207" i="1"/>
  <c r="P1401" i="1"/>
  <c r="P503" i="1"/>
  <c r="P1534" i="1"/>
  <c r="P1184" i="1"/>
  <c r="P1431" i="1"/>
  <c r="P1294" i="1"/>
  <c r="P1466" i="1"/>
  <c r="P878" i="1"/>
  <c r="P438" i="1"/>
  <c r="P2199" i="1"/>
  <c r="P2058" i="1"/>
  <c r="P211" i="1"/>
  <c r="P1420" i="1"/>
  <c r="P1525" i="1"/>
  <c r="P942" i="1"/>
  <c r="P1234" i="1"/>
  <c r="P384" i="1"/>
  <c r="P1082" i="1"/>
  <c r="P1773" i="1"/>
  <c r="P1951" i="1"/>
  <c r="P1888" i="1"/>
  <c r="P7" i="1"/>
  <c r="P2743" i="1"/>
  <c r="P2484" i="1"/>
  <c r="P2498" i="1"/>
  <c r="P2306" i="1"/>
  <c r="P3049" i="1"/>
  <c r="P2992" i="1"/>
  <c r="P2572" i="1"/>
  <c r="P2569" i="1"/>
  <c r="P2786" i="1"/>
  <c r="P2921" i="1"/>
  <c r="P2366" i="1"/>
  <c r="P3449" i="1"/>
  <c r="P3599" i="1"/>
  <c r="P2570" i="1"/>
  <c r="P3014" i="1"/>
  <c r="P3615" i="1"/>
  <c r="P2846" i="1"/>
  <c r="P3064" i="1"/>
  <c r="P3578" i="1"/>
  <c r="P2549" i="1"/>
  <c r="P2864" i="1"/>
  <c r="P3638" i="1"/>
  <c r="P4068" i="1"/>
  <c r="P3151" i="1"/>
  <c r="P2431" i="1"/>
  <c r="P3306" i="1"/>
  <c r="P2638" i="1"/>
  <c r="P3450" i="1"/>
  <c r="P2931" i="1"/>
  <c r="P2597" i="1"/>
  <c r="P2999" i="1"/>
  <c r="P4069" i="1"/>
  <c r="P4070" i="1"/>
  <c r="P4071" i="1"/>
  <c r="P4072" i="1"/>
  <c r="P2255" i="1"/>
  <c r="P2868" i="1"/>
  <c r="P3556" i="1"/>
  <c r="P4073" i="1"/>
  <c r="P2631" i="1"/>
  <c r="P2865" i="1"/>
  <c r="P4074" i="1"/>
  <c r="P4075" i="1"/>
  <c r="P4076" i="1"/>
  <c r="P4077" i="1"/>
  <c r="P4078" i="1"/>
  <c r="P3084" i="1"/>
  <c r="P2429" i="1"/>
  <c r="P3109" i="1"/>
  <c r="P2561" i="1"/>
  <c r="P2380" i="1"/>
  <c r="P4079" i="1"/>
  <c r="P2492" i="1"/>
  <c r="P2930" i="1"/>
  <c r="P2866" i="1"/>
  <c r="P2690" i="1"/>
  <c r="P2554" i="1"/>
  <c r="P2378" i="1"/>
  <c r="P3144" i="1"/>
  <c r="P2841" i="1"/>
  <c r="P3225" i="1"/>
  <c r="P2271" i="1"/>
  <c r="P4080" i="1"/>
  <c r="P3595" i="1"/>
  <c r="P2661" i="1"/>
  <c r="P2223" i="1"/>
  <c r="P2590" i="1"/>
  <c r="P2744" i="1"/>
  <c r="P3426" i="1"/>
  <c r="P2962" i="1"/>
  <c r="P2343" i="1"/>
  <c r="P3663" i="1"/>
  <c r="P2714" i="1"/>
  <c r="P2351" i="1"/>
  <c r="P3381" i="1"/>
  <c r="P4081" i="1"/>
  <c r="P3397" i="1"/>
  <c r="P3451" i="1"/>
  <c r="P3080" i="1"/>
  <c r="P2842" i="1"/>
  <c r="P4082" i="1"/>
  <c r="P2757" i="1"/>
  <c r="P2647" i="1"/>
  <c r="P2591" i="1"/>
  <c r="P2715" i="1"/>
  <c r="P3393" i="1"/>
  <c r="P3194" i="1"/>
  <c r="P2632" i="1"/>
  <c r="P3035" i="1"/>
  <c r="P4083" i="1"/>
  <c r="P4084" i="1"/>
  <c r="P3654" i="1"/>
  <c r="P2578" i="1"/>
  <c r="P2678" i="1"/>
  <c r="P2293" i="1"/>
  <c r="P4085" i="1"/>
  <c r="P2202" i="1"/>
  <c r="P2644" i="1"/>
  <c r="P3519" i="1"/>
  <c r="P3430" i="1"/>
  <c r="P3205" i="1"/>
  <c r="P4086" i="1"/>
  <c r="P2355" i="1"/>
  <c r="P4087" i="1"/>
  <c r="P3416" i="1"/>
  <c r="P2952" i="1"/>
  <c r="P2936" i="1"/>
  <c r="P4088" i="1"/>
  <c r="P2577" i="1"/>
  <c r="P3288" i="1"/>
  <c r="P3701" i="1"/>
  <c r="P3522" i="1"/>
  <c r="P4089" i="1"/>
  <c r="P4090" i="1"/>
  <c r="P2460" i="1"/>
  <c r="P4091" i="1"/>
  <c r="P3602" i="1"/>
  <c r="P2381" i="1"/>
  <c r="P2459" i="1"/>
  <c r="P3107" i="1"/>
  <c r="P3346" i="1"/>
  <c r="P2953" i="1"/>
  <c r="P4092" i="1"/>
  <c r="P2810" i="1"/>
  <c r="P2608" i="1"/>
  <c r="P3294" i="1"/>
  <c r="P2462" i="1"/>
  <c r="P2692" i="1"/>
  <c r="P2775" i="1"/>
  <c r="P3538" i="1"/>
  <c r="P3199" i="1"/>
  <c r="P2502" i="1"/>
  <c r="P2209" i="1"/>
  <c r="P2385" i="1"/>
  <c r="P4093" i="1"/>
  <c r="P2275" i="1"/>
  <c r="P3114" i="1"/>
  <c r="P2689" i="1"/>
  <c r="P3078" i="1"/>
  <c r="P2543" i="1"/>
  <c r="P2905" i="1"/>
  <c r="P2522" i="1"/>
  <c r="P2361" i="1"/>
  <c r="P2808" i="1"/>
  <c r="P2382" i="1"/>
  <c r="P2720" i="1"/>
  <c r="P2339" i="1"/>
  <c r="P3046" i="1"/>
  <c r="P4094" i="1"/>
  <c r="P2900" i="1"/>
  <c r="P2523" i="1"/>
  <c r="P2839" i="1"/>
  <c r="P3667" i="1"/>
  <c r="P3417" i="1"/>
  <c r="P2360" i="1"/>
  <c r="P2565" i="1"/>
  <c r="P4095" i="1"/>
  <c r="P2249" i="1"/>
  <c r="P2566" i="1"/>
  <c r="P3492" i="1"/>
  <c r="P2340" i="1"/>
  <c r="P3077" i="1"/>
  <c r="P2708" i="1"/>
  <c r="P3452" i="1"/>
  <c r="P3132" i="1"/>
  <c r="P3664" i="1"/>
  <c r="P3418" i="1"/>
  <c r="P2817" i="1"/>
  <c r="P2916" i="1"/>
  <c r="P2461" i="1"/>
  <c r="P2768" i="1"/>
  <c r="P4096" i="1"/>
  <c r="P3139" i="1"/>
  <c r="P4097" i="1"/>
  <c r="P3632" i="1"/>
  <c r="P2616" i="1"/>
  <c r="P3174" i="1"/>
  <c r="P2745" i="1"/>
  <c r="P3227" i="1"/>
  <c r="P2564" i="1"/>
  <c r="P3226" i="1"/>
  <c r="P2218" i="1"/>
  <c r="P4098" i="1"/>
  <c r="P3145" i="1"/>
  <c r="P2867" i="1"/>
  <c r="P4099" i="1"/>
  <c r="P2783" i="1"/>
  <c r="P2420" i="1"/>
  <c r="P4100" i="1"/>
  <c r="P2575" i="1"/>
  <c r="P4101" i="1"/>
  <c r="P2790" i="1"/>
  <c r="P2446" i="1"/>
  <c r="P3108" i="1"/>
  <c r="P2345" i="1"/>
  <c r="P2279" i="1"/>
  <c r="P2667" i="1"/>
  <c r="P2646" i="1"/>
  <c r="P2237" i="1"/>
  <c r="P2389" i="1"/>
  <c r="P3347" i="1"/>
  <c r="P3434" i="1"/>
  <c r="P4102" i="1"/>
  <c r="P2342" i="1"/>
  <c r="P3616" i="1"/>
  <c r="P2755" i="1"/>
  <c r="P3043" i="1"/>
  <c r="P2550" i="1"/>
  <c r="P3534" i="1"/>
  <c r="P3545" i="1"/>
  <c r="P4103" i="1"/>
  <c r="P2341" i="1"/>
  <c r="P2483" i="1"/>
  <c r="P4104" i="1"/>
  <c r="P2553" i="1"/>
  <c r="P2254" i="1"/>
  <c r="P2480" i="1"/>
  <c r="P3007" i="1"/>
  <c r="P3015" i="1"/>
  <c r="P2980" i="1"/>
  <c r="P4105" i="1"/>
  <c r="P3018" i="1"/>
  <c r="P3118" i="1"/>
  <c r="P2531" i="1"/>
  <c r="P3276" i="1"/>
  <c r="P3471" i="1"/>
  <c r="P2235" i="1"/>
  <c r="P3195" i="1"/>
  <c r="P2365" i="1"/>
  <c r="P2567" i="1"/>
  <c r="P4106" i="1"/>
  <c r="P3360" i="1"/>
  <c r="P3170" i="1"/>
  <c r="P2434" i="1"/>
  <c r="P2412" i="1"/>
  <c r="P4107" i="1"/>
  <c r="P2740" i="1"/>
  <c r="P4108" i="1"/>
  <c r="P3472" i="1"/>
  <c r="P4109" i="1"/>
  <c r="P2579" i="1"/>
  <c r="P3065" i="1"/>
  <c r="P2489" i="1"/>
  <c r="P3382" i="1"/>
  <c r="P3398" i="1"/>
  <c r="P2878" i="1"/>
  <c r="P4110" i="1"/>
  <c r="P2685" i="1"/>
  <c r="P2875" i="1"/>
  <c r="P2956" i="1"/>
  <c r="P2637" i="1"/>
  <c r="P3618" i="1"/>
  <c r="P3026" i="1"/>
  <c r="P2348" i="1"/>
  <c r="P3000" i="1"/>
  <c r="P2668" i="1"/>
  <c r="P4111" i="1"/>
  <c r="P4112" i="1"/>
  <c r="P3162" i="1"/>
  <c r="P4113" i="1"/>
  <c r="P4114" i="1"/>
  <c r="P2426" i="1"/>
  <c r="P2716" i="1"/>
  <c r="P2495" i="1"/>
  <c r="P2788" i="1"/>
  <c r="P2215" i="1"/>
  <c r="P3055" i="1"/>
  <c r="P3067" i="1"/>
  <c r="P4115" i="1"/>
  <c r="P2413" i="1"/>
  <c r="P2960" i="1"/>
  <c r="P3579" i="1"/>
  <c r="P3453" i="1"/>
  <c r="P509" i="1"/>
  <c r="P555" i="1"/>
  <c r="E2" i="5" l="1"/>
  <c r="F2" i="5" s="1"/>
  <c r="E13" i="5"/>
  <c r="F13" i="5" s="1"/>
  <c r="E12" i="5"/>
  <c r="H12" i="5" s="1"/>
  <c r="E11" i="5"/>
  <c r="F11" i="5" s="1"/>
  <c r="E10" i="5"/>
  <c r="F10" i="5" s="1"/>
  <c r="E9" i="5"/>
  <c r="F9" i="5" s="1"/>
  <c r="E8" i="5"/>
  <c r="G8" i="5" s="1"/>
  <c r="E7" i="5"/>
  <c r="F7" i="5" s="1"/>
  <c r="E6" i="5"/>
  <c r="H6" i="5" s="1"/>
  <c r="E5" i="5"/>
  <c r="G5" i="5" s="1"/>
  <c r="E4" i="5"/>
  <c r="H4" i="5" s="1"/>
  <c r="E3" i="5"/>
  <c r="G3" i="5" s="1"/>
  <c r="F5" i="5" l="1"/>
  <c r="F12" i="5"/>
  <c r="H11" i="5"/>
  <c r="G12" i="5"/>
  <c r="G11" i="5"/>
  <c r="H9" i="5"/>
  <c r="G9" i="5"/>
  <c r="H13" i="5"/>
  <c r="H8" i="5"/>
  <c r="G13" i="5"/>
  <c r="F6" i="5"/>
  <c r="G2" i="5"/>
  <c r="H2" i="5"/>
  <c r="G6" i="5"/>
  <c r="H5" i="5"/>
  <c r="F4" i="5"/>
  <c r="G4" i="5"/>
  <c r="F8" i="5"/>
  <c r="H3" i="5"/>
  <c r="H7" i="5"/>
  <c r="G7" i="5"/>
  <c r="F3" i="5"/>
  <c r="H10" i="5"/>
  <c r="G10" i="5"/>
</calcChain>
</file>

<file path=xl/sharedStrings.xml><?xml version="1.0" encoding="utf-8"?>
<sst xmlns="http://schemas.openxmlformats.org/spreadsheetml/2006/main" count="28554" uniqueCount="8412">
  <si>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</si>
  <si>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</si>
  <si>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</si>
  <si>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</si>
  <si>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</si>
  <si>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</si>
  <si>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</si>
  <si>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</si>
  <si>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</si>
  <si>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</si>
  <si>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</si>
  <si>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</si>
  <si>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</si>
  <si>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</si>
  <si>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</si>
  <si>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</si>
  <si>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</si>
  <si>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</si>
  <si>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</si>
  <si>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</si>
  <si>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</si>
  <si>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</si>
  <si>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</si>
  <si>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</si>
  <si>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</si>
  <si>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</si>
  <si>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</si>
  <si>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</si>
  <si>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</si>
  <si>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</si>
  <si>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</si>
  <si>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</si>
  <si>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</si>
  <si>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</si>
  <si>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</si>
  <si>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</si>
  <si>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</si>
  <si>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</si>
  <si>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</si>
  <si>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</si>
  <si>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</si>
  <si>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</si>
  <si>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</si>
  <si>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</si>
  <si>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</si>
  <si>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</si>
  <si>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</si>
  <si>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</si>
  <si>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</si>
  <si>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</si>
  <si>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</si>
  <si>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</si>
  <si>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</si>
  <si>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</si>
  <si>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</si>
  <si>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</si>
  <si>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</si>
  <si>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</si>
  <si>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</si>
  <si>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</si>
  <si>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</si>
  <si>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</si>
  <si>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</si>
  <si>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</si>
  <si>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</si>
  <si>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</si>
  <si>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</si>
  <si>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</si>
  <si>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</si>
  <si>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</si>
  <si>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</si>
  <si>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</si>
  <si>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</si>
  <si>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</si>
  <si>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</si>
  <si>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</si>
  <si>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</si>
  <si>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</si>
  <si>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</si>
  <si>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</si>
  <si>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</si>
  <si>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</si>
  <si>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</si>
  <si>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</si>
  <si>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</si>
  <si>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</si>
  <si>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</si>
  <si>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</si>
  <si>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</si>
  <si>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</si>
  <si>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</si>
  <si>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</si>
  <si>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</si>
  <si>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</si>
  <si>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</si>
  <si>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</si>
  <si>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</si>
  <si>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</si>
  <si>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</si>
  <si>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</si>
  <si>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</si>
  <si>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</si>
  <si>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</si>
  <si>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</si>
  <si>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</si>
  <si>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</si>
  <si>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</si>
  <si>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</si>
  <si>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</si>
  <si>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</si>
  <si>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</si>
  <si>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</si>
  <si>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</si>
  <si>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</si>
  <si>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</si>
  <si>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</si>
  <si>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</si>
  <si>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</si>
  <si>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</si>
  <si>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</si>
  <si>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</si>
  <si>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</si>
  <si>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</si>
  <si>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</si>
  <si>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</si>
  <si>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</si>
  <si>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</si>
  <si>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</si>
  <si>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</si>
  <si>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</si>
  <si>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</si>
  <si>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</si>
  <si>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</si>
  <si>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</si>
  <si>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</si>
  <si>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</si>
  <si>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</si>
  <si>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</si>
  <si>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</si>
  <si>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</si>
  <si>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</si>
  <si>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</si>
  <si>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</si>
  <si>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</si>
  <si>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</si>
  <si>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</si>
  <si>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</si>
  <si>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</si>
  <si>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</si>
  <si>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</si>
  <si>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</si>
  <si>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</si>
  <si>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</si>
  <si>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</si>
  <si>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</si>
  <si>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</si>
  <si>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</si>
  <si>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</si>
  <si>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</si>
  <si>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</si>
  <si>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</si>
  <si>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</si>
  <si>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</si>
  <si>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</si>
  <si>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</si>
  <si>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</si>
  <si>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</si>
  <si>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</si>
  <si>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</si>
  <si>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</si>
  <si>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</si>
  <si>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</si>
  <si>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</si>
  <si>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</si>
  <si>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</si>
  <si>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</si>
  <si>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</si>
  <si>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</si>
  <si>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</si>
  <si>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</si>
  <si>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</si>
  <si>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</si>
  <si>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</si>
  <si>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</si>
  <si>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</si>
  <si>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</si>
  <si>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</si>
  <si>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</si>
  <si>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</si>
  <si>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</si>
  <si>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</si>
  <si>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</si>
  <si>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</si>
  <si>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</si>
  <si>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</si>
  <si>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</si>
  <si>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</si>
  <si>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</si>
  <si>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</si>
  <si>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</si>
  <si>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</si>
  <si>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</si>
  <si>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</si>
  <si>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</si>
  <si>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</si>
  <si>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</si>
  <si>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</si>
  <si>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</si>
  <si>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</si>
  <si>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</si>
  <si>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</si>
  <si>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</si>
  <si>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</si>
  <si>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</si>
  <si>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</si>
  <si>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</si>
  <si>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</si>
  <si>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</si>
  <si>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</si>
  <si>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</si>
  <si>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</si>
  <si>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</si>
  <si>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</si>
  <si>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</si>
  <si>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</si>
  <si>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</si>
  <si>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</si>
  <si>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</si>
  <si>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</si>
  <si>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</si>
  <si>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</si>
  <si>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</si>
  <si>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</si>
  <si>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</si>
  <si>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</si>
  <si>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</si>
  <si>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</si>
  <si>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</si>
  <si>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</si>
  <si>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</si>
  <si>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</si>
  <si>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</si>
  <si>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</si>
  <si>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</si>
  <si>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</si>
  <si>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</si>
  <si>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</si>
  <si>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</si>
  <si>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</si>
  <si>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</si>
  <si>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</si>
  <si>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</si>
  <si>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</si>
  <si>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</si>
  <si>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</si>
  <si>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</si>
  <si>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</si>
  <si>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</si>
  <si>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</si>
  <si>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</si>
  <si>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</si>
  <si>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</si>
  <si>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</si>
  <si>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</si>
  <si>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</si>
  <si>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</si>
  <si>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</si>
  <si>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</si>
  <si>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</si>
  <si>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</si>
  <si>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</si>
  <si>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</si>
  <si>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</si>
  <si>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</si>
  <si>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</si>
  <si>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</si>
  <si>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</si>
  <si>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</si>
  <si>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</si>
  <si>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</si>
  <si>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</si>
  <si>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</si>
  <si>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</si>
  <si>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</si>
  <si>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</si>
  <si>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</si>
  <si>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</si>
  <si>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</si>
  <si>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</si>
  <si>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</si>
  <si>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</si>
  <si>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</si>
  <si>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</si>
  <si>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</si>
  <si>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</si>
  <si>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</si>
  <si>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</si>
  <si>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</si>
  <si>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</si>
  <si>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</si>
  <si>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</si>
  <si>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</si>
  <si>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</si>
  <si>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</si>
  <si>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</si>
  <si>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</si>
  <si>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</si>
  <si>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</si>
  <si>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</si>
  <si>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</si>
  <si>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</si>
  <si>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</si>
  <si>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</si>
  <si>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</si>
  <si>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</si>
  <si>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</si>
  <si>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</si>
  <si>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</si>
  <si>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</si>
  <si>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</si>
  <si>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</si>
  <si>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</si>
  <si>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</si>
  <si>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</si>
  <si>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</si>
  <si>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</si>
  <si>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</si>
  <si>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</si>
  <si>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</si>
  <si>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</si>
  <si>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</si>
  <si>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</si>
  <si>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</si>
  <si>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</si>
  <si>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</si>
  <si>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</si>
  <si>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</si>
  <si>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</si>
  <si>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</si>
  <si>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</si>
  <si>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</si>
  <si>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</si>
  <si>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</si>
  <si>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</si>
  <si>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</si>
  <si>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</si>
  <si>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</si>
  <si>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</si>
  <si>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</si>
  <si>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</si>
  <si>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</si>
  <si>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</si>
  <si>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</si>
  <si>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</si>
  <si>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</si>
  <si>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</si>
  <si>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</si>
  <si>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</si>
  <si>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</si>
  <si>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</si>
  <si>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</si>
  <si>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</si>
  <si>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</si>
  <si>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</si>
  <si>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</si>
  <si>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</si>
  <si>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</si>
  <si>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</si>
  <si>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</si>
  <si>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</si>
  <si>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</si>
  <si>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</si>
  <si>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</si>
  <si>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</si>
  <si>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</si>
  <si>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</si>
  <si>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</si>
  <si>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</si>
  <si>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</si>
  <si>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</si>
  <si>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</si>
  <si>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</si>
  <si>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</si>
  <si>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</si>
  <si>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</si>
  <si>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</si>
  <si>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</si>
  <si>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</si>
  <si>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</si>
  <si>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</si>
  <si>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</si>
  <si>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</si>
  <si>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</si>
  <si>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</si>
  <si>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</si>
  <si>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</si>
  <si>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</si>
  <si>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</si>
  <si>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</si>
  <si>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</si>
  <si>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</si>
  <si>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</si>
  <si>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</si>
  <si>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</si>
  <si>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</si>
  <si>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</si>
  <si>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</si>
  <si>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</si>
  <si>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</si>
  <si>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</si>
  <si>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</si>
  <si>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</si>
  <si>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</si>
  <si>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</si>
  <si>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</si>
  <si>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</si>
  <si>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</si>
  <si>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</si>
  <si>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</si>
  <si>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</si>
  <si>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</si>
  <si>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</si>
  <si>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</si>
  <si>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</si>
  <si>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</si>
  <si>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</si>
  <si>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</si>
  <si>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</si>
  <si>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</si>
  <si>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</si>
  <si>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</si>
  <si>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</si>
  <si>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</si>
  <si>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</si>
  <si>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</si>
  <si>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</si>
  <si>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</si>
  <si>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</si>
  <si>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</si>
  <si>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</si>
  <si>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</si>
  <si>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</si>
  <si>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</si>
  <si>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</si>
  <si>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</si>
  <si>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</si>
  <si>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</si>
  <si>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</si>
  <si>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</si>
  <si>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</si>
  <si>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</si>
  <si>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</si>
  <si>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</si>
  <si>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</si>
  <si>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</si>
  <si>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</si>
  <si>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</si>
  <si>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</si>
  <si>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</si>
  <si>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</si>
  <si>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</si>
  <si>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</si>
  <si>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</si>
  <si>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</si>
  <si>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</si>
  <si>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</si>
  <si>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</si>
  <si>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</si>
  <si>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</si>
  <si>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</si>
  <si>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</si>
  <si>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</si>
  <si>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</si>
  <si>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</si>
  <si>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</si>
  <si>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</si>
  <si>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</si>
  <si>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</si>
  <si>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</si>
  <si>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</si>
  <si>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</si>
  <si>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</si>
  <si>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</si>
  <si>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</si>
  <si>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</si>
  <si>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</si>
  <si>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</si>
  <si>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</si>
  <si>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</si>
  <si>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</si>
  <si>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</si>
  <si>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</si>
  <si>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</si>
  <si>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</si>
  <si>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</si>
  <si>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</si>
  <si>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</si>
  <si>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</si>
  <si>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</si>
  <si>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</si>
  <si>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</si>
  <si>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</si>
  <si>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</si>
  <si>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</si>
  <si>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</si>
  <si>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</si>
  <si>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</si>
  <si>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</si>
  <si>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</si>
  <si>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</si>
  <si>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</si>
  <si>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</si>
  <si>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</si>
  <si>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</si>
  <si>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</si>
  <si>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</si>
  <si>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</si>
  <si>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</si>
  <si>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</si>
  <si>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</si>
  <si>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</si>
  <si>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</si>
  <si>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</si>
  <si>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</si>
  <si>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</si>
  <si>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</si>
  <si>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</si>
  <si>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</si>
  <si>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</si>
  <si>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</si>
  <si>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</si>
  <si>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</si>
  <si>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</si>
  <si>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</si>
  <si>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</si>
  <si>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</si>
  <si>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</si>
  <si>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</si>
  <si>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</si>
  <si>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</si>
  <si>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</si>
  <si>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</si>
  <si>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</si>
  <si>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</si>
  <si>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</si>
  <si>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</si>
  <si>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</si>
  <si>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</si>
  <si>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</si>
  <si>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</si>
  <si>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</si>
  <si>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</si>
  <si>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</si>
  <si>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</si>
  <si>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</si>
  <si>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</si>
  <si>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</si>
  <si>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</si>
  <si>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</si>
  <si>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</si>
  <si>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</si>
  <si>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</si>
  <si>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</si>
  <si>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</si>
  <si>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</si>
  <si>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</si>
  <si>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</si>
  <si>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</si>
  <si>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</si>
  <si>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</si>
  <si>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</si>
  <si>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</si>
  <si>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</si>
  <si>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</si>
  <si>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</si>
  <si>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</si>
  <si>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</si>
  <si>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</si>
  <si>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</si>
  <si>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</si>
  <si>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</si>
  <si>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</si>
  <si>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</si>
  <si>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</si>
  <si>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</si>
  <si>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</si>
  <si>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</si>
  <si>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</si>
  <si>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</si>
  <si>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</si>
  <si>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</si>
  <si>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</si>
  <si>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</si>
  <si>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</si>
  <si>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</si>
  <si>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</si>
  <si>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</si>
  <si>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</si>
  <si>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</si>
  <si>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</si>
  <si>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</si>
  <si>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</si>
  <si>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</si>
  <si>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</si>
  <si>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</si>
  <si>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</si>
  <si>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</si>
  <si>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</si>
  <si>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</si>
  <si>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</si>
  <si>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</si>
  <si>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</si>
  <si>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</si>
  <si>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</si>
  <si>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</si>
  <si>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</si>
  <si>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</si>
  <si>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</si>
  <si>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</si>
  <si>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</si>
  <si>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</si>
  <si>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</si>
  <si>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</si>
  <si>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</si>
  <si>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</si>
  <si>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</si>
  <si>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</si>
  <si>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</si>
  <si>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</si>
  <si>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</si>
  <si>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</si>
  <si>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</si>
  <si>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</si>
  <si>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</si>
  <si>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</si>
  <si>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</si>
  <si>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</si>
  <si>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</si>
  <si>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</si>
  <si>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</si>
  <si>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</si>
  <si>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</si>
  <si>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</si>
  <si>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</si>
  <si>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</si>
  <si>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</si>
  <si>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</si>
  <si>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</si>
  <si>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</si>
  <si>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</si>
  <si>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</si>
  <si>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</si>
  <si>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</si>
  <si>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</si>
  <si>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</si>
  <si>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</si>
  <si>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</si>
  <si>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</si>
  <si>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</si>
  <si>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</si>
  <si>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</si>
  <si>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</si>
  <si>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</si>
  <si>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</si>
  <si>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</si>
  <si>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</si>
  <si>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</si>
  <si>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</si>
  <si>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</si>
  <si>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</si>
  <si>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</si>
  <si>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</si>
  <si>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</si>
  <si>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</si>
  <si>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</si>
  <si>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</si>
  <si>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</si>
  <si>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</si>
  <si>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</si>
  <si>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</si>
  <si>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</si>
  <si>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</si>
  <si>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</si>
  <si>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</si>
  <si>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</si>
  <si>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</si>
  <si>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</si>
  <si>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</si>
  <si>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</si>
  <si>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</si>
  <si>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</si>
  <si>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</si>
  <si>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</si>
  <si>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</si>
  <si>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</si>
  <si>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</si>
  <si>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</si>
  <si>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</si>
  <si>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</si>
  <si>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</si>
  <si>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</si>
  <si>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</si>
  <si>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</si>
  <si>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</si>
  <si>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</si>
  <si>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</si>
  <si>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</si>
  <si>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</si>
  <si>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</si>
  <si>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</si>
  <si>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</si>
  <si>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</si>
  <si>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</si>
  <si>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</si>
  <si>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</si>
  <si>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</si>
  <si>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</si>
  <si>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</si>
  <si>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</si>
  <si>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</si>
  <si>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</si>
  <si>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</si>
  <si>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</si>
  <si>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</si>
  <si>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</si>
  <si>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</si>
  <si>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</si>
  <si>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</si>
  <si>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</si>
  <si>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</si>
  <si>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</si>
  <si>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</si>
  <si>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</si>
  <si>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</si>
  <si>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</si>
  <si>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</si>
  <si>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</si>
  <si>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</si>
  <si>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</si>
  <si>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</si>
  <si>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</si>
  <si>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</si>
  <si>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</si>
  <si>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</si>
  <si>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</si>
  <si>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</si>
  <si>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</si>
  <si>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</si>
  <si>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</si>
  <si>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</si>
  <si>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</si>
  <si>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</si>
  <si>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</si>
  <si>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</si>
  <si>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</si>
  <si>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</si>
  <si>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</si>
  <si>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</si>
  <si>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</si>
  <si>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</si>
  <si>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</si>
  <si>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</si>
  <si>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</si>
  <si>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</si>
  <si>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</si>
  <si>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</si>
  <si>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</si>
  <si>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</si>
  <si>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</si>
  <si>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</si>
  <si>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</si>
  <si>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</si>
  <si>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</si>
  <si>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</si>
  <si>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</si>
  <si>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</si>
  <si>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</si>
  <si>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</si>
  <si>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</si>
  <si>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</si>
  <si>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</si>
  <si>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</si>
  <si>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</si>
  <si>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</si>
  <si>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</si>
  <si>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</si>
  <si>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</si>
  <si>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</si>
  <si>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</si>
  <si>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</si>
  <si>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</si>
  <si>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</si>
  <si>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</si>
  <si>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</si>
  <si>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</si>
  <si>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</si>
  <si>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</si>
  <si>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</si>
  <si>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</si>
  <si>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</si>
  <si>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</si>
  <si>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</si>
  <si>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</si>
  <si>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</si>
  <si>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</si>
  <si>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</si>
  <si>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</si>
  <si>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</si>
  <si>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</si>
  <si>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</si>
  <si>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</si>
  <si>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</si>
  <si>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</si>
  <si>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</si>
  <si>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</si>
  <si>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</si>
  <si>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</si>
  <si>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</si>
  <si>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</si>
  <si>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</si>
  <si>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</si>
  <si>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</si>
  <si>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</si>
  <si>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</si>
  <si>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</si>
  <si>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</si>
  <si>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</si>
  <si>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</si>
  <si>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</si>
  <si>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</si>
  <si>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</si>
  <si>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</si>
  <si>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</si>
  <si>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</si>
  <si>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</si>
  <si>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</si>
  <si>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</si>
  <si>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</si>
  <si>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</si>
  <si>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</si>
  <si>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</si>
  <si>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</si>
  <si>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</si>
  <si>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</si>
  <si>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</si>
  <si>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</si>
  <si>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</si>
  <si>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</si>
  <si>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</si>
  <si>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</si>
  <si>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</si>
  <si>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</si>
  <si>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</si>
  <si>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</si>
  <si>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</si>
  <si>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</si>
  <si>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</si>
  <si>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</si>
  <si>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</si>
  <si>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</si>
  <si>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</si>
  <si>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</si>
  <si>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</si>
  <si>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</si>
  <si>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</si>
  <si>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</si>
  <si>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</si>
  <si>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</si>
  <si>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</si>
  <si>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</si>
  <si>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</si>
  <si>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</si>
  <si>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</si>
  <si>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</si>
  <si>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</si>
  <si>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</si>
  <si>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</si>
  <si>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</si>
  <si>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</si>
  <si>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</si>
  <si>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</si>
  <si>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</si>
  <si>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</si>
  <si>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</si>
  <si>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</si>
  <si>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</si>
  <si>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</si>
  <si>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</si>
  <si>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</si>
  <si>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</si>
  <si>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</si>
  <si>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</si>
  <si>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</si>
  <si>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</si>
  <si>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</si>
  <si>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</si>
  <si>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</si>
  <si>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</si>
  <si>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</si>
  <si>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</si>
  <si>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</si>
  <si>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</si>
  <si>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</si>
  <si>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</si>
  <si>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</si>
  <si>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</si>
  <si>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</si>
  <si>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</si>
  <si>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</si>
  <si>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</si>
  <si>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</si>
  <si>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</si>
  <si>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</si>
  <si>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</si>
  <si>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</si>
  <si>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</si>
  <si>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</si>
  <si>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</si>
  <si>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</si>
  <si>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</si>
  <si>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</si>
  <si>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</si>
  <si>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</si>
  <si>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</si>
  <si>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</si>
  <si>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</si>
  <si>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</si>
  <si>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</si>
  <si>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</si>
  <si>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</si>
  <si>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</si>
  <si>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</si>
  <si>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</si>
  <si>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</si>
  <si>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</si>
  <si>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</si>
  <si>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</si>
  <si>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</si>
  <si>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</si>
  <si>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</si>
  <si>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</si>
  <si>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</si>
  <si>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</si>
  <si>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</si>
  <si>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</si>
  <si>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</si>
  <si>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</si>
  <si>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</si>
  <si>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</si>
  <si>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</si>
  <si>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</si>
  <si>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</si>
  <si>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</si>
  <si>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</si>
  <si>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</si>
  <si>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</si>
  <si>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</si>
  <si>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</si>
  <si>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</si>
  <si>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</si>
  <si>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</si>
  <si>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</si>
  <si>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</si>
  <si>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</si>
  <si>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</si>
  <si>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</si>
  <si>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</si>
  <si>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</si>
  <si>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</si>
  <si>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</si>
  <si>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</si>
  <si>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</si>
  <si>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</si>
  <si>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</si>
  <si>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</si>
  <si>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</si>
  <si>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</si>
  <si>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</si>
  <si>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</si>
  <si>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</si>
  <si>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</si>
  <si>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</si>
  <si>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</si>
  <si>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</si>
  <si>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</si>
  <si>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</si>
  <si>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</si>
  <si>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</si>
  <si>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</si>
  <si>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</si>
  <si>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</si>
  <si>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</si>
  <si>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</si>
  <si>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</si>
  <si>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</si>
  <si>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</si>
  <si>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</si>
  <si>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</si>
  <si>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</si>
  <si>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</si>
  <si>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</si>
  <si>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</si>
  <si>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</si>
  <si>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</si>
  <si>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</si>
  <si>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</si>
  <si>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</si>
  <si>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</si>
  <si>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</si>
  <si>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</si>
  <si>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</si>
  <si>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</si>
  <si>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</si>
  <si>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</si>
  <si>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</si>
  <si>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</si>
  <si>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</si>
  <si>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</si>
  <si>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</si>
  <si>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</si>
  <si>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</si>
  <si>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</si>
  <si>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</si>
  <si>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</si>
  <si>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</si>
  <si>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</si>
  <si>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</si>
  <si>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</si>
  <si>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</si>
  <si>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</si>
  <si>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</si>
  <si>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</si>
  <si>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</si>
  <si>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</si>
  <si>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</si>
  <si>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</si>
  <si>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</si>
  <si>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</si>
  <si>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</si>
  <si>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</si>
  <si>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</si>
  <si>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</si>
  <si>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</si>
  <si>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</si>
  <si>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</si>
  <si>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</si>
  <si>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</si>
  <si>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</si>
  <si>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</si>
  <si>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</si>
  <si>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</si>
  <si>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</si>
  <si>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</si>
  <si>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</si>
  <si>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</si>
  <si>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</si>
  <si>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</si>
  <si>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</si>
  <si>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</si>
  <si>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</si>
  <si>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</si>
  <si>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</si>
  <si>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</si>
  <si>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</si>
  <si>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</si>
  <si>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</si>
  <si>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</si>
  <si>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</si>
  <si>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</si>
  <si>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</si>
  <si>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</si>
  <si>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</si>
  <si>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</si>
  <si>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</si>
  <si>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</si>
  <si>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</si>
  <si>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</si>
  <si>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</si>
  <si>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</si>
  <si>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</si>
  <si>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</si>
  <si>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</si>
  <si>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</si>
  <si>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</si>
  <si>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</si>
  <si>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</si>
  <si>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</si>
  <si>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</si>
  <si>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</si>
  <si>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</si>
  <si>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</si>
  <si>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</si>
  <si>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</si>
  <si>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</si>
  <si>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</si>
  <si>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</si>
  <si>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</si>
  <si>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</si>
  <si>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</si>
  <si>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</si>
  <si>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</si>
  <si>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</si>
  <si>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</si>
  <si>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</si>
  <si>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</si>
  <si>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</si>
  <si>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</si>
  <si>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</si>
  <si>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</si>
  <si>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</si>
  <si>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</si>
  <si>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</si>
  <si>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</si>
  <si>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</si>
  <si>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</si>
  <si>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</si>
  <si>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</si>
  <si>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</si>
  <si>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</si>
  <si>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</si>
  <si>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</si>
  <si>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</si>
  <si>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</si>
  <si>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</si>
  <si>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</si>
  <si>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</si>
  <si>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</si>
  <si>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</si>
  <si>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</si>
  <si>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</si>
  <si>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</si>
  <si>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</si>
  <si>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</si>
  <si>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</si>
  <si>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</si>
  <si>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</si>
  <si>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</si>
  <si>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</si>
  <si>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</si>
  <si>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</si>
  <si>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</si>
  <si>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</si>
  <si>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</si>
  <si>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</si>
  <si>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</si>
  <si>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</si>
  <si>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</si>
  <si>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</si>
  <si>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</si>
  <si>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</si>
  <si>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</si>
  <si>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</si>
  <si>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</si>
  <si>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</si>
  <si>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</si>
  <si>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</si>
  <si>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</si>
  <si>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</si>
  <si>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</si>
  <si>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</si>
  <si>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</si>
  <si>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</si>
  <si>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</si>
  <si>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</si>
  <si>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</si>
  <si>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</si>
  <si>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</si>
  <si>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</si>
  <si>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</si>
  <si>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</si>
  <si>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</si>
  <si>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</si>
  <si>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</si>
  <si>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</si>
  <si>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</si>
  <si>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</si>
  <si>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</si>
  <si>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</si>
  <si>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</si>
  <si>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</si>
  <si>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</si>
  <si>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</si>
  <si>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</si>
  <si>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</si>
  <si>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</si>
  <si>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</si>
  <si>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</si>
  <si>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</si>
  <si>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</si>
  <si>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</si>
  <si>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</si>
  <si>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</si>
  <si>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</si>
  <si>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</si>
  <si>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</si>
  <si>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</si>
  <si>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</si>
  <si>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</si>
  <si>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</si>
  <si>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</si>
  <si>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</si>
  <si>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</si>
  <si>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</si>
  <si>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</si>
  <si>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</si>
  <si>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</si>
  <si>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</si>
  <si>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</si>
  <si>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</si>
  <si>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</si>
  <si>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</si>
  <si>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</si>
  <si>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</si>
  <si>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</si>
  <si>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</si>
  <si>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</si>
  <si>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</si>
  <si>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</si>
  <si>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</si>
  <si>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</si>
  <si>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</si>
  <si>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</si>
  <si>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</si>
  <si>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</si>
  <si>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</si>
  <si>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</si>
  <si>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</si>
  <si>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</si>
  <si>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</si>
  <si>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</si>
  <si>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</si>
  <si>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</si>
  <si>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</si>
  <si>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</si>
  <si>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</si>
  <si>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</si>
  <si>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</si>
  <si>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</si>
  <si>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</si>
  <si>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</si>
  <si>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</si>
  <si>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</si>
  <si>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</si>
  <si>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</si>
  <si>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</si>
  <si>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</si>
  <si>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</si>
  <si>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</si>
  <si>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</si>
  <si>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</si>
  <si>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</si>
  <si>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</si>
  <si>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</si>
  <si>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</si>
  <si>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</si>
  <si>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</si>
  <si>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</si>
  <si>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</si>
  <si>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</si>
  <si>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</si>
  <si>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</si>
  <si>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</si>
  <si>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</si>
  <si>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</si>
  <si>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</si>
  <si>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</si>
  <si>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</si>
  <si>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</si>
  <si>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</si>
  <si>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</si>
  <si>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</si>
  <si>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</si>
  <si>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</si>
  <si>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</si>
  <si>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</si>
  <si>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</si>
  <si>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</si>
  <si>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</si>
  <si>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</si>
  <si>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</si>
  <si>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</si>
  <si>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</si>
  <si>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</si>
  <si>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</si>
  <si>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</si>
  <si>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</si>
  <si>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</si>
  <si>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</si>
  <si>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</si>
  <si>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</si>
  <si>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</si>
  <si>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</si>
  <si>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</si>
  <si>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</si>
  <si>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</si>
  <si>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</si>
  <si>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</si>
  <si>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</si>
  <si>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</si>
  <si>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</si>
  <si>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</si>
  <si>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</si>
  <si>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</si>
  <si>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</si>
  <si>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</si>
  <si>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</si>
  <si>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</si>
  <si>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</si>
  <si>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</si>
  <si>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</si>
  <si>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</si>
  <si>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</si>
  <si>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</si>
  <si>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</si>
  <si>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</si>
  <si>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</si>
  <si>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</si>
  <si>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</si>
  <si>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</si>
  <si>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</si>
  <si>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</si>
  <si>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</si>
  <si>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</si>
  <si>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</si>
  <si>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</si>
  <si>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</si>
  <si>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</si>
  <si>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</si>
  <si>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</si>
  <si>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</si>
  <si>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</si>
  <si>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</si>
  <si>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</si>
  <si>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</si>
  <si>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</si>
  <si>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</si>
  <si>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</si>
  <si>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</si>
  <si>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</si>
  <si>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</si>
  <si>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</si>
  <si>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</si>
  <si>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</si>
  <si>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</si>
  <si>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</si>
  <si>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</si>
  <si>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</si>
  <si>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</si>
  <si>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</si>
  <si>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</si>
  <si>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</si>
  <si>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</si>
  <si>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</si>
  <si>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</si>
  <si>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</si>
  <si>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</si>
  <si>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</si>
  <si>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</si>
  <si>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</si>
  <si>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</si>
  <si>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</si>
  <si>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</si>
  <si>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</si>
  <si>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</si>
  <si>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</si>
  <si>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</si>
  <si>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</si>
  <si>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</si>
  <si>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</si>
  <si>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</si>
  <si>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</si>
  <si>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</si>
  <si>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</si>
  <si>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</si>
  <si>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</si>
  <si>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</si>
  <si>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</si>
  <si>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</si>
  <si>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</si>
  <si>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</si>
  <si>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</si>
  <si>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</si>
  <si>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</si>
  <si>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</si>
  <si>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</si>
  <si>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</si>
  <si>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</si>
  <si>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</si>
  <si>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</si>
  <si>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</si>
  <si>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</si>
  <si>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</si>
  <si>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</si>
  <si>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</si>
  <si>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</si>
  <si>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</si>
  <si>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</si>
  <si>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</si>
  <si>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</si>
  <si>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</si>
  <si>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</si>
  <si>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</si>
  <si>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</si>
  <si>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</si>
  <si>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</si>
  <si>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</si>
  <si>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</si>
  <si>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</si>
  <si>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</si>
  <si>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</si>
  <si>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</si>
  <si>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</si>
  <si>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</si>
  <si>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</si>
  <si>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</si>
  <si>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</si>
  <si>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</si>
  <si>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</si>
  <si>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</si>
  <si>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</si>
  <si>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</si>
  <si>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</si>
  <si>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</si>
  <si>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</si>
  <si>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</si>
  <si>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</si>
  <si>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</si>
  <si>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</si>
  <si>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</si>
  <si>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</si>
  <si>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</si>
  <si>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</si>
  <si>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</si>
  <si>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</si>
  <si>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</si>
  <si>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</si>
  <si>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</si>
  <si>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</si>
  <si>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</si>
  <si>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</si>
  <si>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</si>
  <si>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</si>
  <si>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</si>
  <si>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</si>
  <si>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</si>
  <si>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</si>
  <si>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</si>
  <si>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</si>
  <si>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</si>
  <si>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</si>
  <si>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</si>
  <si>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</si>
  <si>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</si>
  <si>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</si>
  <si>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</si>
  <si>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</si>
  <si>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</si>
  <si>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</si>
  <si>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</si>
  <si>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</si>
  <si>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</si>
  <si>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</si>
  <si>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</si>
  <si>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</si>
  <si>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</si>
  <si>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</si>
  <si>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</si>
  <si>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</si>
  <si>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</si>
  <si>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</si>
  <si>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</si>
  <si>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</si>
  <si>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</si>
  <si>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</si>
  <si>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</si>
  <si>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</si>
  <si>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</si>
  <si>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</si>
  <si>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</si>
  <si>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</si>
  <si>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</si>
  <si>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</si>
  <si>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</si>
  <si>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</si>
  <si>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</si>
  <si>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</si>
  <si>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</si>
  <si>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</si>
  <si>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</si>
  <si>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</si>
  <si>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</si>
  <si>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</si>
  <si>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</si>
  <si>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</si>
  <si>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</si>
  <si>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</si>
  <si>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</si>
  <si>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</si>
  <si>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</si>
  <si>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</si>
  <si>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</si>
  <si>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</si>
  <si>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</si>
  <si>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</si>
  <si>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</si>
  <si>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</si>
  <si>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</si>
  <si>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</si>
  <si>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</si>
  <si>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</si>
  <si>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</si>
  <si>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</si>
  <si>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</si>
  <si>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</si>
  <si>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</si>
  <si>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</si>
  <si>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</si>
  <si>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</si>
  <si>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</si>
  <si>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</si>
  <si>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</si>
  <si>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</si>
  <si>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</si>
  <si>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</si>
  <si>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</si>
  <si>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</si>
  <si>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</si>
  <si>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</si>
  <si>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</si>
  <si>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</si>
  <si>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</si>
  <si>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</si>
  <si>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</si>
  <si>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</si>
  <si>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</si>
  <si>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</si>
  <si>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</si>
  <si>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</si>
  <si>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</si>
  <si>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</si>
  <si>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</si>
  <si>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</si>
  <si>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</si>
  <si>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</si>
  <si>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</si>
  <si>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</si>
  <si>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</si>
  <si>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</si>
  <si>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</si>
  <si>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</si>
  <si>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</si>
  <si>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</si>
  <si>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</si>
  <si>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</si>
  <si>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</si>
  <si>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</si>
  <si>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</si>
  <si>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</si>
  <si>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</si>
  <si>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</si>
  <si>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</si>
  <si>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</si>
  <si>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</si>
  <si>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</si>
  <si>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</si>
  <si>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</si>
  <si>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</si>
  <si>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</si>
  <si>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</si>
  <si>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</si>
  <si>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</si>
  <si>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</si>
  <si>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</si>
  <si>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</si>
  <si>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</si>
  <si>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</si>
  <si>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</si>
  <si>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</si>
  <si>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</si>
  <si>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</si>
  <si>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</si>
  <si>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</si>
  <si>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</si>
  <si>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</si>
  <si>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</si>
  <si>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</si>
  <si>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</si>
  <si>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</si>
  <si>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</si>
  <si>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</si>
  <si>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</si>
  <si>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</si>
  <si>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</si>
  <si>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</si>
  <si>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</si>
  <si>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</si>
  <si>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</si>
  <si>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</si>
  <si>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</si>
  <si>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</si>
  <si>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</si>
  <si>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</si>
  <si>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</si>
  <si>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</si>
  <si>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</si>
  <si>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</si>
  <si>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</si>
  <si>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</si>
  <si>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</si>
  <si>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</si>
  <si>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</si>
  <si>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</si>
  <si>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</si>
  <si>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</si>
  <si>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</si>
  <si>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</si>
  <si>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</si>
  <si>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</si>
  <si>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</si>
  <si>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</si>
  <si>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</si>
  <si>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</si>
  <si>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</si>
  <si>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</si>
  <si>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</si>
  <si>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</si>
  <si>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</si>
  <si>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</si>
  <si>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</si>
  <si>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</si>
  <si>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</si>
  <si>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</si>
  <si>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</si>
  <si>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</si>
  <si>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</si>
  <si>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</si>
  <si>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</si>
  <si>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</si>
  <si>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</si>
  <si>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</si>
  <si>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</si>
  <si>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</si>
  <si>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</si>
  <si>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</si>
  <si>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</si>
  <si>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</si>
  <si>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</si>
  <si>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</si>
  <si>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</si>
  <si>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</si>
  <si>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</si>
  <si>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</si>
  <si>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</si>
  <si>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</si>
  <si>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</si>
  <si>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</si>
  <si>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</si>
  <si>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</si>
  <si>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</si>
  <si>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</si>
  <si>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</si>
  <si>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</si>
  <si>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</si>
  <si>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</si>
  <si>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</si>
  <si>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</si>
  <si>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</si>
  <si>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</si>
  <si>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</si>
  <si>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</si>
  <si>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</si>
  <si>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</si>
  <si>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</si>
  <si>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</si>
  <si>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</si>
  <si>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</si>
  <si>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</si>
  <si>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</si>
  <si>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</si>
  <si>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</si>
  <si>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</si>
  <si>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</si>
  <si>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</si>
  <si>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</si>
  <si>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</si>
  <si>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</si>
  <si>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</si>
  <si>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</si>
  <si>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</si>
  <si>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</si>
  <si>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</si>
  <si>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</si>
  <si>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</si>
  <si>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</si>
  <si>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</si>
  <si>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</si>
  <si>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</si>
  <si>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</si>
  <si>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</si>
  <si>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</si>
  <si>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</si>
  <si>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</si>
  <si>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</si>
  <si>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</si>
  <si>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</si>
  <si>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</si>
  <si>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</si>
  <si>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</si>
  <si>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</si>
  <si>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</si>
  <si>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</si>
  <si>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</si>
  <si>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</si>
  <si>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</si>
  <si>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</si>
  <si>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</si>
  <si>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</si>
  <si>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</si>
  <si>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</si>
  <si>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</si>
  <si>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</si>
  <si>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</si>
  <si>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</si>
  <si>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</si>
  <si>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</si>
  <si>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</si>
  <si>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</si>
  <si>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</si>
  <si>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</si>
  <si>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</si>
  <si>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</si>
  <si>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</si>
  <si>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</si>
  <si>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</si>
  <si>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</si>
  <si>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</si>
  <si>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</si>
  <si>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</si>
  <si>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</si>
  <si>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</si>
  <si>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</si>
  <si>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</si>
  <si>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</si>
  <si>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</si>
  <si>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</si>
  <si>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</si>
  <si>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</si>
  <si>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</si>
  <si>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</si>
  <si>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</si>
  <si>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</si>
  <si>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</si>
  <si>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</si>
  <si>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</si>
  <si>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</si>
  <si>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</si>
  <si>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</si>
  <si>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</si>
  <si>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</si>
  <si>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</si>
  <si>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</si>
  <si>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</si>
  <si>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</si>
  <si>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</si>
  <si>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</si>
  <si>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</si>
  <si>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</si>
  <si>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</si>
  <si>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</si>
  <si>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</si>
  <si>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</si>
  <si>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</si>
  <si>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</si>
  <si>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</si>
  <si>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</si>
  <si>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</si>
  <si>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</si>
  <si>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</si>
  <si>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</si>
  <si>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</si>
  <si>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</si>
  <si>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</si>
  <si>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</si>
  <si>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</si>
  <si>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</si>
  <si>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</si>
  <si>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</si>
  <si>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</si>
  <si>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</si>
  <si>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</si>
  <si>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</si>
  <si>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</si>
  <si>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</si>
  <si>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</si>
  <si>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</si>
  <si>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</si>
  <si>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</si>
  <si>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</si>
  <si>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</si>
  <si>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</si>
  <si>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</si>
  <si>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</si>
  <si>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</si>
  <si>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</si>
  <si>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</si>
  <si>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</si>
  <si>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</si>
  <si>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</si>
  <si>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</si>
  <si>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</si>
  <si>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</si>
  <si>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</si>
  <si>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</si>
  <si>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</si>
  <si>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</si>
  <si>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</si>
  <si>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</si>
  <si>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</si>
  <si>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</si>
  <si>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</si>
  <si>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</si>
  <si>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</si>
  <si>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</si>
  <si>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</si>
  <si>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</si>
  <si>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</si>
  <si>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</si>
  <si>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</si>
  <si>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</si>
  <si>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</si>
  <si>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</si>
  <si>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</si>
  <si>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</si>
  <si>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</si>
  <si>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</si>
  <si>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</si>
  <si>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</si>
  <si>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</si>
  <si>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</si>
  <si>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</si>
  <si>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</si>
  <si>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</si>
  <si>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</si>
  <si>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</si>
  <si>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</si>
  <si>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</si>
  <si>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</si>
  <si>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</si>
  <si>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</si>
  <si>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</si>
  <si>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</si>
  <si>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</si>
  <si>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</si>
  <si>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</si>
  <si>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</si>
  <si>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</si>
  <si>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</si>
  <si>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</si>
  <si>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</si>
  <si>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</si>
  <si>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</si>
  <si>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</si>
  <si>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</si>
  <si>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</si>
  <si>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</si>
  <si>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</si>
  <si>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</si>
  <si>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</si>
  <si>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</si>
  <si>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</si>
  <si>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</si>
  <si>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</si>
  <si>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</si>
  <si>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</si>
  <si>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</si>
  <si>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</si>
  <si>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</si>
  <si>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</si>
  <si>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</si>
  <si>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</si>
  <si>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</si>
  <si>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</si>
  <si>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</si>
  <si>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</si>
  <si>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</si>
  <si>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</si>
  <si>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</si>
  <si>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</si>
  <si>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</si>
  <si>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</si>
  <si>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</si>
  <si>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</si>
  <si>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</si>
  <si>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</si>
  <si>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</si>
  <si>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</si>
  <si>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</si>
  <si>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</si>
  <si>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</si>
  <si>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</si>
  <si>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</si>
  <si>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</si>
  <si>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</si>
  <si>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</si>
  <si>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</si>
  <si>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</si>
  <si>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</si>
  <si>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</si>
  <si>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</si>
  <si>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</si>
  <si>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</si>
  <si>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</si>
  <si>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</si>
  <si>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</si>
  <si>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</si>
  <si>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</si>
  <si>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</si>
  <si>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</si>
  <si>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</si>
  <si>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</si>
  <si>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</si>
  <si>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</si>
  <si>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</si>
  <si>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</si>
  <si>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</si>
  <si>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</si>
  <si>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</si>
  <si>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</si>
  <si>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</si>
  <si>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</si>
  <si>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</si>
  <si>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</si>
  <si>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</si>
  <si>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</si>
  <si>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</si>
  <si>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</si>
  <si>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</si>
  <si>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</si>
  <si>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</si>
  <si>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</si>
  <si>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</si>
  <si>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</si>
  <si>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</si>
  <si>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</si>
  <si>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</si>
  <si>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</si>
  <si>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</si>
  <si>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</si>
  <si>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</si>
  <si>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</si>
  <si>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</si>
  <si>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</si>
  <si>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</si>
  <si>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</si>
  <si>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</si>
  <si>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</si>
  <si>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</si>
  <si>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</si>
  <si>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</si>
  <si>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</si>
  <si>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</si>
  <si>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</si>
  <si>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</si>
  <si>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</si>
  <si>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</si>
  <si>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</si>
  <si>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</si>
  <si>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</si>
  <si>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</si>
  <si>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</si>
  <si>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</si>
  <si>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</si>
  <si>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</si>
  <si>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</si>
  <si>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</si>
  <si>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</si>
  <si>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</si>
  <si>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</si>
  <si>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</si>
  <si>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</si>
  <si>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</si>
  <si>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</si>
  <si>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</si>
  <si>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</si>
  <si>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</si>
  <si>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</si>
  <si>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</si>
  <si>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</si>
  <si>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</si>
  <si>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</si>
  <si>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</si>
  <si>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</si>
  <si>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</si>
  <si>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</si>
  <si>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</si>
  <si>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</si>
  <si>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</si>
  <si>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</si>
  <si>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</si>
  <si>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</si>
  <si>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</si>
  <si>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</si>
  <si>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</si>
  <si>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</si>
  <si>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</si>
  <si>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</si>
  <si>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</si>
  <si>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</si>
  <si>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</si>
  <si>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</si>
  <si>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</si>
  <si>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</si>
  <si>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</si>
  <si>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</si>
  <si>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</si>
  <si>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</si>
  <si>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</si>
  <si>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</si>
  <si>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</si>
  <si>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</si>
  <si>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</si>
  <si>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</si>
  <si>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</si>
  <si>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</si>
  <si>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</si>
  <si>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</si>
  <si>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</si>
  <si>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</si>
  <si>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</si>
  <si>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</si>
  <si>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</si>
  <si>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</si>
  <si>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</si>
  <si>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</si>
  <si>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</si>
  <si>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</si>
  <si>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</si>
  <si>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</si>
  <si>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</si>
  <si>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</si>
  <si>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</si>
  <si>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</si>
  <si>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</si>
  <si>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</si>
  <si>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</si>
  <si>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</si>
  <si>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</si>
  <si>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</si>
  <si>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</si>
  <si>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</si>
  <si>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</si>
  <si>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</si>
  <si>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</si>
  <si>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</si>
  <si>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</si>
  <si>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</si>
  <si>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</si>
  <si>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</si>
  <si>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</si>
  <si>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</si>
  <si>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</si>
  <si>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</si>
  <si>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</si>
  <si>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</si>
  <si>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</si>
  <si>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</si>
  <si>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</si>
  <si>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</si>
  <si>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</si>
  <si>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</si>
  <si>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</si>
  <si>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</si>
  <si>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</si>
  <si>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</si>
  <si>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</si>
  <si>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</si>
  <si>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</si>
  <si>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</si>
  <si>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</si>
  <si>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</si>
  <si>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</si>
  <si>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</si>
  <si>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</si>
  <si>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</si>
  <si>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</si>
  <si>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</si>
  <si>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</si>
  <si>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</si>
  <si>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</si>
  <si>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</si>
  <si>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</si>
  <si>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</si>
  <si>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</si>
  <si>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</si>
  <si>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</si>
  <si>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</si>
  <si>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</si>
  <si>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</si>
  <si>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</si>
  <si>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</si>
  <si>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</si>
  <si>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</si>
  <si>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</si>
  <si>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</si>
  <si>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</si>
  <si>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</si>
  <si>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</si>
  <si>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</si>
  <si>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</si>
  <si>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</si>
  <si>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</si>
  <si>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</si>
  <si>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</si>
  <si>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</si>
  <si>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</si>
  <si>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</si>
  <si>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</si>
  <si>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</si>
  <si>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</si>
  <si>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</si>
  <si>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</si>
  <si>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</si>
  <si>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</si>
  <si>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</si>
  <si>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</si>
  <si>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</si>
  <si>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</si>
  <si>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</si>
  <si>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</si>
  <si>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</si>
  <si>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</si>
  <si>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</si>
  <si>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</si>
  <si>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</si>
  <si>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</si>
  <si>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</si>
  <si>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</si>
  <si>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</si>
  <si>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</si>
  <si>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</si>
  <si>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</si>
  <si>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</si>
  <si>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</si>
  <si>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</si>
  <si>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</si>
  <si>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</si>
  <si>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</si>
  <si>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</si>
  <si>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</si>
  <si>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</si>
  <si>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</si>
  <si>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</si>
  <si>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</si>
  <si>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</si>
  <si>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</si>
  <si>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</si>
  <si>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</si>
  <si>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</si>
  <si>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</si>
  <si>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</si>
  <si>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</si>
  <si>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</si>
  <si>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</si>
  <si>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</si>
  <si>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</si>
  <si>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</si>
  <si>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</si>
  <si>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</si>
  <si>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</si>
  <si>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</si>
  <si>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</si>
  <si>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</si>
  <si>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</si>
  <si>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</si>
  <si>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</si>
  <si>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</si>
  <si>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</si>
  <si>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</si>
  <si>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</si>
  <si>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</si>
  <si>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</si>
  <si>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</si>
  <si>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</si>
  <si>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</si>
  <si>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</si>
  <si>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</si>
  <si>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</si>
  <si>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</si>
  <si>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</si>
  <si>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</si>
  <si>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</si>
  <si>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</si>
  <si>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</si>
  <si>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</si>
  <si>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</si>
  <si>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</si>
  <si>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</si>
  <si>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</si>
  <si>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</si>
  <si>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</si>
  <si>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</si>
  <si>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</si>
  <si>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</si>
  <si>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</si>
  <si>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</si>
  <si>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</si>
  <si>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</si>
  <si>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</si>
  <si>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</si>
  <si>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</si>
  <si>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</si>
  <si>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</si>
  <si>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</si>
  <si>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</si>
  <si>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</si>
  <si>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</si>
  <si>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</si>
  <si>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</si>
  <si>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</si>
  <si>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</si>
  <si>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</si>
  <si>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</si>
  <si>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</si>
  <si>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</si>
  <si>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</si>
  <si>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</si>
  <si>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</si>
  <si>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</si>
  <si>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</si>
  <si>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</si>
  <si>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</si>
  <si>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</si>
  <si>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</si>
  <si>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</si>
  <si>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</si>
  <si>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</si>
  <si>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</si>
  <si>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</si>
  <si>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</si>
  <si>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</si>
  <si>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</si>
  <si>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</si>
  <si>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</si>
  <si>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</si>
  <si>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</si>
  <si>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</si>
  <si>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</si>
  <si>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</si>
  <si>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</si>
  <si>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</si>
  <si>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</si>
  <si>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</si>
  <si>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</si>
  <si>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</si>
  <si>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</si>
  <si>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</si>
  <si>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</si>
  <si>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</si>
  <si>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</si>
  <si>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</si>
  <si>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</si>
  <si>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</si>
  <si>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</si>
  <si>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</si>
  <si>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</si>
  <si>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</si>
  <si>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</si>
  <si>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</si>
  <si>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</si>
  <si>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</si>
  <si>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</si>
  <si>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</si>
  <si>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</si>
  <si>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</si>
  <si>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</si>
  <si>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</si>
  <si>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</si>
  <si>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</si>
  <si>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</si>
  <si>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</si>
  <si>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</si>
  <si>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</si>
  <si>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</si>
  <si>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</si>
  <si>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</si>
  <si>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</si>
  <si>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</si>
  <si>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</si>
  <si>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</si>
  <si>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</si>
  <si>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</si>
  <si>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</si>
  <si>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</si>
  <si>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</si>
  <si>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</si>
  <si>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</si>
  <si>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</si>
  <si>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</si>
  <si>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</si>
  <si>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</si>
  <si>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</si>
  <si>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</si>
  <si>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</si>
  <si>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</si>
  <si>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</si>
  <si>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</si>
  <si>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</si>
  <si>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</si>
  <si>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</si>
  <si>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</si>
  <si>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</si>
  <si>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</si>
  <si>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</si>
  <si>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</si>
  <si>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</si>
  <si>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</si>
  <si>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</si>
  <si>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</si>
  <si>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</si>
  <si>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</si>
  <si>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</si>
  <si>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</si>
  <si>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</si>
  <si>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</si>
  <si>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</si>
  <si>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</si>
  <si>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</si>
  <si>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</si>
  <si>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</si>
  <si>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</si>
  <si>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</si>
  <si>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</si>
  <si>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</si>
  <si>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</si>
  <si>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</si>
  <si>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</si>
  <si>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</si>
  <si>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</si>
  <si>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</si>
  <si>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</si>
  <si>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</si>
  <si>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</si>
  <si>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</si>
  <si>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</si>
  <si>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</si>
  <si>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</si>
  <si>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</si>
  <si>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</si>
  <si>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</si>
  <si>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</si>
  <si>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</si>
  <si>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</si>
  <si>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</si>
  <si>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</si>
  <si>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</si>
  <si>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</si>
  <si>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</si>
  <si>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</si>
  <si>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</si>
  <si>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</si>
  <si>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</si>
  <si>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</si>
  <si>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</si>
  <si>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</si>
  <si>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</si>
  <si>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</si>
  <si>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</si>
  <si>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</si>
  <si>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</si>
  <si>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</si>
  <si>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</si>
  <si>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</si>
  <si>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</si>
  <si>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</si>
  <si>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</si>
  <si>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</si>
  <si>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</si>
  <si>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</si>
  <si>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</si>
  <si>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</si>
  <si>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</si>
  <si>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</si>
  <si>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</si>
  <si>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</si>
  <si>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</si>
  <si>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</si>
  <si>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</si>
  <si>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</si>
  <si>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</si>
  <si>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</si>
  <si>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</si>
  <si>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</si>
  <si>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</si>
  <si>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</si>
  <si>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</si>
  <si>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</si>
  <si>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</si>
  <si>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</si>
  <si>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</si>
  <si>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</si>
  <si>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</si>
  <si>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</si>
  <si>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</si>
  <si>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</si>
  <si>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</si>
  <si>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</si>
  <si>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</si>
  <si>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</si>
  <si>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</si>
  <si>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</si>
  <si>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</si>
  <si>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</si>
  <si>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</si>
  <si>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</si>
  <si>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</si>
  <si>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</si>
  <si>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</si>
  <si>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</si>
  <si>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</si>
  <si>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</si>
  <si>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</si>
  <si>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</si>
  <si>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</si>
  <si>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</si>
  <si>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</si>
  <si>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</si>
  <si>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</si>
  <si>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</si>
  <si>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</si>
  <si>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</si>
  <si>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</si>
  <si>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</si>
  <si>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</si>
  <si>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</si>
  <si>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</si>
  <si>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</si>
  <si>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</si>
  <si>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</si>
  <si>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</si>
  <si>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</si>
  <si>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</si>
  <si>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</si>
  <si>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</si>
  <si>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</si>
  <si>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</si>
  <si>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</si>
  <si>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</si>
  <si>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</si>
  <si>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</si>
  <si>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</si>
  <si>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</si>
  <si>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</si>
  <si>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</si>
  <si>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</si>
  <si>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</si>
  <si>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</si>
  <si>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</si>
  <si>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</si>
  <si>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</si>
  <si>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</si>
  <si>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</si>
  <si>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</si>
  <si>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</si>
  <si>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</si>
  <si>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</si>
  <si>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</si>
  <si>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</si>
  <si>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</si>
  <si>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</si>
  <si>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</si>
  <si>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</si>
  <si>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</si>
  <si>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</si>
  <si>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</si>
  <si>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</si>
  <si>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</si>
  <si>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</si>
  <si>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</si>
  <si>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</si>
  <si>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</si>
  <si>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</si>
  <si>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</si>
  <si>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</si>
  <si>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</si>
  <si>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</si>
  <si>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</si>
  <si>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</si>
  <si>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</si>
  <si>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</si>
  <si>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</si>
  <si>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</si>
  <si>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</si>
  <si>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</si>
  <si>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</si>
  <si>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</si>
  <si>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</si>
  <si>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</si>
  <si>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</si>
  <si>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</si>
  <si>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</si>
  <si>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</si>
  <si>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</si>
  <si>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</si>
  <si>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</si>
  <si>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</si>
  <si>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</si>
  <si>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</si>
  <si>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</si>
  <si>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</si>
  <si>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</si>
  <si>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</si>
  <si>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</si>
  <si>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</si>
  <si>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</si>
  <si>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</si>
  <si>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</si>
  <si>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</si>
  <si>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</si>
  <si>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</si>
  <si>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</si>
  <si>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</si>
  <si>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</si>
  <si>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</si>
  <si>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</si>
  <si>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</si>
  <si>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</si>
  <si>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</si>
  <si>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</si>
  <si>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</si>
  <si>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</si>
  <si>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</si>
  <si>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</si>
  <si>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</si>
  <si>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</si>
  <si>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</si>
  <si>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</si>
  <si>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</si>
  <si>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</si>
  <si>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</si>
  <si>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</si>
  <si>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</si>
  <si>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</si>
  <si>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</si>
  <si>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</si>
  <si>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</si>
  <si>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</si>
  <si>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</si>
  <si>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</si>
  <si>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</si>
  <si>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</si>
  <si>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</si>
  <si>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</si>
  <si>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</si>
  <si>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</si>
  <si>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</si>
  <si>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</si>
  <si>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</si>
  <si>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</si>
  <si>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</si>
  <si>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</si>
  <si>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</si>
  <si>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</si>
  <si>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</si>
  <si>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</si>
  <si>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</si>
  <si>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</si>
  <si>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</si>
  <si>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</si>
  <si>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</si>
  <si>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</si>
  <si>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</si>
  <si>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</si>
  <si>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</si>
  <si>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</si>
  <si>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</si>
  <si>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</si>
  <si>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</si>
  <si>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</si>
  <si>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</si>
  <si>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</si>
  <si>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</si>
  <si>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</si>
  <si>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</si>
  <si>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</si>
  <si>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</si>
  <si>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</si>
  <si>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</si>
  <si>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</si>
  <si>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</si>
  <si>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</si>
  <si>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</si>
  <si>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</si>
  <si>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</si>
  <si>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</si>
  <si>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</si>
  <si>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</si>
  <si>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</si>
  <si>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</si>
  <si>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</si>
  <si>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</si>
  <si>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</si>
  <si>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</si>
  <si>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</si>
  <si>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</si>
  <si>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</si>
  <si>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</si>
  <si>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</si>
  <si>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</si>
  <si>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</si>
  <si>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</si>
  <si>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</si>
  <si>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</si>
  <si>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</si>
  <si>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</si>
  <si>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</si>
  <si>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</si>
  <si>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</si>
  <si>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</si>
  <si>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</si>
  <si>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</si>
  <si>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</si>
  <si>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</si>
  <si>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</si>
  <si>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</si>
  <si>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</si>
  <si>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</si>
  <si>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</si>
  <si>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</si>
  <si>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</si>
  <si>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</si>
  <si>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</si>
  <si>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</si>
  <si>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</si>
  <si>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</si>
  <si>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</si>
  <si>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</si>
  <si>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</si>
  <si>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</si>
  <si>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</si>
  <si>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</si>
  <si>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</si>
  <si>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</si>
  <si>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</si>
  <si>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</si>
  <si>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</si>
  <si>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</si>
  <si>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</si>
  <si>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</si>
  <si>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</si>
  <si>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</si>
  <si>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</si>
  <si>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</si>
  <si>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</si>
  <si>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</si>
  <si>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</si>
  <si>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</si>
  <si>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</si>
  <si>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</si>
  <si>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</si>
  <si>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</si>
  <si>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</si>
  <si>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</si>
  <si>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</si>
  <si>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</si>
  <si>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</si>
  <si>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</si>
  <si>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</si>
  <si>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</si>
  <si>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</si>
  <si>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</si>
  <si>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</si>
  <si>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</si>
  <si>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</si>
  <si>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</si>
  <si>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</si>
  <si>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</si>
  <si>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</si>
  <si>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</si>
  <si>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</si>
  <si>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</si>
  <si>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</si>
  <si>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</si>
  <si>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</si>
  <si>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</si>
  <si>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</si>
  <si>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</si>
  <si>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</si>
  <si>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</si>
  <si>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</si>
  <si>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</si>
  <si>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</si>
  <si>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</si>
  <si>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</si>
  <si>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</si>
  <si>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</si>
  <si>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</si>
  <si>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</si>
  <si>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</si>
  <si>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</si>
  <si>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</si>
  <si>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</si>
  <si>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</si>
  <si>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</si>
  <si>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</si>
  <si>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</si>
  <si>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</si>
  <si>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</si>
  <si>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</si>
  <si>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</si>
  <si>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</si>
  <si>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</si>
  <si>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</si>
  <si>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</si>
  <si>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</si>
  <si>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</si>
  <si>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</si>
  <si>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</si>
  <si>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</si>
  <si>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</si>
  <si>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</si>
  <si>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</si>
  <si>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</si>
  <si>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</si>
  <si>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</si>
  <si>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</si>
  <si>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</si>
  <si>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</si>
  <si>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</si>
  <si>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</si>
  <si>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</si>
  <si>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</si>
  <si>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</si>
  <si>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</si>
  <si>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</si>
  <si>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</si>
  <si>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</si>
  <si>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</si>
  <si>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</si>
  <si>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</si>
  <si>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</si>
  <si>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</si>
  <si>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</si>
  <si>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</si>
  <si>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</si>
  <si>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</si>
  <si>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</si>
  <si>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</si>
  <si>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</si>
  <si>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</si>
  <si>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</si>
  <si>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</si>
  <si>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</si>
  <si>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</si>
  <si>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</si>
  <si>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</si>
  <si>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</si>
  <si>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</si>
  <si>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</si>
  <si>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</si>
  <si>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</si>
  <si>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</si>
  <si>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</si>
  <si>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</si>
  <si>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</si>
  <si>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</si>
  <si>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</si>
  <si>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</si>
  <si>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</si>
  <si>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</si>
  <si>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</si>
  <si>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</si>
  <si>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</si>
  <si>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</si>
  <si>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</si>
  <si>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</si>
  <si>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</si>
  <si>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</si>
  <si>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</si>
  <si>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</si>
  <si>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</si>
  <si>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</si>
  <si>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</si>
  <si>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</si>
  <si>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</si>
  <si>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</si>
  <si>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</si>
  <si>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</si>
  <si>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</si>
  <si>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</si>
  <si>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</si>
  <si>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</si>
  <si>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</si>
  <si>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</si>
  <si>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</si>
  <si>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</si>
  <si>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</si>
  <si>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</si>
  <si>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</si>
  <si>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</si>
  <si>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</si>
  <si>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</si>
  <si>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</si>
  <si>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</si>
  <si>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</si>
  <si>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</si>
  <si>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</si>
  <si>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</si>
  <si>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</si>
  <si>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</si>
  <si>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</si>
  <si>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</si>
  <si>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</si>
  <si>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</si>
  <si>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</si>
  <si>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</si>
  <si>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</si>
  <si>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</si>
  <si>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</si>
  <si>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</si>
  <si>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</si>
  <si>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</si>
  <si>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</si>
  <si>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</si>
  <si>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</si>
  <si>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</si>
  <si>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</si>
  <si>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</si>
  <si>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</si>
  <si>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</si>
  <si>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</si>
  <si>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</si>
  <si>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</si>
  <si>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</si>
  <si>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</si>
  <si>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</si>
  <si>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</si>
  <si>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</si>
  <si>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</si>
  <si>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</si>
  <si>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</si>
  <si>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</si>
  <si>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</si>
  <si>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</si>
  <si>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</si>
  <si>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</si>
  <si>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</si>
  <si>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</si>
  <si>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</si>
  <si>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</si>
  <si>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</si>
  <si>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</si>
  <si>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</si>
  <si>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</si>
  <si>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</si>
  <si>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</si>
  <si>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</si>
  <si>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</si>
  <si>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</si>
  <si>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</si>
  <si>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</si>
  <si>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</si>
  <si>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</si>
  <si>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</si>
  <si>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</si>
  <si>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</si>
  <si>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</si>
  <si>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</si>
  <si>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</si>
  <si>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</si>
  <si>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</si>
  <si>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</si>
  <si>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</si>
  <si>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</si>
  <si>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</si>
  <si>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</si>
  <si>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</si>
  <si>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</si>
  <si>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</si>
  <si>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</si>
  <si>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</si>
  <si>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</si>
  <si>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</si>
  <si>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</si>
  <si>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</si>
  <si>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</si>
  <si>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</si>
  <si>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</si>
  <si>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</si>
  <si>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</si>
  <si>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</si>
  <si>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</si>
  <si>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</si>
  <si>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</si>
  <si>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</si>
  <si>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</si>
  <si>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</si>
  <si>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</si>
  <si>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</si>
  <si>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</si>
  <si>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</si>
  <si>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</si>
  <si>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</si>
  <si>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</si>
  <si>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</si>
  <si>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</si>
  <si>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</si>
  <si>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</si>
  <si>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</si>
  <si>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</si>
  <si>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</si>
  <si>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</si>
  <si>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</si>
  <si>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</si>
  <si>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</si>
  <si>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</si>
  <si>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</si>
  <si>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</si>
  <si>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</si>
  <si>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</si>
  <si>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</si>
  <si>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</si>
  <si>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</si>
  <si>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</si>
  <si>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</si>
  <si>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</si>
  <si>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</si>
  <si>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</si>
  <si>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</si>
  <si>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</si>
  <si>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</si>
  <si>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</si>
  <si>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</si>
  <si>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</si>
  <si>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</si>
  <si>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</si>
  <si>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</si>
  <si>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</si>
  <si>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</si>
  <si>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</si>
  <si>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</si>
  <si>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</si>
  <si>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</si>
  <si>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</si>
  <si>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</si>
  <si>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</si>
  <si>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</si>
  <si>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</si>
  <si>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</si>
  <si>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</si>
  <si>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</si>
  <si>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</si>
  <si>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</si>
  <si>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</si>
  <si>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</si>
  <si>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</si>
  <si>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</si>
  <si>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</si>
  <si>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</si>
  <si>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</si>
  <si>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</si>
  <si>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</si>
  <si>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</si>
  <si>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</si>
  <si>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</si>
  <si>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</si>
  <si>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</si>
  <si>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</si>
  <si>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</si>
  <si>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</si>
  <si>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</si>
  <si>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</si>
  <si>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</si>
  <si>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</si>
  <si>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</si>
  <si>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</si>
  <si>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</si>
  <si>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</si>
  <si>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</si>
  <si>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</si>
  <si>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</si>
  <si>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</si>
  <si>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</si>
  <si>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</si>
  <si>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</si>
  <si>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</si>
  <si>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</si>
  <si>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</si>
  <si>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</si>
  <si>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</si>
  <si>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</si>
  <si>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</si>
  <si>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</si>
  <si>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</si>
  <si>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</si>
  <si>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</si>
  <si>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</si>
  <si>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</si>
  <si>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</si>
  <si>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</si>
  <si>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</si>
  <si>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</si>
  <si>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</si>
  <si>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</si>
  <si>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</si>
  <si>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</si>
  <si>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</si>
  <si>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</si>
  <si>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</si>
  <si>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</si>
  <si>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</si>
  <si>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</si>
  <si>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</si>
  <si>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</si>
  <si>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</si>
  <si>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</si>
  <si>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</si>
  <si>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</si>
  <si>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</si>
  <si>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</si>
  <si>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</si>
  <si>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</si>
  <si>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</si>
  <si>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</si>
  <si>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</si>
  <si>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</si>
  <si>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</si>
  <si>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</si>
  <si>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</si>
  <si>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</si>
  <si>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</si>
  <si>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</si>
  <si>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</si>
  <si>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</si>
  <si>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</si>
  <si>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</si>
  <si>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</si>
  <si>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</si>
  <si>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</si>
  <si>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</si>
  <si>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</si>
  <si>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</si>
  <si>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</si>
  <si>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</si>
  <si>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</si>
  <si>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</si>
  <si>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</si>
  <si>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</si>
  <si>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</si>
  <si>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</si>
  <si>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</si>
  <si>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</si>
  <si>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</si>
  <si>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</si>
  <si>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</si>
  <si>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</si>
  <si>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</si>
  <si>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</si>
  <si>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</si>
  <si>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</si>
  <si>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</si>
  <si>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</si>
  <si>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</si>
  <si>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</si>
  <si>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</si>
  <si>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</si>
  <si>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</si>
  <si>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</si>
  <si>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</si>
  <si>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</si>
  <si>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</si>
  <si>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</si>
  <si>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</si>
  <si>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</si>
  <si>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</si>
  <si>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</si>
  <si>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</si>
  <si>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</si>
  <si>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</si>
  <si>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</si>
  <si>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</si>
  <si>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</si>
  <si>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</si>
  <si>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</si>
  <si>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</si>
  <si>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</si>
  <si>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</si>
  <si>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</si>
  <si>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</si>
  <si>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</si>
  <si>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</si>
  <si>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</si>
  <si>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</si>
  <si>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</si>
  <si>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</si>
  <si>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</si>
  <si>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</si>
  <si>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</si>
  <si>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</si>
  <si>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</si>
  <si>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</si>
  <si>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</si>
  <si>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</si>
  <si>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</si>
  <si>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</si>
  <si>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</si>
  <si>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</si>
  <si>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</si>
  <si>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</si>
  <si>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</si>
  <si>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</si>
  <si>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</si>
  <si>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</si>
  <si>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</si>
  <si>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</si>
  <si>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</si>
  <si>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</si>
  <si>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</si>
  <si>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</si>
  <si>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</si>
  <si>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</si>
  <si>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</si>
  <si>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</si>
  <si>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</si>
  <si>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</si>
  <si>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</si>
  <si>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</si>
  <si>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</si>
  <si>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</si>
  <si>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</si>
  <si>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</si>
  <si>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</si>
  <si>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</si>
  <si>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</si>
  <si>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</si>
  <si>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</si>
  <si>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</si>
  <si>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</si>
  <si>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</si>
  <si>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</si>
  <si>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</si>
  <si>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</si>
  <si>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</si>
  <si>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</si>
  <si>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</si>
  <si>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</si>
  <si>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</si>
  <si>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</si>
  <si>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</si>
  <si>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</si>
  <si>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</si>
  <si>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</si>
  <si>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</si>
  <si>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</si>
  <si>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</si>
  <si>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</si>
  <si>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</si>
  <si>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</si>
  <si>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</si>
  <si>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</si>
  <si>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</si>
  <si>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</si>
  <si>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</si>
  <si>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</si>
  <si>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</si>
  <si>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</si>
  <si>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</si>
  <si>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</si>
  <si>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</si>
  <si>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</si>
  <si>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</si>
  <si>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</si>
  <si>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</si>
  <si>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</si>
  <si>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</si>
  <si>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</si>
  <si>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</si>
  <si>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</si>
  <si>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</si>
  <si>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</si>
  <si>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</si>
  <si>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</si>
  <si>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</si>
  <si>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</si>
  <si>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</si>
  <si>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</si>
  <si>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</si>
  <si>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</si>
  <si>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</si>
  <si>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</si>
  <si>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</si>
  <si>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</si>
  <si>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</si>
  <si>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</si>
  <si>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</si>
  <si>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</si>
  <si>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</si>
  <si>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</si>
  <si>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</si>
  <si>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</si>
  <si>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</si>
  <si>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</si>
  <si>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</si>
  <si>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</si>
  <si>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</si>
  <si>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</si>
  <si>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</si>
  <si>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</si>
  <si>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</si>
  <si>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</si>
  <si>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</si>
  <si>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</si>
  <si>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</si>
  <si>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</si>
  <si>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</si>
  <si>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</si>
  <si>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</si>
  <si>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</si>
  <si>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</si>
  <si>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</si>
  <si>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</si>
  <si>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</si>
  <si>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</si>
  <si>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</si>
  <si>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</si>
  <si>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</si>
  <si>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</si>
  <si>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</si>
  <si>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</si>
  <si>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</si>
  <si>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</si>
  <si>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</si>
  <si>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</si>
  <si>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</si>
  <si>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</si>
  <si>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</si>
  <si>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</si>
  <si>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</si>
  <si>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</si>
  <si>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</si>
  <si>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</si>
  <si>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</si>
  <si>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</si>
  <si>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</si>
  <si>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</si>
  <si>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</si>
  <si>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</si>
  <si>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</si>
  <si>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</si>
  <si>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</si>
  <si>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</si>
  <si>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</si>
  <si>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</si>
  <si>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</si>
  <si>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</si>
  <si>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</si>
  <si>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</si>
  <si>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</si>
  <si>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</si>
  <si>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</si>
  <si>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</si>
  <si>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</si>
  <si>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</si>
  <si>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</si>
  <si>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</si>
  <si>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</si>
  <si>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</si>
  <si>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</si>
  <si>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</si>
  <si>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</si>
  <si>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</si>
  <si>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</si>
  <si>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</si>
  <si>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</si>
  <si>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</si>
  <si>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</si>
  <si>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</si>
  <si>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</si>
  <si>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</si>
  <si>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</si>
  <si>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</si>
  <si>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</si>
  <si>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</si>
  <si>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</si>
  <si>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</si>
  <si>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</si>
  <si>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</si>
  <si>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</si>
  <si>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</si>
  <si>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</si>
  <si>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</si>
  <si>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</si>
  <si>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</si>
  <si>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</si>
  <si>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</si>
  <si>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</si>
  <si>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</si>
  <si>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</si>
  <si>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</si>
  <si>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</si>
  <si>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</si>
  <si>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</si>
  <si>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</si>
  <si>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</si>
  <si>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</si>
  <si>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</si>
  <si>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</si>
  <si>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</si>
  <si>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</si>
  <si>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</si>
  <si>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</si>
  <si>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</si>
  <si>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</si>
  <si>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</si>
  <si>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</si>
  <si>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</si>
  <si>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</si>
  <si>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</si>
  <si>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</si>
  <si>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</si>
  <si>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</si>
  <si>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</si>
  <si>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</si>
  <si>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</si>
  <si>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</si>
  <si>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</si>
  <si>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</si>
  <si>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</si>
  <si>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</si>
  <si>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</si>
  <si>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</si>
  <si>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</si>
  <si>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</si>
  <si>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</si>
  <si>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</si>
  <si>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</si>
  <si>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</si>
  <si>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</si>
  <si>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</si>
  <si>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</si>
  <si>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</si>
  <si>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</si>
  <si>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</si>
  <si>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</si>
  <si>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</si>
  <si>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</si>
  <si>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</si>
  <si>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</si>
  <si>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</si>
  <si>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</si>
  <si>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</si>
  <si>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</si>
  <si>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</si>
  <si>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</si>
  <si>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</si>
  <si>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</si>
  <si>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</si>
  <si>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</si>
  <si>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</si>
  <si>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</si>
  <si>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</si>
  <si>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</si>
  <si>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</si>
  <si>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</si>
  <si>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</si>
  <si>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</si>
  <si>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</si>
  <si>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</si>
  <si>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</si>
  <si>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</si>
  <si>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</si>
  <si>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</si>
  <si>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</si>
  <si>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</si>
  <si>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</si>
  <si>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</si>
  <si>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</si>
  <si>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</si>
  <si>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</si>
  <si>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</si>
  <si>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</si>
  <si>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</si>
  <si>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</si>
  <si>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</si>
  <si>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</si>
  <si>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</si>
  <si>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</si>
  <si>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</si>
  <si>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</si>
  <si>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</si>
  <si>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</si>
  <si>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</si>
  <si>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</si>
  <si>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</si>
  <si>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</si>
  <si>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</si>
  <si>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</si>
  <si>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</si>
  <si>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</si>
  <si>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</si>
  <si>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</si>
  <si>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</si>
  <si>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</si>
  <si>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</si>
  <si>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</si>
  <si>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</si>
  <si>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</si>
  <si>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</si>
  <si>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</si>
  <si>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</si>
  <si>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</si>
  <si>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</si>
  <si>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</si>
  <si>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</si>
  <si>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</si>
  <si>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</si>
  <si>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</si>
  <si>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</si>
  <si>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</si>
  <si>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</si>
  <si>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</si>
  <si>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</si>
  <si>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</si>
  <si>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</si>
  <si>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</si>
  <si>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</si>
  <si>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</si>
  <si>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</si>
  <si>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</si>
  <si>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</si>
  <si>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</si>
  <si>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</si>
  <si>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</si>
  <si>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</si>
  <si>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</si>
  <si>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</si>
  <si>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</si>
  <si>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</si>
  <si>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</si>
  <si>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</si>
  <si>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</si>
  <si>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</si>
  <si>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</si>
  <si>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</si>
  <si>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</si>
  <si>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</si>
  <si>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</si>
  <si>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</si>
  <si>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</si>
  <si>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</si>
  <si>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</si>
  <si>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</si>
  <si>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</si>
  <si>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</si>
  <si>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</si>
  <si>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</si>
  <si>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</si>
  <si>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</si>
  <si>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</si>
  <si>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</si>
  <si>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</si>
  <si>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</si>
  <si>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</si>
  <si>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</si>
  <si>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</si>
  <si>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</si>
  <si>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</si>
  <si>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</si>
  <si>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</si>
  <si>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</si>
  <si>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</si>
  <si>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</si>
  <si>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</si>
  <si>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</si>
  <si>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</si>
  <si>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</si>
  <si>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</si>
  <si>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</si>
  <si>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</si>
  <si>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</si>
  <si>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</si>
  <si>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</si>
  <si>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</si>
  <si>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</si>
  <si>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</si>
  <si>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</si>
  <si>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</si>
  <si>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</si>
  <si>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</si>
  <si>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</si>
  <si>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</si>
  <si>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</si>
  <si>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</si>
  <si>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</si>
  <si>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</si>
  <si>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</si>
  <si>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</si>
  <si>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</si>
  <si>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</si>
  <si>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</si>
  <si>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</si>
  <si>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</si>
  <si>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</si>
  <si>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</si>
  <si>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</si>
  <si>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</si>
  <si>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</si>
  <si>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</si>
  <si>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</si>
  <si>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</si>
  <si>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</si>
  <si>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</si>
  <si>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</si>
  <si>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</si>
  <si>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</si>
  <si>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</si>
  <si>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</si>
  <si>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</si>
  <si>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</si>
  <si>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</si>
  <si>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</si>
  <si>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</si>
  <si>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</si>
  <si>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</si>
  <si>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</si>
  <si>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</si>
  <si>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</si>
  <si>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</si>
  <si>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</si>
  <si>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</si>
  <si>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</si>
  <si>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</si>
  <si>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</si>
  <si>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</si>
  <si>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</si>
  <si>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</si>
  <si>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</si>
  <si>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</si>
  <si>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</si>
  <si>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</si>
  <si>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</si>
  <si>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</si>
  <si>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</si>
  <si>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</si>
  <si>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</si>
  <si>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</si>
  <si>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</si>
  <si>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</si>
  <si>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</si>
  <si>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</si>
  <si>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</si>
  <si>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</si>
  <si>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</si>
  <si>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</si>
  <si>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</si>
  <si>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</si>
  <si>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</si>
  <si>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</si>
  <si>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</si>
  <si>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</si>
  <si>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</si>
  <si>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</si>
  <si>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</si>
  <si>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</si>
  <si>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</si>
  <si>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</si>
  <si>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</si>
  <si>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</si>
  <si>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</si>
  <si>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</si>
  <si>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</si>
  <si>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</si>
  <si>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</si>
  <si>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</si>
  <si>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</si>
  <si>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</si>
  <si>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</si>
  <si>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</si>
  <si>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</si>
  <si>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</si>
  <si>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</si>
  <si>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</si>
  <si>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</si>
  <si>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</si>
  <si>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</si>
  <si>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</si>
  <si>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</si>
  <si>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</si>
  <si>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</si>
  <si>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</si>
  <si>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</si>
  <si>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</si>
  <si>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</si>
  <si>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</si>
  <si>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</si>
  <si>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</si>
  <si>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</si>
  <si>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</si>
  <si>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</si>
  <si>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</si>
  <si>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</si>
  <si>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</si>
  <si>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</si>
  <si>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</si>
  <si>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</si>
  <si>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</si>
  <si>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</si>
  <si>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</si>
  <si>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</si>
  <si>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</si>
  <si>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</si>
  <si>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</si>
  <si>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</si>
  <si>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</si>
  <si>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</si>
  <si>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</si>
  <si>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</si>
  <si>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</si>
  <si>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</si>
  <si>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</si>
  <si>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</si>
  <si>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</si>
  <si>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</si>
  <si>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</si>
  <si>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</si>
  <si>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</si>
  <si>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</si>
  <si>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</si>
  <si>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</si>
  <si>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</si>
  <si>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</si>
  <si>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</si>
  <si>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</si>
  <si>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</si>
  <si>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</si>
  <si>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</si>
  <si>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</si>
  <si>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</si>
  <si>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</si>
  <si>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</si>
  <si>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</si>
  <si>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</si>
  <si>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</si>
  <si>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</si>
  <si>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</si>
  <si>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</si>
  <si>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</si>
  <si>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</si>
  <si>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</si>
  <si>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</si>
  <si>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</si>
  <si>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</si>
  <si>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</si>
  <si>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</si>
  <si>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</si>
  <si>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</si>
  <si>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</si>
  <si>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</si>
  <si>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</si>
  <si>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</si>
  <si>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</si>
  <si>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</si>
  <si>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</si>
  <si>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</si>
  <si>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</si>
  <si>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</si>
  <si>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</si>
  <si>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</si>
  <si>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</si>
  <si>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</si>
  <si>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</si>
  <si>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</si>
  <si>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</si>
  <si>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</si>
  <si>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</si>
  <si>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</si>
  <si>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</si>
  <si>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</si>
  <si>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</si>
  <si>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</si>
  <si>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</si>
  <si>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</si>
  <si>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</si>
  <si>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</si>
  <si>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</si>
  <si>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</si>
  <si>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</si>
  <si>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</si>
  <si>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</si>
  <si>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</si>
  <si>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</si>
  <si>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</si>
  <si>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</si>
  <si>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</si>
  <si>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</si>
  <si>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</si>
  <si>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</si>
  <si>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</si>
  <si>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</si>
  <si>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</si>
  <si>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</si>
  <si>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</si>
  <si>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</si>
  <si>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</si>
  <si>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</si>
  <si>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</si>
  <si>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</si>
  <si>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</si>
  <si>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</si>
  <si>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</si>
  <si>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</si>
  <si>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</si>
  <si>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</si>
  <si>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</si>
  <si>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</si>
  <si>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</si>
  <si>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</si>
  <si>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</si>
  <si>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</si>
  <si>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</si>
  <si>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</si>
  <si>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</si>
  <si>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</si>
  <si>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</si>
  <si>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</si>
  <si>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</si>
  <si>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</si>
  <si>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</si>
  <si>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</si>
  <si>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</si>
  <si>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</si>
  <si>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</si>
  <si>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</si>
  <si>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</si>
  <si>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</si>
  <si>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</si>
  <si>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</si>
  <si>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</si>
  <si>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</si>
  <si>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</si>
  <si>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</si>
  <si>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</si>
  <si>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</si>
  <si>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</si>
  <si>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</si>
  <si>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</si>
  <si>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</si>
  <si>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</si>
  <si>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</si>
  <si>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</si>
  <si>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</si>
  <si>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</si>
  <si>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</si>
  <si>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</si>
  <si>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</si>
  <si>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</si>
  <si>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</si>
  <si>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</si>
  <si>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</si>
  <si>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</si>
  <si>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</si>
  <si>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</si>
  <si>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</si>
  <si>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</si>
  <si>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</si>
  <si>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</si>
  <si>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</si>
  <si>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</si>
  <si>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</si>
  <si>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</si>
  <si>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</si>
  <si>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</si>
  <si>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</si>
  <si>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</si>
  <si>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</si>
  <si>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</si>
  <si>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</si>
  <si>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</si>
  <si>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</si>
  <si>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</si>
  <si>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</si>
  <si>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</si>
  <si>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</si>
  <si>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</si>
  <si>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</si>
  <si>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</si>
  <si>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</si>
  <si>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</si>
  <si>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</si>
  <si>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</si>
  <si>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</si>
  <si>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</si>
  <si>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</si>
  <si>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</si>
  <si>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</si>
  <si>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</si>
  <si>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</si>
  <si>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</si>
  <si>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</si>
  <si>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</si>
  <si>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</si>
  <si>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</si>
  <si>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</si>
  <si>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</si>
  <si>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</si>
  <si>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</si>
  <si>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</si>
  <si>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</si>
  <si>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</si>
  <si>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</si>
  <si>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</si>
  <si>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</si>
  <si>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</si>
  <si>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</si>
  <si>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</si>
  <si>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</si>
  <si>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</si>
  <si>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</si>
  <si>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</si>
  <si>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</si>
  <si>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</si>
  <si>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</si>
  <si>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</si>
  <si>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</si>
  <si>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</si>
  <si>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</si>
  <si>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</si>
  <si>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</si>
  <si>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</si>
  <si>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</si>
  <si>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</si>
  <si>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</si>
  <si>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</si>
  <si>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</si>
  <si>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</si>
  <si>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</si>
  <si>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</si>
  <si>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</si>
  <si>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</si>
  <si>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</si>
  <si>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</si>
  <si>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</si>
  <si>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</si>
  <si>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</si>
  <si>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</si>
  <si>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</si>
  <si>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</si>
  <si>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</si>
  <si>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</si>
  <si>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</si>
  <si>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</si>
  <si>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</si>
  <si>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</si>
  <si>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</si>
  <si>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</si>
  <si>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</si>
  <si>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</si>
  <si>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</si>
  <si>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</si>
  <si>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</si>
  <si>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</si>
  <si>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</si>
  <si>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</si>
  <si>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</si>
  <si>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</si>
  <si>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</si>
  <si>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</si>
  <si>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</si>
  <si>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</si>
  <si>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</si>
  <si>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</si>
  <si>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</si>
  <si>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</si>
  <si>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</si>
  <si>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</si>
  <si>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</si>
  <si>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</si>
  <si>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</si>
  <si>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</si>
  <si>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</si>
  <si>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</si>
  <si>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</si>
  <si>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</si>
  <si>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</si>
  <si>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</si>
  <si>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</si>
  <si>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</si>
  <si>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</si>
  <si>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</si>
  <si>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</si>
  <si>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</si>
  <si>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</si>
  <si>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</si>
  <si>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</si>
  <si>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</si>
  <si>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</si>
  <si>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</si>
  <si>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</si>
  <si>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</si>
  <si>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</si>
  <si>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</si>
  <si>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</si>
  <si>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</si>
  <si>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</si>
  <si>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</si>
  <si>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</si>
  <si>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</si>
  <si>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</si>
  <si>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</si>
  <si>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</si>
  <si>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</si>
  <si>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</si>
  <si>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</si>
  <si>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</si>
  <si>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</si>
  <si>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</si>
  <si>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</si>
  <si>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</si>
  <si>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</si>
  <si>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</si>
  <si>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</si>
  <si>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</si>
  <si>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</si>
  <si>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</si>
  <si>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</si>
  <si>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</si>
  <si>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</si>
  <si>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</si>
  <si>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</si>
  <si>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</si>
  <si>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</si>
  <si>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</si>
  <si>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</si>
  <si>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</si>
  <si>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</si>
  <si>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</si>
  <si>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</si>
  <si>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</si>
  <si>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</si>
  <si>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</si>
  <si>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</si>
  <si>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</si>
  <si>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</si>
  <si>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</si>
  <si>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</si>
  <si>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</si>
  <si>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</si>
  <si>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</si>
  <si>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</si>
  <si>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</si>
  <si>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</si>
  <si>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</si>
  <si>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</si>
  <si>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</si>
  <si>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</si>
  <si>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</si>
  <si>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</si>
  <si>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</si>
  <si>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</si>
  <si>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</si>
  <si>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</si>
  <si>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</si>
  <si>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</si>
  <si>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</si>
  <si>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</si>
  <si>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</si>
  <si>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</si>
  <si>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</si>
  <si>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</si>
  <si>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</si>
  <si>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</si>
  <si>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</si>
  <si>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</si>
  <si>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</si>
  <si>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</si>
  <si>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</si>
  <si>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</si>
  <si>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</si>
  <si>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</si>
  <si>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</si>
  <si>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</si>
  <si>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</si>
  <si>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</si>
  <si>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</si>
  <si>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</si>
  <si>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</si>
  <si>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</si>
  <si>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</si>
  <si>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</si>
  <si>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</si>
  <si>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</si>
  <si>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</si>
  <si>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</si>
  <si>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</si>
  <si>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</si>
  <si>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</si>
  <si>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</si>
  <si>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</si>
  <si>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</si>
  <si>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</si>
  <si>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</si>
  <si>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</si>
  <si>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</si>
  <si>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</si>
  <si>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</si>
  <si>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</si>
  <si>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</si>
  <si>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</si>
  <si>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</si>
  <si>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</si>
  <si>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</si>
  <si>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</si>
  <si>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</si>
  <si>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</si>
  <si>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</si>
  <si>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</si>
  <si>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</si>
  <si>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</si>
  <si>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</si>
  <si>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</si>
  <si>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</si>
  <si>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</si>
  <si>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</si>
  <si>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</si>
  <si>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</si>
  <si>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</si>
  <si>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</si>
  <si>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</si>
  <si>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</si>
  <si>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</si>
  <si>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</si>
  <si>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</si>
  <si>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</si>
  <si>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</si>
  <si>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</si>
  <si>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</si>
  <si>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</si>
  <si>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</si>
  <si>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</si>
  <si>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</si>
  <si>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</si>
  <si>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</si>
  <si>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</si>
  <si>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</si>
  <si>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</si>
  <si>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</si>
  <si>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</si>
  <si>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</si>
  <si>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</si>
  <si>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</si>
  <si>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</si>
  <si>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</si>
  <si>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</si>
  <si>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</si>
  <si>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</si>
  <si>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</si>
  <si>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</si>
  <si>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</si>
  <si>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</si>
  <si>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</si>
  <si>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</si>
  <si>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</si>
  <si>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</si>
  <si>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</si>
  <si>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</si>
  <si>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</si>
  <si>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</si>
  <si>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</si>
  <si>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</si>
  <si>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</si>
  <si>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</si>
  <si>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</si>
  <si>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</si>
  <si>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</si>
  <si>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</si>
  <si>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</si>
  <si>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</si>
  <si>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</si>
  <si>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</si>
  <si>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</si>
  <si>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</si>
  <si>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</si>
  <si>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</si>
  <si>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</si>
  <si>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</si>
  <si>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</si>
  <si>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</si>
  <si>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</si>
  <si>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</si>
  <si>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</si>
  <si>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</si>
  <si>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</si>
  <si>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</si>
  <si>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</si>
  <si>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</si>
  <si>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</si>
  <si>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</si>
  <si>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</si>
  <si>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</si>
  <si>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</si>
  <si>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</si>
  <si>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</si>
  <si>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</si>
  <si>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</si>
  <si>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</si>
  <si>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</si>
  <si>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</si>
  <si>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</si>
  <si>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</si>
  <si>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</si>
  <si>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</si>
  <si>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</si>
  <si>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</si>
  <si>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</si>
  <si>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</si>
  <si>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</si>
  <si>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</si>
  <si>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</si>
  <si>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</si>
  <si>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</si>
  <si>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</si>
  <si>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</si>
  <si>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</si>
  <si>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</si>
  <si>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</si>
  <si>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</si>
  <si>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</si>
  <si>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</si>
  <si>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</si>
  <si>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</si>
  <si>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</si>
  <si>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</si>
  <si>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</si>
  <si>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</si>
  <si>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</si>
  <si>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</si>
  <si>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</si>
  <si>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</si>
  <si>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</si>
  <si>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</si>
  <si>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</si>
  <si>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</si>
  <si>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</si>
  <si>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</si>
  <si>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</si>
  <si>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</si>
  <si>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</si>
  <si>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</si>
  <si>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</si>
  <si>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</si>
  <si>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</si>
  <si>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</si>
  <si>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</si>
  <si>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</si>
  <si>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</si>
  <si>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</si>
  <si>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</si>
  <si>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</si>
  <si>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</si>
  <si>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</si>
  <si>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</si>
  <si>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</si>
  <si>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</si>
  <si>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</si>
  <si>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</si>
  <si>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</si>
  <si>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</si>
  <si>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</si>
  <si>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</si>
  <si>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</si>
  <si>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</si>
  <si>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</si>
  <si>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</si>
  <si>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</si>
  <si>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</si>
  <si>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</si>
  <si>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</si>
  <si>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</si>
  <si>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</si>
  <si>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</si>
  <si>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</si>
  <si>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</si>
  <si>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</si>
  <si>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</si>
  <si>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</si>
  <si>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</si>
  <si>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</si>
  <si>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</si>
  <si>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</si>
  <si>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</si>
  <si>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</si>
  <si>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</si>
  <si>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</si>
  <si>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</si>
  <si>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</si>
  <si>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</si>
  <si>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</si>
  <si>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</si>
  <si>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</si>
  <si>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</si>
  <si>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</si>
  <si>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</si>
  <si>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</si>
  <si>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</si>
  <si>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</si>
  <si>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</si>
  <si>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</si>
  <si>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</si>
  <si>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</si>
  <si>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</si>
  <si>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</si>
  <si>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</si>
  <si>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</si>
  <si>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</si>
  <si>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</si>
  <si>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</si>
  <si>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</si>
  <si>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</si>
  <si>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</si>
  <si>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</si>
  <si>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</si>
  <si>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</si>
  <si>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</si>
  <si>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</si>
  <si>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</si>
  <si>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</si>
  <si>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</si>
  <si>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</si>
  <si>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</si>
  <si>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</si>
  <si>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</si>
  <si>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</si>
  <si>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</si>
  <si>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</si>
  <si>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</si>
  <si>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</si>
  <si>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</si>
  <si>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</si>
  <si>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</si>
  <si>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</si>
  <si>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</si>
  <si>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</si>
  <si>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</si>
  <si>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</si>
  <si>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</si>
  <si>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</si>
  <si>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</si>
  <si>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</si>
  <si>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</si>
  <si>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</si>
  <si>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</si>
  <si>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</si>
  <si>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</si>
  <si>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</si>
  <si>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</si>
  <si>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</si>
  <si>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</si>
  <si>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</si>
  <si>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</si>
  <si>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</si>
  <si>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</si>
  <si>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</si>
  <si>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</si>
  <si>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</si>
  <si>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</si>
  <si>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</si>
  <si>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</si>
  <si>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</si>
  <si>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</si>
  <si>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</si>
  <si>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</si>
  <si>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</si>
  <si>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</si>
  <si>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</si>
  <si>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</si>
  <si>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</si>
  <si>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</si>
  <si>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</si>
  <si>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</si>
  <si>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</si>
  <si>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</si>
  <si>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</si>
  <si>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</si>
  <si>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</si>
  <si>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</si>
  <si>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</si>
  <si>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</si>
  <si>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</si>
  <si>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</si>
  <si>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</si>
  <si>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</si>
  <si>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</si>
  <si>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</si>
  <si>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</si>
  <si>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</si>
  <si>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</si>
  <si>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</si>
  <si>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</si>
  <si>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</si>
  <si>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</si>
  <si>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</si>
  <si>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</si>
  <si>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</si>
  <si>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</si>
  <si>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</si>
  <si>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</si>
  <si>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</si>
  <si>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</si>
  <si>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</si>
  <si>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</si>
  <si>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</si>
  <si>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</si>
  <si>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</si>
  <si>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</si>
  <si>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</si>
  <si>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</si>
  <si>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</si>
  <si>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</si>
  <si>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</si>
  <si>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</si>
  <si>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</si>
  <si>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</si>
  <si>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</si>
  <si>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</si>
  <si>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</si>
  <si>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</si>
  <si>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</si>
  <si>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</si>
  <si>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</si>
  <si>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</si>
  <si>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</si>
  <si>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</si>
  <si>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</si>
  <si>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</si>
  <si>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</si>
  <si>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</si>
  <si>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</si>
  <si>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</si>
  <si>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</si>
  <si>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</si>
  <si>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</si>
  <si>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</si>
  <si>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</si>
  <si>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</si>
  <si>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</si>
  <si>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</si>
  <si>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</si>
  <si>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</si>
  <si>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</si>
  <si>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</si>
  <si>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</si>
  <si>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</si>
  <si>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</si>
  <si>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</si>
  <si>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</si>
  <si>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</si>
  <si>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</si>
  <si>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</si>
  <si>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</si>
  <si>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</si>
  <si>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</si>
  <si>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</si>
  <si>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</si>
  <si>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</si>
  <si>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</si>
  <si>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</si>
  <si>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</si>
  <si>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</si>
  <si>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</si>
  <si>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</si>
  <si>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</si>
  <si>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</si>
  <si>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</si>
  <si>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</si>
  <si>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</si>
  <si>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</si>
  <si>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</si>
  <si>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</si>
  <si>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</si>
  <si>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</si>
  <si>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</si>
  <si>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</si>
  <si>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</si>
  <si>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</si>
  <si>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</si>
  <si>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</si>
  <si>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</si>
  <si>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</si>
  <si>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</si>
  <si>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</si>
  <si>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</si>
  <si>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</si>
  <si>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</si>
  <si>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</si>
  <si>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</si>
  <si>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</si>
  <si>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</si>
  <si>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</si>
  <si>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</si>
  <si>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</si>
  <si>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</si>
  <si>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</si>
  <si>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</si>
  <si>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</si>
  <si>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</si>
  <si>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</si>
  <si>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</si>
  <si>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</si>
  <si>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</si>
  <si>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</si>
  <si>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</si>
  <si>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</si>
  <si>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</si>
  <si>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</si>
  <si>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</si>
  <si>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</si>
  <si>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</si>
  <si>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</si>
  <si>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</si>
  <si>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</si>
  <si>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</si>
  <si>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</si>
  <si>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</si>
  <si>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</si>
  <si>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</si>
  <si>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</si>
  <si>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</si>
  <si>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</si>
  <si>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</si>
  <si>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</si>
  <si>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</si>
  <si>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</si>
  <si>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</si>
  <si>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</si>
  <si>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</si>
  <si>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</si>
  <si>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</si>
  <si>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</si>
  <si>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</si>
  <si>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</si>
  <si>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</si>
  <si>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</si>
  <si>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</si>
  <si>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</si>
  <si>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</si>
  <si>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</si>
  <si>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</si>
  <si>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</si>
  <si>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</si>
  <si>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</si>
  <si>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</si>
  <si>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</si>
  <si>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</si>
  <si>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</si>
  <si>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</si>
  <si>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</si>
  <si>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</si>
  <si>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</si>
  <si>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</si>
  <si>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</si>
  <si>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</si>
  <si>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</si>
  <si>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</si>
  <si>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</si>
  <si>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</si>
  <si>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</si>
  <si>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</si>
  <si>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</si>
  <si>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</si>
  <si>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</si>
  <si>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</si>
  <si>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</si>
  <si>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</si>
  <si>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</si>
  <si>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</si>
  <si>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</si>
  <si>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</si>
  <si>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</si>
  <si>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</si>
  <si>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</si>
  <si>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</si>
  <si>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</si>
  <si>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</si>
  <si>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</si>
  <si>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</si>
  <si>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</si>
  <si>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</si>
  <si>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</si>
  <si>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</si>
  <si>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</si>
  <si>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</si>
  <si>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</si>
  <si>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</si>
  <si>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</si>
  <si>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</si>
  <si>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</si>
  <si>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</si>
  <si>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</si>
  <si>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</si>
  <si>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</si>
  <si>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</si>
  <si>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</si>
  <si>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</si>
  <si>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</si>
  <si>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</si>
  <si>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</si>
  <si>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</si>
  <si>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</si>
  <si>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</si>
  <si>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</si>
  <si>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</si>
  <si>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</si>
  <si>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</si>
  <si>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</si>
  <si>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</si>
  <si>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</si>
  <si>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</si>
  <si>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</si>
  <si>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</si>
  <si>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</si>
  <si>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</si>
  <si>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</si>
  <si>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</si>
  <si>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</si>
  <si>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</si>
  <si>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</si>
  <si>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</si>
  <si>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</si>
  <si>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</si>
  <si>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</si>
  <si>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</si>
  <si>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</si>
  <si>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</si>
  <si>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</si>
  <si>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</si>
  <si>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</si>
  <si>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</si>
  <si>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</si>
  <si>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</si>
  <si>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</si>
  <si>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</si>
  <si>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</si>
  <si>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</si>
  <si>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</si>
  <si>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</si>
  <si>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</si>
  <si>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</si>
  <si>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</si>
  <si>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</si>
  <si>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</si>
  <si>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</si>
  <si>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</si>
  <si>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</si>
  <si>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</si>
  <si>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</si>
  <si>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</si>
  <si>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</si>
  <si>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</si>
  <si>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</si>
  <si>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</si>
  <si>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</si>
  <si>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</si>
  <si>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</si>
  <si>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</si>
  <si>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</si>
  <si>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</si>
  <si>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</si>
  <si>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</si>
  <si>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</si>
  <si>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</si>
  <si>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</si>
  <si>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</si>
  <si>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</si>
  <si>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</si>
  <si>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</si>
  <si>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</si>
  <si>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</si>
  <si>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</si>
  <si>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</si>
  <si>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</si>
  <si>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</si>
  <si>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</si>
  <si>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</si>
  <si>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</si>
  <si>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</si>
  <si>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</si>
  <si>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</si>
  <si>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</si>
  <si>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</si>
  <si>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</si>
  <si>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</si>
  <si>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</si>
  <si>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</si>
  <si>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</si>
  <si>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</si>
  <si>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</si>
  <si>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</si>
  <si>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</si>
  <si>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</si>
  <si>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</si>
  <si>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</si>
  <si>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</si>
  <si>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</si>
  <si>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</si>
  <si>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</si>
  <si>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</si>
  <si>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</si>
  <si>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</si>
  <si>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</si>
  <si>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</si>
  <si>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</si>
  <si>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</si>
  <si>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</si>
  <si>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</si>
  <si>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</si>
  <si>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</si>
  <si>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</si>
  <si>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</si>
  <si>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</si>
  <si>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</si>
  <si>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</si>
  <si>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</si>
  <si>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</si>
  <si>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</si>
  <si>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</si>
  <si>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</si>
  <si>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</si>
  <si>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</si>
  <si>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</si>
  <si>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</si>
  <si>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</si>
  <si>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</si>
  <si>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</si>
  <si>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</si>
  <si>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</si>
  <si>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</si>
  <si>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</si>
  <si>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</si>
  <si>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</si>
  <si>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</si>
  <si>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</si>
  <si>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</si>
  <si>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</si>
  <si>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</si>
  <si>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</si>
  <si>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</si>
  <si>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</si>
  <si>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</si>
  <si>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</si>
  <si>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</si>
  <si>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</si>
  <si>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</si>
  <si>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</si>
  <si>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</si>
  <si>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</si>
  <si>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</si>
  <si>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</si>
  <si>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</si>
  <si>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</si>
  <si>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</si>
  <si>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</si>
  <si>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</si>
  <si>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</si>
  <si>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</si>
  <si>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</si>
  <si>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</si>
  <si>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</si>
  <si>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</si>
  <si>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</si>
  <si>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</si>
  <si>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</si>
  <si>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</si>
  <si>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</si>
  <si>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</si>
  <si>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</si>
  <si>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</si>
  <si>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</si>
  <si>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</si>
  <si>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</si>
  <si>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</si>
  <si>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</si>
  <si>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</si>
  <si>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</si>
  <si>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</si>
  <si>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</si>
  <si>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</si>
  <si>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</si>
  <si>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</si>
  <si>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</si>
  <si>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</si>
  <si>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</si>
  <si>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</si>
  <si>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</si>
  <si>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</si>
  <si>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</si>
  <si>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</si>
  <si>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</si>
  <si>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</si>
  <si>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</si>
  <si>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</si>
  <si>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</si>
  <si>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</si>
  <si>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</si>
  <si>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</si>
  <si>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</si>
  <si>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</si>
  <si>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</si>
  <si>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</si>
  <si>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</si>
  <si>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</si>
  <si>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</si>
  <si>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</si>
  <si>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</si>
  <si>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</si>
  <si>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</si>
  <si>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</si>
  <si>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</si>
  <si>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</si>
  <si>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</si>
  <si>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</si>
  <si>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</si>
  <si>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</si>
  <si>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</si>
  <si>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</si>
  <si>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</si>
  <si>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</si>
  <si>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</si>
  <si>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</si>
  <si>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</si>
  <si>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</si>
  <si>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</si>
  <si>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</si>
  <si>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</si>
  <si>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</si>
  <si>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</si>
  <si>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</si>
  <si>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</si>
  <si>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</si>
  <si>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</si>
  <si>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</si>
  <si>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</si>
  <si>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</si>
  <si>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</si>
  <si>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</si>
  <si>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</si>
  <si>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</si>
  <si>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</si>
  <si>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</si>
  <si>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</si>
  <si>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</si>
  <si>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</si>
  <si>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</si>
  <si>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</si>
  <si>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</si>
  <si>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</si>
  <si>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</si>
  <si>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</si>
  <si>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</si>
  <si>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</si>
  <si>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</si>
  <si>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</si>
  <si>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</si>
  <si>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</si>
  <si>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</si>
  <si>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</si>
  <si>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</si>
  <si>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</si>
  <si>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</si>
  <si>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</si>
  <si>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</si>
  <si>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</si>
  <si>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</si>
  <si>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</si>
  <si>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</si>
  <si>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</si>
  <si>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</si>
  <si>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</si>
  <si>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</si>
  <si>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</si>
  <si>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</si>
  <si>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</si>
  <si>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</si>
  <si>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</si>
  <si>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</si>
  <si>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</si>
  <si>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</si>
  <si>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</si>
  <si>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</si>
  <si>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</si>
  <si>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</si>
  <si>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</si>
  <si>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</si>
  <si>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</si>
  <si>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</si>
  <si>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</si>
  <si>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</si>
  <si>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</si>
  <si>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</si>
  <si>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</si>
  <si>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</si>
  <si>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</si>
  <si>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</si>
  <si>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</si>
  <si>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</si>
  <si>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</si>
  <si>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</si>
  <si>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</si>
  <si>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</si>
  <si>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</si>
  <si>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</si>
  <si>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</si>
  <si>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</si>
  <si>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</si>
  <si>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</si>
  <si>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</si>
  <si>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</si>
  <si>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</si>
  <si>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</si>
  <si>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</si>
  <si>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</si>
  <si>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</si>
  <si>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</si>
  <si>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</si>
  <si>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</si>
  <si>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</si>
  <si>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</si>
  <si>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</si>
  <si>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</si>
  <si>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</si>
  <si>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</si>
  <si>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</si>
  <si>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</si>
  <si>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</si>
  <si>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</si>
  <si>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</si>
  <si>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</si>
  <si>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</si>
  <si>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</si>
  <si>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</si>
  <si>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</si>
  <si>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</si>
  <si>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</si>
  <si>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</si>
  <si>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</si>
  <si>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</si>
  <si>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</si>
  <si>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</si>
  <si>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</si>
  <si>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</si>
  <si>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</si>
  <si>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</si>
  <si>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</si>
  <si>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</si>
  <si>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</si>
  <si>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</si>
  <si>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</si>
  <si>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</si>
  <si>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</si>
  <si>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</si>
  <si>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</si>
  <si>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</si>
  <si>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</si>
  <si>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</si>
  <si>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</si>
  <si>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</si>
  <si>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</si>
  <si>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</si>
  <si>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</si>
  <si>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</si>
  <si>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</si>
  <si>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</si>
  <si>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</si>
  <si>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</si>
  <si>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</si>
  <si>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</si>
  <si>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</si>
  <si>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</si>
  <si>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</si>
  <si>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</si>
  <si>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</si>
  <si>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</si>
  <si>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</si>
  <si>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</si>
  <si>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</si>
  <si>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</si>
  <si>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</si>
  <si>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</si>
  <si>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</si>
  <si>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</si>
  <si>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</si>
  <si>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</si>
  <si>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</si>
  <si>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</si>
  <si>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</si>
  <si>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</si>
  <si>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</si>
  <si>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</si>
  <si>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</si>
  <si>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</si>
  <si>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</si>
  <si>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</si>
  <si>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</si>
  <si>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</si>
  <si>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</si>
  <si>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</si>
  <si>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</si>
  <si>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</si>
  <si>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</si>
  <si>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</si>
  <si>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</si>
  <si>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</si>
  <si>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</si>
  <si>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</si>
  <si>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</si>
  <si>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</si>
  <si>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</si>
  <si>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</si>
  <si>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</si>
  <si>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</si>
  <si>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</si>
  <si>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</si>
  <si>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</si>
  <si>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</si>
  <si>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</si>
  <si>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</si>
  <si>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</si>
  <si>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</si>
  <si>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</si>
  <si>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</si>
  <si>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</si>
  <si>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</si>
  <si>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</si>
  <si>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</si>
  <si>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</si>
  <si>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</si>
  <si>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</si>
  <si>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</si>
  <si>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</si>
  <si>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</si>
  <si>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</si>
  <si>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</si>
  <si>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</si>
  <si>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</si>
  <si>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</si>
  <si>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</si>
  <si>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</si>
  <si>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</si>
  <si>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</si>
  <si>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</si>
  <si>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</si>
  <si>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</si>
  <si>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</si>
  <si>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</si>
  <si>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</si>
  <si>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</si>
  <si>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</si>
  <si>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</si>
  <si>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</si>
  <si>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</si>
  <si>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</si>
  <si>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</si>
  <si>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</si>
  <si>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</si>
  <si>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</si>
  <si>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</si>
  <si>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</si>
  <si>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</si>
  <si>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</si>
  <si>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</si>
  <si>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</si>
  <si>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</si>
  <si>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</si>
  <si>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</si>
  <si>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</si>
  <si>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</si>
  <si>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</si>
  <si>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</si>
  <si>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</si>
  <si>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</si>
  <si>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</si>
  <si>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</si>
  <si>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</si>
  <si>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</si>
  <si>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</si>
  <si>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</si>
  <si>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</si>
  <si>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</si>
  <si>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</si>
  <si>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</si>
  <si>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</si>
  <si>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</si>
  <si>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</si>
  <si>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</si>
  <si>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</si>
  <si>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</si>
  <si>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</si>
  <si>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</si>
  <si>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</si>
  <si>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</si>
  <si>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</si>
  <si>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</si>
  <si>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</si>
  <si>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</si>
  <si>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</si>
  <si>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</si>
  <si>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</si>
  <si>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</si>
  <si>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</si>
  <si>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</si>
  <si>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</si>
  <si>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</si>
  <si>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</si>
  <si>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</si>
  <si>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</si>
  <si>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</si>
  <si>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</si>
  <si>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</si>
  <si>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</si>
  <si>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</si>
  <si>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</si>
  <si>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</si>
  <si>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</si>
  <si>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</si>
  <si>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</si>
  <si>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</si>
  <si>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</si>
  <si>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</si>
  <si>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</si>
  <si>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</si>
  <si>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</si>
  <si>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</si>
  <si>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</si>
  <si>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</si>
  <si>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</si>
  <si>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</si>
  <si>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</si>
  <si>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</si>
  <si>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</si>
  <si>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</si>
  <si>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</si>
  <si>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</si>
  <si>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</si>
  <si>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</si>
  <si>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</si>
  <si>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</si>
  <si>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</si>
  <si>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</si>
  <si>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</si>
  <si>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</si>
  <si>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</si>
  <si>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</si>
  <si>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</si>
  <si>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</si>
  <si>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</si>
  <si>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</si>
  <si>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</si>
  <si>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</si>
  <si>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</si>
  <si>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</si>
  <si>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</si>
  <si>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</si>
  <si>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</si>
  <si>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</si>
  <si>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</si>
  <si>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</si>
  <si>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</si>
  <si>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</si>
  <si>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</si>
  <si>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</si>
  <si>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</si>
  <si>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</si>
  <si>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</si>
  <si>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</si>
  <si>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</si>
  <si>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</si>
  <si>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</si>
  <si>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</si>
  <si>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</si>
  <si>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</si>
  <si>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</si>
  <si>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</si>
  <si>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</si>
  <si>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</si>
  <si>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</si>
  <si>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</si>
  <si>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</si>
  <si>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</si>
  <si>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</si>
  <si>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</si>
  <si>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</si>
  <si>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</si>
  <si>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</si>
  <si>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</si>
  <si>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</si>
  <si>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</si>
  <si>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</si>
  <si>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</si>
  <si>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</si>
  <si>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</si>
  <si>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</si>
  <si>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</si>
  <si>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</si>
  <si>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</si>
  <si>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</si>
  <si>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</si>
  <si>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</si>
  <si>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</si>
  <si>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</si>
  <si>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</si>
  <si>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</si>
  <si>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</si>
  <si>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</si>
  <si>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</si>
  <si>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</si>
  <si>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</si>
  <si>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</si>
  <si>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</si>
  <si>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</si>
  <si>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</si>
  <si>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</si>
  <si>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</si>
  <si>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</si>
  <si>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</si>
  <si>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</si>
  <si>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</si>
  <si>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</si>
  <si>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</si>
  <si>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</si>
  <si>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</si>
  <si>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</si>
  <si>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</si>
  <si>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</si>
  <si>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</si>
  <si>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</si>
  <si>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</si>
  <si>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</si>
  <si>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</si>
  <si>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</si>
  <si>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</si>
  <si>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</si>
  <si>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</si>
  <si>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</si>
  <si>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</si>
  <si>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</si>
  <si>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</si>
  <si>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</si>
  <si>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</si>
  <si>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</si>
  <si>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</si>
  <si>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</si>
  <si>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</si>
  <si>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</si>
  <si>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</si>
  <si>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</si>
  <si>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</si>
  <si>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</si>
  <si>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</si>
  <si>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</si>
  <si>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</si>
  <si>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</si>
  <si>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</si>
  <si>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</si>
  <si>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</si>
  <si>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</si>
  <si>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</si>
  <si>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</si>
  <si>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</si>
  <si>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</si>
  <si>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</si>
  <si>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</si>
  <si>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</si>
  <si>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</si>
  <si>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</si>
  <si>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</si>
  <si>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</si>
  <si>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</si>
  <si>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</si>
  <si>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</si>
  <si>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</si>
  <si>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</si>
  <si>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</si>
  <si>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</si>
  <si>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</si>
  <si>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</si>
  <si>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</si>
  <si>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</si>
  <si>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</si>
  <si>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</si>
  <si>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</si>
  <si>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</si>
  <si>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</si>
  <si>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</si>
  <si>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</si>
  <si>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</si>
  <si>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</si>
  <si>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</si>
  <si>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</si>
  <si>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</si>
  <si>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</si>
  <si>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</si>
  <si>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</si>
  <si>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</si>
  <si>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</si>
  <si>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</si>
  <si>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</si>
  <si>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</si>
  <si>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</si>
  <si>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</si>
  <si>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</si>
  <si>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</si>
  <si>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</si>
  <si>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</si>
  <si>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</si>
  <si>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</si>
  <si>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</si>
  <si>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</si>
  <si>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</si>
  <si>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</si>
  <si>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</si>
  <si>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</si>
  <si>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</si>
  <si>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</si>
  <si>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</si>
  <si>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</si>
  <si>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</si>
  <si>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</si>
  <si>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</si>
  <si>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</si>
  <si>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</si>
  <si>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</si>
  <si>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</si>
  <si>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</si>
  <si>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</si>
  <si>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</si>
  <si>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</si>
  <si>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</si>
  <si>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</si>
  <si>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</si>
  <si>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</si>
  <si>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</si>
  <si>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</si>
  <si>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</si>
  <si>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</si>
  <si>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</si>
  <si>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</si>
  <si>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</si>
  <si>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</si>
  <si>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</si>
  <si>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</si>
  <si>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</si>
  <si>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</si>
  <si>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</si>
  <si>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</si>
  <si>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</si>
  <si>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</si>
  <si>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</si>
  <si>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</si>
  <si>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</si>
  <si>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</si>
  <si>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</si>
  <si>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</si>
  <si>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</si>
  <si>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</si>
  <si>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</si>
  <si>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</si>
  <si>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</si>
  <si>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</si>
  <si>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</si>
  <si>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</si>
  <si>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</si>
  <si>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</si>
  <si>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</si>
  <si>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</si>
  <si>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</si>
  <si>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</si>
  <si>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</si>
  <si>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</si>
  <si>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</si>
  <si>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</si>
  <si>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</si>
  <si>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</si>
  <si>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</si>
  <si>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</si>
  <si>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</si>
  <si>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</si>
  <si>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</si>
  <si>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</si>
  <si>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</si>
  <si>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</si>
  <si>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</si>
  <si>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</si>
  <si>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</si>
  <si>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</si>
  <si>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</si>
  <si>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</si>
  <si>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</si>
  <si>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</si>
  <si>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</si>
  <si>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</si>
  <si>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</si>
  <si>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</si>
  <si>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</si>
  <si>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</si>
  <si>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</si>
  <si>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</si>
  <si>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</si>
  <si>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</si>
  <si>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</si>
  <si>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</si>
  <si>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</si>
  <si>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</si>
  <si>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</si>
  <si>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</si>
  <si>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</si>
  <si>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</si>
  <si>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</si>
  <si>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</si>
  <si>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</si>
  <si>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</si>
  <si>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</si>
  <si>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</si>
  <si>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</si>
  <si>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</si>
  <si>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</si>
  <si>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</si>
  <si>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</si>
  <si>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</si>
  <si>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</si>
  <si>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</si>
  <si>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</si>
  <si>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</si>
  <si>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</si>
  <si>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</si>
  <si>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</si>
  <si>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</si>
  <si>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</si>
  <si>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</si>
  <si>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</si>
  <si>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</si>
  <si>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</si>
  <si>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</si>
  <si>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</si>
  <si>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</si>
  <si>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</si>
  <si>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</si>
  <si>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</si>
  <si>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</si>
  <si>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</si>
  <si>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</si>
  <si>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</si>
  <si>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</si>
  <si>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</si>
  <si>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</si>
  <si>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</si>
  <si>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</si>
  <si>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</si>
  <si>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</si>
  <si>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</si>
  <si>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</si>
  <si>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</si>
  <si>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</si>
  <si>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</si>
  <si>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</si>
  <si>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</si>
  <si>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</si>
  <si>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</si>
  <si>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</si>
  <si>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</si>
  <si>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</si>
  <si>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</si>
  <si>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</si>
  <si>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</si>
  <si>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</si>
  <si>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</si>
  <si>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</si>
  <si>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</si>
  <si>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</si>
  <si>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</si>
  <si>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</si>
  <si>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</si>
  <si>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</si>
  <si>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</si>
  <si>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</si>
  <si>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</si>
  <si>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</si>
  <si>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</si>
  <si>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</si>
  <si>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</si>
  <si>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</si>
  <si>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</si>
  <si>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</si>
  <si>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</si>
  <si>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</si>
  <si>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</si>
  <si>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</si>
  <si>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</si>
  <si>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</si>
  <si>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</si>
  <si>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</si>
  <si>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</si>
  <si>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</si>
  <si>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</si>
  <si>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</si>
  <si>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</si>
  <si>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</si>
  <si>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</si>
  <si>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</si>
  <si>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</si>
  <si>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</si>
  <si>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</si>
  <si>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</si>
  <si>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</si>
  <si>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</si>
  <si>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</si>
  <si>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</si>
  <si>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</si>
  <si>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</si>
  <si>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</si>
  <si>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</si>
  <si>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</si>
  <si>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</si>
  <si>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</si>
  <si>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</si>
  <si>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</si>
  <si>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</si>
  <si>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</si>
  <si>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</si>
  <si>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</si>
  <si>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</si>
  <si>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</si>
  <si>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</si>
  <si>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</si>
  <si>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</si>
  <si>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</si>
  <si>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</si>
  <si>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</si>
  <si>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</si>
  <si>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</si>
  <si>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</si>
  <si>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</si>
  <si>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</si>
  <si>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</si>
  <si>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</si>
  <si>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</si>
  <si>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</si>
  <si>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</si>
  <si>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</si>
  <si>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</si>
  <si>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</si>
  <si>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</si>
  <si>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</si>
  <si>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</si>
  <si>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</si>
  <si>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</si>
  <si>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</si>
  <si>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</si>
  <si>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</si>
  <si>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</si>
  <si>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</si>
  <si>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</si>
  <si>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</si>
  <si>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</si>
  <si>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</si>
  <si>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</si>
  <si>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</si>
  <si>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</si>
  <si>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</si>
  <si>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</si>
  <si>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</si>
  <si>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</si>
  <si>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</si>
  <si>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</si>
  <si>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</si>
  <si>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</si>
  <si>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</si>
  <si>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</si>
  <si>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</si>
  <si>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</si>
  <si>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</si>
  <si>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</si>
  <si>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</si>
  <si>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</si>
  <si>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</si>
  <si>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</si>
  <si>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</si>
  <si>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</si>
  <si>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</si>
  <si>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</si>
  <si>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</si>
  <si>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</si>
  <si>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</si>
  <si>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</si>
  <si>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</si>
  <si>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</si>
  <si>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</si>
  <si>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</si>
  <si>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</si>
  <si>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</si>
  <si>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</si>
  <si>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</si>
  <si>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</si>
  <si>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</si>
  <si>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</si>
  <si>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</si>
  <si>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</si>
  <si>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</si>
  <si>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</si>
  <si>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</si>
  <si>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</si>
  <si>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</si>
  <si>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</si>
  <si>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</si>
  <si>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</si>
  <si>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</si>
  <si>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</si>
  <si>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</si>
  <si>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</si>
  <si>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</si>
  <si>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</si>
  <si>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</si>
  <si>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</si>
  <si>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</si>
  <si>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</si>
  <si>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</si>
  <si>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</si>
  <si>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</si>
  <si>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</si>
  <si>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</si>
  <si>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</si>
  <si>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</si>
  <si>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</si>
  <si>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</si>
  <si>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</si>
  <si>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</si>
  <si>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</si>
  <si>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</si>
  <si>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</si>
  <si>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</si>
  <si>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</si>
  <si>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</si>
  <si>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</si>
  <si>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</si>
  <si>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</si>
  <si>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</si>
  <si>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</si>
  <si>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</si>
  <si>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</si>
  <si>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</si>
  <si>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</si>
  <si>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</si>
  <si>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</si>
  <si>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</si>
  <si>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</si>
  <si>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</si>
  <si>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</si>
  <si>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</si>
  <si>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</si>
  <si>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</si>
  <si>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</si>
  <si>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</si>
  <si>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</si>
  <si>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</si>
  <si>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</si>
  <si>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</si>
  <si>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</si>
  <si>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</si>
  <si>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</si>
  <si>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</si>
  <si>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</si>
  <si>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</si>
  <si>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</si>
  <si>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</si>
  <si>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</si>
  <si>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</si>
  <si>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</si>
  <si>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</si>
  <si>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</si>
  <si>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</si>
  <si>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</si>
  <si>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</si>
  <si>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</si>
  <si>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</si>
  <si>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</si>
  <si>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</si>
  <si>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</si>
  <si>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</si>
  <si>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</si>
  <si>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</si>
  <si>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</si>
  <si>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</si>
  <si>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</si>
  <si>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</si>
  <si>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</si>
  <si>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</si>
  <si>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</si>
  <si>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</si>
  <si>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</si>
  <si>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</si>
  <si>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</si>
  <si>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</si>
  <si>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</si>
  <si>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</si>
  <si>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</si>
  <si>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</si>
  <si>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</si>
  <si>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</si>
  <si>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</si>
  <si>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</si>
  <si>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</si>
  <si>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</si>
  <si>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</si>
  <si>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</si>
  <si>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</si>
  <si>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</si>
  <si>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</si>
  <si>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</si>
  <si>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</si>
  <si>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</si>
  <si>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</si>
  <si>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</si>
  <si>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</si>
  <si>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</si>
  <si>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</si>
  <si>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</si>
  <si>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</si>
  <si>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</si>
  <si>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</si>
  <si>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</si>
  <si>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</si>
  <si>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</si>
  <si>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</si>
  <si>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</si>
  <si>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</si>
  <si>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</si>
  <si>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</si>
  <si>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</si>
  <si>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</si>
  <si>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</si>
  <si>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</si>
  <si>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</si>
  <si>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</si>
  <si>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</si>
  <si>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</si>
  <si>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</si>
  <si>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</si>
  <si>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</si>
  <si>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</si>
  <si>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</si>
  <si>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</si>
  <si>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</si>
  <si>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</si>
  <si>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</si>
  <si>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</si>
  <si>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</si>
  <si>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</si>
  <si>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</si>
  <si>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</si>
  <si>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</si>
  <si>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</si>
  <si>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</si>
  <si>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</si>
  <si>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</si>
  <si>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</si>
  <si>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</si>
  <si>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</si>
  <si>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</si>
  <si>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</si>
  <si>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</si>
  <si>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</si>
  <si>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</si>
  <si>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</si>
  <si>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</si>
  <si>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</si>
  <si>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</si>
  <si>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</si>
  <si>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</si>
  <si>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</si>
  <si>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</si>
  <si>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</si>
  <si>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</si>
  <si>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</si>
  <si>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</si>
  <si>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</si>
  <si>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</si>
  <si>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</si>
  <si>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</si>
  <si>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</si>
  <si>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</si>
  <si>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</si>
  <si>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</si>
  <si>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</si>
  <si>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</si>
  <si>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</si>
  <si>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</si>
  <si>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</si>
  <si>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</si>
  <si>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</si>
  <si>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</si>
  <si>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</si>
  <si>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</si>
  <si>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</si>
  <si>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</si>
  <si>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</si>
  <si>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</si>
  <si>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</si>
  <si>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</si>
  <si>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</si>
  <si>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</si>
  <si>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</si>
  <si>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</si>
  <si>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</si>
  <si>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</si>
  <si>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</si>
  <si>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</si>
  <si>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</si>
  <si>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</si>
  <si>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</si>
  <si>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</si>
  <si>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</si>
  <si>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</si>
  <si>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</si>
  <si>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</si>
  <si>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</si>
  <si>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</si>
  <si>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</si>
  <si>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</si>
  <si>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</si>
  <si>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</si>
  <si>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</si>
  <si>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</si>
  <si>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</si>
  <si>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</si>
  <si>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</si>
  <si>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</si>
  <si>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</si>
  <si>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</si>
  <si>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</si>
  <si>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</si>
  <si>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</si>
  <si>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</si>
  <si>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</si>
  <si>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</si>
  <si>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</si>
  <si>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</si>
  <si>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</si>
  <si>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</si>
  <si>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</si>
  <si>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</si>
  <si>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</si>
  <si>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</si>
  <si>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</si>
  <si>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</si>
  <si>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</si>
  <si>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</si>
  <si>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</si>
  <si>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</si>
  <si>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</si>
  <si>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</si>
  <si>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</si>
  <si>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</si>
  <si>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</si>
  <si>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</si>
  <si>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</si>
  <si>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</si>
  <si>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</si>
  <si>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</si>
  <si>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</si>
  <si>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</si>
  <si>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</si>
  <si>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</si>
  <si>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</si>
  <si>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</si>
  <si>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</si>
  <si>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</si>
  <si>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</si>
  <si>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</si>
  <si>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</si>
  <si>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</si>
  <si>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</si>
  <si>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</si>
  <si>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</si>
  <si>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</si>
  <si>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</si>
  <si>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</si>
  <si>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</si>
  <si>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</si>
  <si>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</si>
  <si>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</si>
  <si>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</si>
  <si>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</si>
  <si>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</si>
  <si>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</si>
  <si>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</si>
  <si>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</si>
  <si>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</si>
  <si>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</si>
  <si>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</si>
  <si>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</si>
  <si>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</si>
  <si>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</si>
  <si>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</si>
  <si>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</si>
  <si>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</si>
  <si>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</si>
  <si>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</si>
  <si>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</si>
  <si>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</si>
  <si>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</si>
  <si>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</si>
  <si>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</si>
  <si>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</si>
  <si>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</si>
  <si>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</si>
  <si>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</si>
  <si>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</si>
  <si>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</si>
  <si>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</si>
  <si>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</si>
  <si>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</si>
  <si>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</si>
  <si>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</si>
  <si>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</si>
  <si>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</si>
  <si>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</si>
  <si>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</si>
  <si>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</si>
  <si>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</si>
  <si>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</si>
  <si>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</si>
  <si>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</si>
  <si>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</si>
  <si>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</si>
  <si>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</si>
  <si>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</si>
  <si>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</si>
  <si>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</si>
  <si>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</si>
  <si>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</si>
  <si>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</si>
  <si>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</si>
  <si>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</si>
  <si>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</si>
  <si>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</si>
  <si>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</si>
  <si>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</si>
  <si>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</si>
  <si>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</si>
  <si>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</si>
  <si>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</si>
  <si>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</si>
  <si>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</si>
  <si>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</si>
  <si>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</si>
  <si>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</si>
  <si>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</si>
  <si>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</si>
  <si>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</si>
  <si>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</si>
  <si>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</si>
  <si>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</si>
  <si>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</si>
  <si>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</si>
  <si>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</si>
  <si>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</si>
  <si>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</si>
  <si>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</si>
  <si>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</si>
  <si>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</si>
  <si>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</si>
  <si>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</si>
  <si>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</si>
  <si>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</si>
  <si>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</si>
  <si>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</si>
  <si>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</si>
  <si>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</si>
  <si>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</si>
  <si>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</si>
  <si>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</si>
  <si>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</si>
  <si>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</si>
  <si>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</si>
  <si>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</si>
  <si>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</si>
  <si>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</si>
  <si>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</si>
  <si>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</si>
  <si>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</si>
  <si>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</si>
  <si>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</si>
  <si>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</si>
  <si>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</si>
  <si>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</si>
  <si>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</si>
  <si>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</si>
  <si>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</si>
  <si>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</si>
  <si>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</si>
  <si>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</si>
  <si>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</si>
  <si>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</si>
  <si>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</si>
  <si>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</si>
  <si>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</si>
  <si>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</si>
  <si>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</si>
  <si>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</si>
  <si>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</si>
  <si>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</si>
  <si>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</si>
  <si>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</si>
  <si>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</si>
  <si>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</si>
  <si>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</si>
  <si>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</si>
  <si>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</si>
  <si>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</si>
  <si>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</si>
  <si>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</si>
  <si>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</si>
  <si>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</si>
  <si>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</si>
  <si>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</si>
  <si>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</si>
  <si>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</si>
  <si>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</si>
  <si>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</si>
  <si>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</si>
  <si>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</si>
  <si>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</si>
  <si>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</si>
  <si>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</si>
  <si>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</si>
  <si>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</si>
  <si>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</si>
  <si>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</si>
  <si>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</si>
  <si>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</si>
  <si>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</si>
  <si>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</si>
  <si>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</si>
  <si>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</si>
  <si>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</si>
  <si>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</si>
  <si>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</si>
  <si>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</si>
  <si>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</si>
  <si>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</si>
  <si>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</si>
  <si>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</si>
  <si>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</si>
  <si>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</si>
  <si>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</si>
  <si>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</si>
  <si>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</si>
  <si>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</si>
  <si>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</si>
  <si>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</si>
  <si>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</si>
  <si>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</si>
  <si>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</si>
  <si>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</si>
  <si>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</si>
  <si>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</si>
  <si>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</si>
  <si>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</si>
  <si>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</si>
  <si>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</si>
  <si>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</si>
  <si>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</si>
  <si>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</si>
  <si>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</si>
  <si>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</si>
  <si>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</si>
  <si>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</si>
  <si>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</si>
  <si>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</si>
  <si>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</si>
  <si>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</si>
  <si>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</si>
  <si>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</si>
  <si>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</si>
  <si>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</si>
  <si>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</si>
  <si>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</si>
  <si>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</si>
  <si>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</si>
  <si>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</si>
  <si>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</si>
  <si>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</si>
  <si>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</si>
  <si>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</si>
  <si>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</si>
  <si>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</si>
  <si>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</si>
  <si>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</si>
  <si>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</si>
  <si>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</si>
  <si>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</si>
  <si>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</si>
  <si>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</si>
  <si>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</si>
  <si>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</si>
  <si>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</si>
  <si>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</si>
  <si>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</si>
  <si>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</si>
  <si>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</si>
  <si>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</si>
  <si>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</si>
  <si>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</si>
  <si>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</si>
  <si>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</si>
  <si>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</si>
  <si>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</si>
  <si>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</si>
  <si>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</si>
  <si>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</si>
  <si>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</si>
  <si>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</si>
  <si>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</si>
  <si>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</si>
  <si>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</si>
  <si>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</si>
  <si>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</si>
  <si>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</si>
  <si>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</si>
  <si>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</si>
  <si>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</si>
  <si>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</si>
  <si>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</si>
  <si>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</si>
  <si>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</si>
  <si>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</si>
  <si>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</si>
  <si>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</si>
  <si>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</si>
  <si>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</si>
  <si>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</si>
  <si>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</si>
  <si>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</si>
  <si>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</si>
  <si>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</si>
  <si>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</si>
  <si>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</si>
  <si>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</si>
  <si>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</si>
  <si>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</si>
  <si>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</si>
  <si>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</si>
  <si>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</si>
  <si>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</si>
  <si>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</si>
  <si>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</si>
  <si>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</si>
  <si>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</si>
  <si>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</si>
  <si>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</si>
  <si>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</si>
  <si>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</si>
  <si>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</si>
  <si>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</si>
  <si>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</si>
  <si>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</si>
  <si>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</si>
  <si>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</si>
  <si>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</si>
  <si>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</si>
  <si>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</si>
  <si>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</si>
  <si>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</si>
  <si>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</si>
  <si>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</si>
  <si>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</si>
  <si>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</si>
  <si>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</si>
  <si>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</si>
  <si>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</si>
  <si>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</si>
  <si>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</si>
  <si>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</si>
  <si>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</si>
  <si>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</si>
  <si>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</si>
  <si>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</si>
  <si>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</si>
  <si>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</si>
  <si>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</si>
  <si>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</si>
  <si>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</si>
  <si>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</si>
  <si>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</si>
  <si>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</si>
  <si>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</si>
  <si>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</si>
  <si>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</si>
  <si>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</si>
  <si>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</si>
  <si>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</si>
  <si>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</si>
  <si>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</si>
  <si>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</si>
  <si>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</si>
  <si>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</si>
  <si>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</si>
  <si>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</si>
  <si>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</si>
  <si>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</si>
  <si>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</si>
  <si>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</si>
  <si>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</si>
  <si>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</si>
  <si>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</si>
  <si>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</si>
  <si>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</si>
  <si>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</si>
  <si>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</si>
  <si>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</si>
  <si>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</si>
  <si>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</si>
  <si>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</si>
  <si>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</si>
  <si>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</si>
  <si>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</si>
  <si>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</si>
  <si>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</si>
  <si>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</si>
  <si>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</si>
  <si>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</si>
  <si>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</si>
  <si>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</si>
  <si>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</si>
  <si>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</si>
  <si>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</si>
  <si>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</si>
  <si>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</si>
  <si>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</si>
  <si>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</si>
  <si>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</si>
  <si>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</si>
  <si>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</si>
  <si>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</si>
  <si>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</si>
  <si>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</si>
  <si>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</si>
  <si>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</si>
  <si>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</si>
  <si>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</si>
  <si>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</si>
  <si>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</si>
  <si>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</si>
  <si>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</si>
  <si>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</si>
  <si>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</si>
  <si>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</si>
  <si>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</si>
  <si>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</si>
  <si>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</si>
  <si>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</si>
  <si>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</si>
  <si>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</si>
  <si>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</si>
  <si>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</si>
  <si>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</si>
  <si>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</si>
  <si>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</si>
  <si>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</si>
  <si>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</si>
  <si>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</si>
  <si>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</si>
  <si>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</si>
  <si>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</si>
  <si>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</si>
  <si>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</si>
  <si>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</si>
  <si>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</si>
  <si>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</si>
  <si>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</si>
  <si>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</si>
  <si>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</si>
  <si>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</si>
  <si>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</si>
  <si>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</si>
  <si>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</si>
  <si>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</si>
  <si>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</si>
  <si>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</si>
  <si>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</si>
  <si>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</si>
  <si>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</si>
  <si>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</si>
  <si>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</si>
  <si>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</si>
  <si>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</si>
  <si>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</si>
  <si>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</si>
  <si>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</si>
  <si>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</si>
  <si>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</si>
  <si>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</si>
  <si>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</si>
  <si>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</si>
  <si>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</si>
  <si>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</si>
  <si>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</si>
  <si>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</si>
  <si>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</si>
  <si>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</si>
  <si>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</si>
  <si>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</si>
  <si>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</si>
  <si>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</si>
  <si>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</si>
  <si>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</si>
  <si>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</si>
  <si>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</si>
  <si>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</si>
  <si>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</si>
  <si>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</si>
  <si>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</si>
  <si>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</si>
  <si>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</si>
  <si>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</si>
  <si>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</si>
  <si>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</si>
  <si>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</si>
  <si>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</si>
  <si>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</si>
  <si>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</si>
  <si>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</si>
  <si>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</si>
  <si>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</si>
  <si>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</si>
  <si>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</si>
  <si>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</si>
  <si>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</si>
  <si>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</si>
  <si>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</si>
  <si>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</si>
  <si>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</si>
  <si>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</si>
  <si>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</si>
  <si>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</si>
  <si>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</si>
  <si>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</si>
  <si>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</si>
  <si>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</si>
  <si>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</si>
  <si>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</si>
  <si>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</si>
  <si>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</si>
  <si>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</si>
  <si>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</si>
  <si>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</si>
  <si>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</si>
  <si>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</si>
  <si>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</si>
  <si>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</si>
  <si>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</si>
  <si>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</si>
  <si>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</si>
  <si>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</si>
  <si>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</si>
  <si>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</si>
  <si>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</si>
  <si>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</si>
  <si>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</si>
  <si>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</si>
  <si>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</si>
  <si>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</si>
  <si>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</si>
  <si>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</si>
  <si>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</si>
  <si>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</si>
  <si>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</si>
  <si>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</si>
  <si>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</si>
  <si>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</si>
  <si>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</si>
  <si>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</si>
  <si>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</si>
  <si>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</si>
  <si>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</si>
  <si>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</si>
  <si>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</si>
  <si>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</si>
  <si>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</si>
  <si>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</si>
  <si>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</si>
  <si>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</si>
  <si>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</si>
  <si>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</si>
  <si>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</si>
  <si>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</si>
  <si>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</si>
  <si>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</si>
  <si>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</si>
  <si>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</si>
  <si>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</si>
  <si>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</si>
  <si>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</si>
  <si>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</si>
  <si>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</si>
  <si>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</si>
  <si>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</si>
  <si>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</si>
  <si>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</si>
  <si>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</si>
  <si>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</si>
  <si>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</si>
  <si>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</si>
  <si>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</si>
  <si>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</si>
  <si>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</si>
  <si>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</si>
  <si>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</si>
  <si>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</si>
  <si>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</si>
  <si>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</si>
  <si>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</si>
  <si>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</si>
  <si>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</si>
  <si>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</si>
  <si>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</si>
  <si>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</si>
  <si>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</si>
  <si>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</si>
  <si>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</si>
  <si>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</si>
  <si>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</si>
  <si>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</si>
  <si>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</si>
  <si>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</si>
  <si>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</si>
  <si>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</si>
  <si>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</si>
  <si>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</si>
  <si>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</si>
  <si>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</si>
  <si>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</si>
  <si>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</si>
  <si>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</si>
  <si>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</si>
  <si>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</si>
  <si>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</si>
  <si>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</si>
  <si>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</si>
  <si>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</si>
  <si>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</si>
  <si>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</si>
  <si>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</si>
  <si>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</si>
  <si>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</si>
  <si>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</si>
  <si>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</si>
  <si>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</si>
  <si>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</si>
  <si>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</si>
  <si>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</si>
  <si>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</si>
  <si>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</si>
  <si>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</si>
  <si>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</si>
  <si>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</si>
  <si>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</si>
  <si>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</si>
  <si>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</si>
  <si>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</si>
  <si>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</si>
  <si>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</si>
  <si>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</si>
  <si>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</si>
  <si>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</si>
  <si>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</si>
  <si>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</si>
  <si>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</si>
  <si>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</si>
  <si>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</si>
  <si>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</si>
  <si>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</si>
  <si>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</si>
  <si>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</si>
  <si>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</si>
  <si>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</si>
  <si>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</si>
  <si>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</si>
  <si>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</si>
  <si>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</si>
  <si>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</si>
  <si>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</si>
  <si>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</si>
  <si>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</si>
  <si>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</si>
  <si>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</si>
  <si>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</si>
  <si>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</si>
  <si>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</si>
  <si>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</si>
  <si>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</si>
  <si>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</si>
  <si>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</si>
  <si>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</si>
  <si>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</si>
  <si>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</si>
  <si>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</si>
  <si>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</si>
  <si>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</si>
  <si>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</si>
  <si>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</si>
  <si>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</si>
  <si>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</si>
  <si>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</si>
  <si>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</si>
  <si>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</si>
  <si>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</si>
  <si>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</si>
  <si>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</si>
  <si>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</si>
  <si>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</si>
  <si>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</si>
  <si>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</si>
  <si>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</si>
  <si>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</si>
  <si>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</si>
  <si>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</si>
  <si>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</si>
  <si>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</si>
  <si>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</si>
  <si>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</si>
  <si>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</si>
  <si>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</si>
  <si>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</si>
  <si>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</si>
  <si>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</si>
  <si>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</si>
  <si>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</si>
  <si>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</si>
  <si>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</si>
  <si>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</si>
  <si>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</si>
  <si>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</si>
  <si>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</si>
  <si>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</si>
  <si>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</si>
  <si>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</si>
  <si>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</si>
  <si>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</si>
  <si>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</si>
  <si>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</si>
  <si>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</si>
  <si>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</si>
  <si>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</si>
  <si>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</si>
  <si>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</si>
  <si>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</si>
  <si>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</si>
  <si>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</si>
  <si>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</si>
  <si>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</si>
  <si>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</si>
  <si>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</si>
  <si>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</si>
  <si>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</si>
  <si>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</si>
  <si>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</si>
  <si>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</si>
  <si>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</si>
  <si>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</si>
  <si>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</si>
  <si>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</si>
  <si>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</si>
  <si>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</si>
  <si>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</si>
  <si>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</si>
  <si>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</si>
  <si>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</si>
  <si>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</si>
  <si>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</si>
  <si>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</si>
  <si>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</si>
  <si>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</si>
  <si>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</si>
  <si>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</si>
  <si>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</si>
  <si>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</si>
  <si>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</si>
  <si>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</si>
  <si>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</si>
  <si>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</si>
  <si>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</si>
  <si>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</si>
  <si>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</si>
  <si>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</si>
  <si>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</si>
  <si>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</si>
  <si>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</si>
  <si>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</si>
  <si>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</si>
  <si>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</si>
  <si>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</si>
  <si>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</si>
  <si>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</si>
  <si>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</si>
  <si>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</si>
  <si>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</si>
  <si>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</si>
  <si>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</si>
  <si>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</si>
  <si>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</si>
  <si>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</si>
  <si>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</si>
  <si>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</si>
  <si>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</si>
  <si>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</si>
  <si>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</si>
  <si>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</si>
  <si>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</si>
  <si>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</si>
  <si>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</si>
  <si>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</si>
  <si>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</si>
  <si>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</si>
  <si>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</si>
  <si>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</si>
  <si>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</si>
  <si>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</si>
  <si>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</si>
  <si>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</si>
  <si>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</si>
  <si>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</si>
  <si>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</si>
  <si>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</si>
  <si>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</si>
  <si>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</si>
  <si>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</si>
  <si>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</si>
  <si>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</si>
  <si>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</si>
  <si>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</si>
  <si>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</si>
  <si>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</si>
  <si>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</si>
  <si>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</si>
  <si>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</si>
  <si>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</si>
  <si>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</si>
  <si>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</si>
  <si>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</si>
  <si>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</si>
  <si>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</si>
  <si>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</si>
  <si>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</si>
  <si>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</si>
  <si>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</si>
  <si>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</si>
  <si>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</si>
  <si>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</si>
  <si>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</si>
  <si>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</si>
  <si>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</si>
  <si>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</si>
  <si>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</si>
  <si>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</si>
  <si>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</si>
  <si>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</si>
  <si>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</si>
  <si>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</si>
  <si>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</si>
  <si>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</si>
  <si>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</si>
  <si>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</si>
  <si>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</si>
  <si>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</si>
  <si>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</si>
  <si>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</si>
  <si>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</si>
  <si>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</si>
  <si>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</si>
  <si>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</si>
  <si>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</si>
  <si>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</si>
  <si>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</si>
  <si>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</si>
  <si>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</si>
  <si>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</si>
  <si>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</si>
  <si>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</si>
  <si>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</si>
  <si>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</si>
  <si>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</si>
  <si>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</si>
  <si>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</si>
  <si>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</si>
  <si>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</si>
  <si>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</si>
  <si>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</si>
  <si>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</si>
  <si>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</si>
  <si>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</si>
  <si>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</si>
  <si>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</si>
  <si>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</si>
  <si>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</si>
  <si>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</si>
  <si>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</si>
  <si>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</si>
  <si>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</si>
  <si>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</si>
  <si>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</si>
  <si>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</si>
  <si>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</si>
  <si>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</si>
  <si>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</si>
  <si>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</si>
  <si>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</si>
  <si>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</si>
  <si>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</si>
  <si>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</si>
  <si>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</si>
  <si>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</si>
  <si>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</si>
  <si>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</si>
  <si>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</si>
  <si>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</si>
  <si>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</si>
  <si>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</si>
  <si>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</si>
  <si>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</si>
  <si>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</si>
  <si>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</si>
  <si>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</si>
  <si>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</si>
  <si>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</si>
  <si>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</si>
  <si>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</si>
  <si>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</si>
  <si>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</si>
  <si>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</si>
  <si>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</si>
  <si>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</si>
  <si>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</si>
  <si>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</si>
  <si>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</si>
  <si>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</si>
  <si>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</si>
  <si>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</si>
  <si>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</si>
  <si>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</si>
  <si>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</si>
  <si>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</si>
  <si>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</si>
  <si>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</si>
  <si>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</si>
  <si>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</si>
  <si>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</si>
  <si>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</si>
  <si>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</si>
  <si>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</si>
  <si>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</si>
  <si>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</si>
  <si>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</si>
  <si>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</si>
  <si>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</si>
  <si>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</si>
  <si>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</si>
  <si>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</si>
  <si>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</si>
  <si>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</si>
  <si>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</si>
  <si>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</si>
  <si>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</si>
  <si>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</si>
  <si>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</si>
  <si>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</si>
  <si>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</si>
  <si>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</si>
  <si>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</si>
  <si>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</si>
  <si>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</si>
  <si>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</si>
  <si>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</si>
  <si>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</si>
  <si>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</si>
  <si>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</si>
  <si>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</si>
  <si>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</si>
  <si>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</si>
  <si>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</si>
  <si>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</si>
  <si>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</si>
  <si>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</si>
  <si>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</si>
  <si>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</si>
  <si>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</si>
  <si>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</si>
  <si>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</si>
  <si>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</si>
  <si>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</si>
  <si>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</si>
  <si>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</si>
  <si>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</si>
  <si>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</si>
  <si>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</si>
  <si>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</si>
  <si>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</si>
  <si>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</si>
  <si>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</si>
  <si>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</si>
  <si>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</si>
  <si>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</si>
  <si>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</si>
  <si>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</si>
  <si>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</si>
  <si>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</si>
  <si>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</si>
  <si>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</si>
  <si>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</si>
  <si>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</si>
  <si>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</si>
  <si>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</si>
  <si>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</si>
  <si>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</si>
  <si>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</si>
  <si>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</si>
  <si>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</si>
  <si>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</si>
  <si>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</si>
  <si>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</si>
  <si>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</si>
  <si>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</si>
  <si>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</si>
  <si>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</si>
  <si>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</si>
  <si>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</si>
  <si>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</si>
  <si>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</si>
  <si>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</si>
  <si>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</si>
  <si>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</si>
  <si>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</si>
  <si>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</si>
  <si>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</si>
  <si>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</si>
  <si>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</si>
  <si>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</si>
  <si>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</si>
  <si>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</si>
  <si>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</si>
  <si>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</si>
  <si>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</si>
  <si>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</si>
  <si>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</si>
  <si>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</si>
  <si>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</si>
  <si>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</si>
  <si>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</si>
  <si>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</si>
  <si>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</si>
  <si>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</si>
  <si>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</si>
  <si>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</si>
  <si>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</si>
  <si>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</si>
  <si>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</si>
  <si>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</si>
  <si>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</si>
  <si>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</si>
  <si>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</si>
  <si>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</si>
  <si>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</si>
  <si>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</si>
  <si>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</si>
  <si>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</si>
  <si>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</si>
  <si>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</si>
  <si>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</si>
  <si>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</si>
  <si>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</si>
  <si>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</si>
  <si>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</si>
  <si>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</si>
  <si>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</si>
  <si>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</si>
  <si>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</si>
  <si>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</si>
  <si>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</si>
  <si>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</si>
  <si>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</si>
  <si>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</si>
  <si>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</si>
  <si>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</si>
  <si>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</si>
  <si>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</si>
  <si>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</si>
  <si>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</si>
  <si>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</si>
  <si>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</si>
  <si>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</si>
  <si>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</si>
  <si>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</si>
  <si>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</si>
  <si>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</si>
  <si>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</si>
  <si>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</si>
  <si>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</si>
  <si>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</si>
  <si>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</si>
  <si>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</si>
  <si>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</si>
  <si>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</si>
  <si>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</si>
  <si>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</si>
  <si>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</si>
  <si>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</si>
  <si>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</si>
  <si>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</si>
  <si>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</si>
  <si>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</si>
  <si>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</si>
  <si>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</si>
  <si>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</si>
  <si>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</si>
  <si>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</si>
  <si>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</si>
  <si>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</si>
  <si>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</si>
  <si>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</si>
  <si>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</si>
  <si>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</si>
  <si>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</si>
  <si>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</si>
  <si>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</si>
  <si>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</si>
  <si>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</si>
  <si>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</si>
  <si>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</si>
  <si>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</si>
  <si>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</si>
  <si>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</si>
  <si>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</si>
  <si>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</si>
  <si>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</si>
  <si>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</si>
  <si>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</si>
  <si>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</si>
  <si>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</si>
  <si>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</si>
  <si>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</si>
  <si>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</si>
  <si>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</si>
  <si>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</si>
  <si>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</si>
  <si>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</si>
  <si>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</si>
  <si>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</si>
  <si>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</si>
  <si>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</si>
  <si>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</si>
  <si>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</si>
  <si>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</si>
  <si>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</si>
  <si>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</si>
  <si>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</si>
  <si>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</si>
  <si>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</si>
  <si>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</si>
  <si>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</si>
  <si>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</si>
  <si>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</si>
  <si>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</si>
  <si>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</si>
  <si>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</si>
  <si>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</si>
  <si>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</si>
  <si>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</si>
  <si>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</si>
  <si>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</si>
  <si>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</si>
  <si>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</si>
  <si>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</si>
  <si>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</si>
  <si>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</si>
  <si>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</si>
  <si>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</si>
  <si>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</si>
  <si>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</si>
  <si>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</si>
  <si>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</si>
  <si>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</si>
  <si>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</si>
  <si>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</si>
  <si>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</si>
  <si>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</si>
  <si>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</si>
  <si>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</si>
  <si>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</si>
  <si>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</si>
  <si>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</si>
  <si>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</si>
  <si>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</si>
  <si>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</si>
  <si>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</si>
  <si>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</si>
  <si>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</si>
  <si>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</si>
  <si>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</si>
  <si>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</si>
  <si>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</si>
  <si>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</si>
  <si>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</si>
  <si>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</si>
  <si>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</si>
  <si>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</si>
  <si>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</si>
  <si>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</si>
  <si>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</si>
  <si>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</si>
  <si>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</si>
  <si>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</si>
  <si>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</si>
  <si>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</si>
  <si>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</si>
  <si>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</si>
  <si>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</si>
  <si>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</si>
  <si>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</si>
  <si>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</si>
  <si>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</si>
  <si>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</si>
  <si>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</si>
  <si>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</si>
  <si>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</si>
  <si>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</si>
  <si>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</si>
  <si>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</si>
  <si>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</si>
  <si>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</si>
  <si>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</si>
  <si>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</si>
  <si>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</si>
  <si>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</si>
  <si>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</si>
  <si>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</si>
  <si>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</si>
  <si>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</si>
  <si>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</si>
  <si>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</si>
  <si>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</si>
  <si>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</si>
  <si>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</si>
  <si>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</si>
  <si>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</si>
  <si>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</si>
  <si>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</si>
  <si>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</si>
  <si>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</si>
  <si>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</si>
  <si>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</si>
  <si>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</si>
  <si>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</si>
  <si>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</si>
  <si>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</si>
  <si>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</si>
  <si>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</si>
  <si>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</si>
  <si>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</si>
  <si>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</si>
  <si>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</si>
  <si>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</si>
  <si>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</si>
  <si>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</si>
  <si>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</si>
  <si>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</si>
  <si>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</si>
  <si>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</si>
  <si>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</si>
  <si>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</si>
  <si>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</si>
  <si>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</si>
  <si>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</si>
  <si>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</si>
  <si>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</si>
  <si>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</si>
  <si>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</si>
  <si>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</si>
  <si>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</si>
  <si>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</si>
  <si>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</si>
  <si>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</si>
  <si>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</si>
  <si>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</si>
  <si>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</si>
  <si>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</si>
  <si>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</si>
  <si>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</si>
  <si>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</si>
  <si>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</si>
  <si>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</si>
  <si>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</si>
  <si>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</si>
  <si>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</si>
  <si>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</si>
  <si>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</si>
  <si>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</si>
  <si>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</si>
  <si>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</si>
  <si>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</si>
  <si>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</si>
  <si>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</si>
  <si>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</si>
  <si>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</si>
  <si>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</si>
  <si>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</si>
  <si>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</si>
  <si>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</si>
  <si>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</si>
  <si>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</si>
  <si>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</si>
  <si>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</si>
  <si>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</si>
  <si>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</si>
  <si>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</si>
  <si>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</si>
  <si>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</si>
  <si>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</si>
  <si>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</si>
  <si>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</si>
  <si>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</si>
  <si>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</si>
  <si>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</si>
  <si>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</si>
  <si>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</si>
  <si>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</si>
  <si>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</si>
  <si>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</si>
  <si>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</si>
  <si>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</si>
  <si>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</si>
  <si>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</si>
  <si>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</si>
  <si>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</si>
  <si>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</si>
  <si>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</si>
  <si>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</si>
  <si>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</si>
  <si>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</si>
  <si>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</si>
  <si>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</si>
  <si>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</si>
  <si>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</si>
  <si>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</si>
  <si>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</si>
  <si>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</si>
  <si>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</si>
  <si>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</si>
  <si>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</si>
  <si>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</si>
  <si>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</si>
  <si>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</si>
  <si>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</si>
  <si>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</si>
  <si>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</si>
  <si>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</si>
  <si>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</si>
  <si>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</si>
  <si>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</si>
  <si>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</si>
  <si>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</si>
  <si>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</si>
  <si>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</si>
  <si>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</si>
  <si>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</si>
  <si>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</si>
  <si>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</si>
  <si>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</si>
  <si>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</si>
  <si>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</si>
  <si>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</si>
  <si>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</si>
  <si>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</si>
  <si>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</si>
  <si>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</si>
  <si>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</si>
  <si>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</si>
  <si>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</si>
  <si>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</si>
  <si>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</si>
  <si>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</si>
  <si>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</si>
  <si>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</si>
  <si>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</si>
  <si>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</si>
  <si>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</si>
  <si>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</si>
  <si>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</si>
  <si>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</si>
  <si>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</si>
  <si>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</si>
  <si>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</si>
  <si>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</si>
  <si>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</si>
  <si>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</si>
  <si>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</si>
  <si>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</si>
  <si>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</si>
  <si>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</si>
  <si>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</si>
  <si>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</si>
  <si>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</si>
  <si>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</si>
  <si>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</si>
  <si>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</si>
  <si>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</si>
  <si>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</si>
  <si>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</si>
  <si>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</si>
  <si>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</si>
  <si>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</si>
  <si>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</si>
  <si>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</si>
  <si>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</si>
  <si>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</si>
  <si>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</si>
  <si>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</si>
  <si>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</si>
  <si>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</si>
  <si>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</si>
  <si>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</si>
  <si>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</si>
  <si>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</si>
  <si>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</si>
  <si>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</si>
  <si>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</si>
  <si>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</si>
  <si>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</si>
  <si>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</si>
  <si>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</si>
  <si>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</si>
  <si>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</si>
  <si>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</si>
  <si>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</si>
  <si>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</si>
  <si>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</si>
  <si>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</si>
  <si>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</si>
  <si>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</si>
  <si>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</si>
  <si>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</si>
  <si>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</si>
  <si>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</si>
  <si>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</si>
  <si>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</si>
  <si>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</si>
  <si>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</si>
  <si>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</si>
  <si>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</si>
  <si>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</si>
  <si>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</si>
  <si>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</si>
  <si>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</si>
  <si>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</si>
  <si>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</si>
  <si>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</si>
  <si>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</si>
  <si>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</si>
  <si>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</si>
  <si>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</si>
  <si>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</si>
  <si>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</si>
  <si>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</si>
  <si>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</si>
  <si>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</si>
  <si>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</si>
  <si>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</si>
  <si>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</si>
  <si>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</si>
  <si>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</si>
  <si>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</si>
  <si>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</si>
  <si>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</si>
  <si>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</si>
  <si>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</si>
  <si>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</si>
  <si>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</si>
  <si>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</si>
  <si>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</si>
  <si>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</si>
  <si>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</si>
  <si>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</si>
  <si>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</si>
  <si>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</si>
  <si>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</si>
  <si>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</si>
  <si>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</si>
  <si>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</si>
  <si>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</si>
  <si>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</si>
  <si>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</si>
  <si>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</si>
  <si>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</si>
  <si>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</si>
  <si>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</si>
  <si>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</si>
  <si>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</si>
  <si>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</si>
  <si>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</si>
  <si>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</si>
  <si>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</si>
  <si>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</si>
  <si>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</si>
  <si>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</si>
  <si>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</si>
  <si>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</si>
  <si>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</si>
  <si>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</si>
  <si>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</si>
  <si>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</si>
  <si>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</si>
  <si>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</si>
  <si>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</si>
  <si>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</si>
  <si>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</si>
  <si>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</si>
  <si>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</si>
  <si>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</si>
  <si>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</si>
  <si>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</si>
  <si>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</si>
  <si>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</si>
  <si>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</si>
  <si>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</si>
  <si>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</si>
  <si>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</si>
  <si>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</si>
  <si>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</si>
  <si>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</si>
  <si>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</si>
  <si>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</si>
  <si>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</si>
  <si>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</si>
  <si>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</si>
  <si>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</si>
  <si>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</si>
  <si>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</si>
  <si>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</si>
  <si>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</si>
  <si>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</si>
  <si>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</si>
  <si>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</si>
  <si>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</si>
  <si>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</si>
  <si>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</si>
  <si>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</si>
  <si>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</si>
  <si>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</si>
  <si>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</si>
  <si>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</si>
  <si>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</si>
  <si>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</si>
  <si>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</si>
  <si>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</si>
  <si>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</si>
  <si>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</si>
  <si>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</si>
  <si>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</si>
  <si>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</si>
  <si>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</si>
  <si>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</si>
  <si>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</si>
  <si>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</si>
  <si>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</si>
  <si>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</si>
  <si>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</si>
  <si>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</si>
  <si>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</si>
  <si>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</si>
  <si>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</si>
  <si>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</si>
  <si>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</si>
  <si>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</si>
  <si>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</si>
  <si>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</si>
  <si>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</si>
  <si>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</si>
  <si>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</si>
  <si>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</si>
  <si>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</si>
  <si>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</si>
  <si>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</si>
  <si>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</si>
  <si>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</si>
  <si>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</si>
  <si>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</si>
  <si>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</si>
  <si>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</si>
  <si>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</si>
  <si>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</si>
  <si>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</si>
  <si>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</si>
  <si>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</si>
  <si>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</si>
  <si>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</si>
  <si>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</si>
  <si>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</si>
  <si>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</si>
  <si>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</si>
  <si>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</si>
  <si>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</si>
  <si>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</si>
  <si>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</si>
  <si>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</si>
  <si>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</si>
  <si>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</si>
  <si>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</si>
  <si>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</si>
  <si>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</si>
  <si>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</si>
  <si>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</si>
  <si>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</si>
  <si>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</si>
  <si>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</si>
  <si>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</si>
  <si>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</si>
  <si>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</si>
  <si>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</si>
  <si>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</si>
  <si>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</si>
  <si>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</si>
  <si>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</si>
  <si>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</si>
  <si>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</si>
  <si>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</si>
  <si>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</si>
  <si>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</si>
  <si>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</si>
  <si>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</si>
  <si>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</si>
  <si>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</si>
  <si>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</si>
  <si>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</si>
  <si>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</si>
  <si>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</si>
  <si>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</si>
  <si>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</si>
  <si>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</si>
  <si>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</si>
  <si>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</si>
  <si>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</si>
  <si>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</si>
  <si>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</si>
  <si>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</si>
  <si>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</si>
  <si>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</si>
  <si>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</si>
  <si>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</si>
  <si>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</si>
  <si>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</si>
  <si>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</si>
  <si>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</si>
  <si>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</si>
  <si>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</si>
  <si>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</si>
  <si>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</si>
  <si>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</si>
  <si>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</si>
  <si>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</si>
  <si>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</si>
  <si>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</si>
  <si>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</si>
  <si>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</si>
  <si>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</si>
  <si>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</si>
  <si>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</si>
  <si>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</si>
  <si>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</si>
  <si>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</si>
  <si>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</si>
  <si>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</si>
  <si>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</si>
  <si>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</si>
  <si>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</si>
  <si>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</si>
  <si>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</si>
  <si>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</si>
  <si>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</si>
  <si>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</si>
  <si>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</si>
  <si>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</si>
  <si>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</si>
  <si>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</si>
  <si>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</si>
  <si>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</si>
  <si>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</si>
  <si>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</si>
  <si>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</si>
  <si>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</si>
  <si>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</si>
  <si>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</si>
  <si>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</si>
  <si>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</si>
  <si>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</si>
  <si>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</si>
  <si>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</si>
  <si>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</si>
  <si>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</si>
  <si>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</si>
  <si>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</si>
  <si>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</si>
  <si>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</si>
  <si>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</si>
  <si>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</si>
  <si>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</si>
  <si>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</si>
  <si>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</si>
  <si>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</si>
  <si>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</si>
  <si>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</si>
  <si>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</si>
  <si>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</si>
  <si>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</si>
  <si>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</si>
  <si>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</si>
  <si>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</si>
  <si>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</si>
  <si>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</si>
  <si>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</si>
  <si>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</si>
  <si>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</si>
  <si>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</si>
  <si>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</si>
  <si>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</si>
  <si>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</si>
  <si>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</si>
  <si>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</si>
  <si>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</si>
  <si>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</si>
  <si>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</si>
  <si>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</si>
  <si>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</si>
  <si>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</si>
  <si>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</si>
  <si>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</si>
  <si>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</si>
  <si>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</si>
  <si>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</si>
  <si>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</si>
  <si>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</si>
  <si>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</si>
  <si>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</si>
  <si>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</si>
  <si>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</si>
  <si>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</si>
  <si>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</si>
  <si>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</si>
  <si>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</si>
  <si>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</si>
  <si>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</si>
  <si>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</si>
  <si>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</si>
  <si>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</si>
  <si>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</si>
  <si>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</si>
  <si>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</si>
  <si>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</si>
  <si>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</si>
  <si>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</si>
  <si>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</si>
  <si>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</si>
  <si>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</si>
  <si>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</si>
  <si>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</si>
  <si>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</si>
  <si>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</si>
  <si>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</si>
  <si>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</si>
  <si>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</si>
  <si>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</si>
  <si>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</si>
  <si>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</si>
  <si>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</si>
  <si>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</si>
  <si>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</si>
  <si>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</si>
  <si>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</si>
  <si>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</si>
  <si>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</si>
  <si>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</si>
  <si>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</si>
  <si>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</si>
  <si>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</si>
  <si>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</si>
  <si>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</si>
  <si>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</si>
  <si>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</si>
  <si>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</si>
  <si>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</si>
  <si>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</si>
  <si>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</si>
  <si>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</si>
  <si>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</si>
  <si>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</si>
  <si>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</si>
  <si>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</si>
  <si>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</si>
  <si>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</si>
  <si>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</si>
  <si>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</si>
  <si>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</si>
  <si>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</si>
  <si>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</si>
  <si>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</si>
  <si>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</si>
  <si>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</si>
  <si>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</si>
  <si>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</si>
  <si>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</si>
  <si>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</si>
  <si>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</si>
  <si>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</si>
  <si>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</si>
  <si>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</si>
  <si>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</si>
  <si>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</si>
  <si>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</si>
  <si>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</si>
  <si>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</si>
  <si>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</si>
  <si>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</si>
  <si>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</si>
  <si>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</si>
  <si>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</si>
  <si>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</si>
  <si>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</si>
  <si>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</si>
  <si>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</si>
  <si>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</si>
  <si>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</si>
  <si>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</si>
  <si>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</si>
  <si>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</si>
  <si>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</si>
  <si>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</si>
  <si>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</si>
  <si>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</si>
  <si>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</si>
  <si>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</si>
  <si>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</si>
  <si>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</si>
  <si>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</si>
  <si>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</si>
  <si>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</si>
  <si>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</si>
  <si>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</si>
  <si>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</si>
  <si>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</si>
  <si>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</si>
  <si>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</si>
  <si>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</si>
  <si>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</si>
  <si>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</si>
  <si>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</si>
  <si>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</si>
  <si>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</si>
  <si>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</si>
  <si>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</si>
  <si>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</si>
  <si>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</si>
  <si>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</si>
  <si>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</si>
  <si>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</si>
  <si>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</si>
  <si>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</si>
  <si>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</si>
  <si>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</si>
  <si>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</si>
  <si>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</si>
  <si>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</si>
  <si>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</si>
  <si>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</si>
  <si>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</si>
  <si>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</si>
  <si>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</si>
  <si>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</si>
  <si>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</si>
  <si>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</si>
  <si>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</si>
  <si>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</si>
  <si>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</si>
  <si>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</si>
  <si>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</si>
  <si>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</si>
  <si>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</si>
  <si>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</si>
  <si>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</si>
  <si>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</si>
  <si>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</si>
  <si>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</si>
  <si>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</si>
  <si>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</si>
  <si>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</si>
  <si>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</si>
  <si>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</si>
  <si>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</si>
  <si>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</si>
  <si>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</si>
  <si>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</si>
  <si>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</si>
  <si>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</si>
  <si>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</si>
  <si>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</si>
  <si>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</si>
  <si>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</si>
  <si>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</si>
  <si>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</si>
  <si>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</si>
  <si>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</si>
  <si>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</si>
  <si>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</si>
  <si>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</si>
  <si>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</si>
  <si>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</si>
  <si>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</si>
  <si>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</si>
  <si>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</si>
  <si>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</si>
  <si>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</si>
  <si>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</si>
  <si>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</si>
  <si>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</si>
  <si>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</si>
  <si>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</si>
  <si>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</si>
  <si>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</si>
  <si>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</si>
  <si>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</si>
  <si>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</si>
  <si>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</si>
  <si>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</si>
  <si>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</si>
  <si>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</si>
  <si>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</si>
  <si>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</si>
  <si>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</si>
  <si>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</si>
  <si>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</si>
  <si>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</si>
  <si>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</si>
  <si>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</si>
  <si>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</si>
  <si>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</si>
  <si>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</si>
  <si>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</si>
  <si>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</si>
  <si>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</si>
  <si>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</si>
  <si>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</si>
  <si>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</si>
  <si>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</si>
  <si>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</si>
  <si>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</si>
  <si>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</si>
  <si>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</si>
  <si>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</si>
  <si>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</si>
  <si>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</si>
  <si>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</si>
  <si>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</si>
  <si>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</si>
  <si>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</si>
  <si>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</si>
  <si>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</si>
  <si>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</si>
  <si>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</si>
  <si>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</si>
  <si>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</si>
  <si>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</si>
  <si>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</si>
  <si>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</si>
  <si>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</si>
  <si>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</si>
  <si>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</si>
  <si>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</si>
  <si>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</si>
  <si>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</si>
  <si>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</si>
  <si>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</si>
  <si>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</si>
  <si>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</si>
  <si>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</si>
  <si>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</si>
  <si>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</si>
  <si>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</si>
  <si>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</si>
  <si>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</si>
  <si>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</si>
  <si>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</si>
  <si>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</si>
  <si>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</si>
  <si>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</si>
  <si>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</si>
  <si>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</si>
  <si>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</si>
  <si>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</si>
  <si>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</si>
  <si>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</si>
  <si>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</si>
  <si>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</si>
  <si>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</si>
  <si>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</si>
  <si>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</si>
  <si>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</si>
  <si>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</si>
  <si>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</si>
  <si>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</si>
  <si>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</si>
  <si>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</si>
  <si>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</si>
  <si>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</si>
  <si>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</si>
  <si>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</si>
  <si>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</si>
  <si>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</si>
  <si>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</si>
  <si>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</si>
  <si>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</si>
  <si>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</si>
  <si>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</si>
  <si>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</si>
  <si>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</si>
  <si>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</si>
  <si>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</si>
  <si>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</si>
  <si>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</si>
  <si>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</si>
  <si>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</si>
  <si>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</si>
  <si>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</si>
  <si>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</si>
  <si>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</si>
  <si>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</si>
  <si>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</si>
  <si>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</si>
  <si>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</si>
  <si>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</si>
  <si>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</si>
  <si>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</si>
  <si>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</si>
  <si>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</si>
  <si>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</si>
  <si>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</si>
  <si>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</si>
  <si>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</si>
  <si>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</si>
  <si>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</si>
  <si>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</si>
  <si>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</si>
  <si>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</si>
  <si>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</si>
  <si>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</si>
  <si>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</si>
  <si>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</si>
  <si>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</si>
  <si>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</si>
  <si>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</si>
  <si>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</si>
  <si>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</si>
  <si>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</si>
  <si>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</si>
  <si>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</si>
  <si>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</si>
  <si>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</si>
  <si>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</si>
  <si>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</si>
  <si>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</si>
  <si>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</si>
  <si>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</si>
  <si>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</si>
  <si>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</si>
  <si>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</si>
  <si>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</si>
  <si>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</si>
  <si>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</si>
  <si>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</si>
  <si>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</si>
  <si>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</si>
  <si>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</si>
  <si>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</si>
  <si>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</si>
  <si>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</si>
  <si>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</si>
  <si>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</si>
  <si>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</si>
  <si>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</si>
  <si>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</si>
  <si>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</si>
  <si>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</si>
  <si>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</si>
  <si>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</si>
  <si>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</si>
  <si>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</si>
  <si>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</si>
  <si>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</si>
  <si>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</si>
  <si>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</si>
  <si>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</si>
  <si>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</si>
  <si>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</si>
  <si>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</si>
  <si>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</si>
  <si>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</si>
  <si>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</si>
  <si>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</si>
  <si>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</si>
  <si>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</si>
  <si>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</si>
  <si>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</si>
  <si>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</si>
  <si>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</si>
  <si>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</si>
  <si>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</si>
  <si>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</si>
  <si>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</si>
  <si>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</si>
  <si>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</si>
  <si>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</si>
  <si>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</si>
  <si>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</si>
  <si>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</si>
  <si>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</si>
  <si>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</si>
  <si>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</si>
  <si>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</si>
  <si>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</si>
  <si>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</si>
  <si>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</si>
  <si>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</si>
  <si>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</si>
  <si>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</si>
  <si>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</si>
  <si>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</si>
  <si>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</si>
  <si>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</si>
  <si>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</si>
  <si>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</si>
  <si>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</si>
  <si>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</si>
  <si>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</si>
  <si>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</si>
  <si>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</si>
  <si>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</si>
  <si>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</si>
  <si>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</si>
  <si>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</si>
  <si>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</si>
  <si>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</si>
  <si>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</si>
  <si>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</si>
  <si>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</si>
  <si>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</si>
  <si>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</si>
  <si>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</si>
  <si>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</si>
  <si>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</si>
  <si>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</si>
  <si>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</si>
  <si>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</si>
  <si>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</si>
  <si>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</si>
  <si>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</si>
  <si>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</si>
  <si>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</si>
  <si>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</si>
  <si>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</si>
  <si>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</si>
  <si>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</si>
  <si>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</si>
  <si>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</si>
  <si>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</si>
  <si>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</si>
  <si>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</si>
  <si>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</si>
  <si>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</si>
  <si>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</si>
  <si>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</si>
  <si>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</si>
  <si>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</si>
  <si>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</si>
  <si>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</si>
  <si>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</si>
  <si>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</si>
  <si>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</si>
  <si>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</si>
  <si>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</si>
  <si>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</si>
  <si>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</si>
  <si>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</si>
  <si>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</si>
  <si>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</si>
  <si>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</si>
  <si>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</si>
  <si>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</si>
  <si>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</si>
  <si>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</si>
  <si>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</si>
  <si>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</si>
  <si>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</si>
  <si>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</si>
  <si>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</si>
  <si>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</si>
  <si>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</si>
  <si>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</si>
  <si>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</si>
  <si>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</si>
  <si>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</si>
  <si>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</si>
  <si>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</si>
  <si>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</si>
  <si>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</si>
  <si>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</si>
  <si>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</si>
  <si>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</si>
  <si>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</si>
  <si>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</si>
  <si>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</si>
  <si>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</si>
  <si>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</si>
  <si>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</si>
  <si>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</si>
  <si>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</si>
  <si>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</si>
  <si>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</si>
  <si>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</si>
  <si>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</si>
  <si>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</si>
  <si>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</si>
  <si>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</si>
  <si>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</si>
  <si>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</si>
  <si>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</si>
  <si>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</si>
  <si>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</si>
  <si>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</si>
  <si>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</si>
  <si>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</si>
  <si>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</si>
  <si>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</si>
  <si>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</si>
  <si>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</si>
  <si>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</si>
  <si>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</si>
  <si>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</si>
  <si>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</si>
  <si>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</si>
  <si>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</si>
  <si>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</si>
  <si>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</si>
  <si>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</si>
  <si>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</si>
  <si>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</si>
  <si>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</si>
  <si>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</si>
  <si>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</si>
  <si>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</si>
  <si>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</si>
  <si>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</si>
  <si>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</si>
  <si>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</si>
  <si>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</si>
  <si>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</si>
  <si>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</si>
  <si>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</si>
  <si>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</si>
  <si>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</si>
  <si>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</si>
  <si>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</si>
  <si>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</si>
  <si>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</si>
  <si>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</si>
  <si>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</si>
  <si>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</si>
  <si>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</si>
  <si>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</si>
  <si>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</si>
  <si>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</si>
  <si>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</si>
  <si>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</si>
  <si>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</si>
  <si>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</si>
  <si>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</si>
  <si>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</si>
  <si>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</si>
  <si>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</si>
  <si>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</si>
  <si>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</si>
  <si>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</si>
  <si>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</si>
  <si>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</si>
  <si>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</si>
  <si>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</si>
  <si>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</si>
  <si>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</si>
  <si>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</si>
  <si>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</si>
  <si>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</si>
  <si>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</si>
  <si>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</si>
  <si>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</si>
  <si>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</si>
  <si>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</si>
  <si>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</si>
  <si>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</si>
  <si>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</si>
  <si>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</si>
  <si>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</si>
  <si>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</si>
  <si>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</si>
  <si>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</si>
  <si>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</si>
  <si>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</si>
  <si>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</si>
  <si>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</si>
  <si>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</si>
  <si>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</si>
  <si>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</si>
  <si>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</si>
  <si>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</si>
  <si>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</si>
  <si>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</si>
  <si>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</si>
  <si>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</si>
  <si>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</si>
  <si>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</si>
  <si>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</si>
  <si>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</si>
  <si>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</si>
  <si>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</si>
  <si>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</si>
  <si>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</si>
  <si>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</si>
  <si>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</si>
  <si>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</si>
  <si>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</si>
  <si>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</si>
  <si>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</si>
  <si>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</si>
  <si>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</si>
  <si>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</si>
  <si>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</si>
  <si>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</si>
  <si>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</si>
  <si>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</si>
  <si>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</si>
  <si>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</si>
  <si>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</si>
  <si>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</si>
  <si>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</si>
  <si>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</si>
  <si>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</si>
  <si>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</si>
  <si>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</si>
  <si>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</si>
  <si>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</si>
  <si>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</si>
  <si>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</si>
  <si>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</si>
  <si>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</si>
  <si>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</si>
  <si>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</si>
  <si>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</si>
  <si>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</si>
  <si>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</si>
  <si>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</si>
  <si>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</si>
  <si>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</si>
  <si>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</si>
  <si>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</si>
  <si>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</si>
  <si>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</si>
  <si>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</si>
  <si>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</si>
  <si>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</si>
  <si>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</si>
  <si>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</si>
  <si>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</si>
  <si>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</si>
  <si>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</si>
  <si>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</si>
  <si>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</si>
  <si>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</si>
  <si>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</si>
  <si>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</si>
  <si>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</si>
  <si>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</si>
  <si>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</si>
  <si>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</si>
  <si>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</si>
  <si>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</si>
  <si>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</si>
  <si>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</si>
  <si>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</si>
  <si>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</si>
  <si>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</si>
  <si>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</si>
  <si>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</si>
  <si>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</si>
  <si>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</si>
  <si>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</si>
  <si>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</si>
  <si>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</si>
  <si>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</si>
  <si>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</si>
  <si>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</si>
  <si>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</si>
  <si>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</si>
  <si>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</si>
  <si>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</si>
  <si>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</si>
  <si>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</si>
  <si>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</si>
  <si>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</si>
  <si>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</si>
  <si>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</si>
  <si>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</si>
  <si>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</si>
  <si>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</si>
  <si>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</si>
  <si>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</si>
  <si>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</si>
  <si>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</si>
  <si>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</si>
  <si>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</si>
  <si>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</si>
  <si>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</si>
  <si>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</si>
  <si>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</si>
  <si>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</si>
  <si>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</si>
  <si>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</si>
  <si>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</si>
  <si>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</si>
  <si>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</si>
  <si>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</si>
  <si>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</si>
  <si>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</si>
  <si>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</si>
  <si>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</si>
  <si>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</si>
  <si>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</si>
  <si>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</si>
  <si>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</si>
  <si>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</si>
  <si>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</si>
  <si>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</si>
  <si>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</si>
  <si>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</si>
  <si>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</si>
  <si>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</si>
  <si>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</si>
  <si>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</si>
  <si>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</si>
  <si>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</si>
  <si>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</si>
  <si>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</si>
  <si>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</si>
  <si>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</si>
  <si>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</si>
  <si>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</si>
  <si>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</si>
  <si>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</si>
  <si>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</si>
  <si>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</si>
  <si>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</si>
  <si>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</si>
  <si>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</si>
  <si>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</si>
  <si>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</si>
  <si>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</si>
  <si>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</si>
  <si>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</si>
  <si>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</si>
  <si>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</si>
  <si>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</si>
  <si>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</si>
  <si>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</si>
  <si>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</si>
  <si>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</si>
  <si>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</si>
  <si>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</si>
  <si>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</si>
  <si>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</si>
  <si>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</si>
  <si>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</si>
  <si>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</si>
  <si>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</si>
  <si>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</si>
  <si>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</si>
  <si>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</si>
  <si>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</si>
  <si>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</si>
  <si>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</si>
  <si>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</si>
  <si>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</si>
  <si>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</si>
  <si>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</si>
  <si>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</si>
  <si>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</si>
  <si>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</si>
  <si>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</si>
  <si>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</si>
  <si>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</si>
  <si>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</si>
  <si>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</si>
  <si>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</si>
  <si>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</si>
  <si>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</si>
  <si>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</si>
  <si>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</si>
  <si>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</si>
  <si>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</si>
  <si>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</si>
  <si>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</si>
  <si>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</si>
  <si>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</si>
  <si>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</si>
  <si>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</si>
  <si>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</si>
  <si>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</si>
  <si>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</si>
  <si>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</si>
  <si>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</si>
  <si>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</si>
  <si>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</si>
  <si>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</si>
  <si>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</si>
  <si>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</si>
  <si>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</si>
  <si>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</si>
  <si>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</si>
  <si>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</si>
  <si>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</si>
  <si>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</si>
  <si>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</si>
  <si>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</si>
  <si>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</si>
  <si>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</si>
  <si>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</si>
  <si>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</si>
  <si>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</si>
  <si>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</si>
  <si>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</si>
  <si>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</si>
  <si>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</si>
  <si>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</si>
  <si>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</si>
  <si>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</si>
  <si>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</si>
  <si>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</si>
  <si>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</si>
  <si>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</si>
  <si>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</si>
  <si>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</si>
  <si>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</si>
  <si>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</si>
  <si>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</si>
  <si>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</si>
  <si>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</si>
  <si>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</si>
  <si>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</si>
  <si>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</si>
  <si>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</si>
  <si>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</si>
  <si>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</si>
  <si>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</si>
  <si>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</si>
  <si>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</si>
  <si>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</si>
  <si>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</si>
  <si>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</si>
  <si>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</si>
  <si>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</si>
  <si>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</si>
  <si>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</si>
  <si>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</si>
  <si>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</si>
  <si>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</si>
  <si>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</si>
  <si>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</si>
  <si>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</si>
  <si>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</si>
  <si>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</si>
  <si>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</si>
  <si>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</si>
  <si>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</si>
  <si>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</si>
  <si>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</si>
  <si>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</si>
  <si>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</si>
  <si>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</si>
  <si>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</si>
  <si>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</si>
  <si>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</si>
  <si>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</si>
  <si>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</si>
  <si>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</si>
  <si>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</si>
  <si>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</si>
  <si>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</si>
  <si>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</si>
  <si>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</si>
  <si>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</si>
  <si>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</si>
  <si>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</si>
  <si>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</si>
  <si>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</si>
  <si>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</si>
  <si>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</si>
  <si>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</si>
  <si>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</si>
  <si>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</si>
  <si>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</si>
  <si>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</si>
  <si>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</si>
  <si>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</si>
  <si>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</si>
  <si>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</si>
  <si>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</si>
  <si>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</si>
  <si>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</si>
  <si>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</si>
  <si>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</si>
  <si>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</si>
  <si>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</si>
  <si>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</si>
  <si>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</si>
  <si>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</si>
  <si>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</si>
  <si>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</si>
  <si>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</si>
  <si>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</si>
  <si>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</si>
  <si>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</si>
  <si>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</si>
  <si>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</si>
  <si>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</si>
  <si>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</si>
  <si>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</si>
  <si>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</si>
  <si>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</si>
  <si>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</si>
  <si>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</si>
  <si>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</si>
  <si>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</si>
  <si>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</si>
  <si>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</si>
  <si>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</si>
  <si>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</si>
  <si>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</si>
  <si>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</si>
  <si>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</si>
  <si>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</si>
  <si>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</si>
  <si>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</si>
  <si>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</si>
  <si>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</si>
  <si>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</si>
  <si>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</si>
  <si>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</si>
  <si>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</si>
  <si>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</si>
  <si>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</si>
  <si>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</si>
  <si>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</si>
  <si>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</si>
  <si>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</si>
  <si>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</si>
  <si>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</si>
  <si>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</si>
  <si>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</si>
  <si>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</si>
  <si>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</si>
  <si>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</si>
  <si>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State</t>
  </si>
  <si>
    <t>Time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</si>
  <si>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</si>
  <si>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</si>
  <si>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</si>
  <si>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</si>
  <si>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</si>
  <si>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</si>
  <si>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</si>
  <si>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</si>
  <si>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</si>
  <si>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30000 to 34999</t>
  </si>
  <si>
    <t>35000 to 39999</t>
  </si>
  <si>
    <t>40000 to 44999</t>
  </si>
  <si>
    <t>45000 to 49999</t>
  </si>
  <si>
    <t>1000 to 4999</t>
  </si>
  <si>
    <t>5000 to 9999</t>
  </si>
  <si>
    <t>10000 to 14999</t>
  </si>
  <si>
    <t>15000 to 19999</t>
  </si>
  <si>
    <t>20000 to 24999</t>
  </si>
  <si>
    <t>25000 to 29999</t>
  </si>
  <si>
    <t>Greater than or equal to 50000</t>
  </si>
  <si>
    <t>Outcome</t>
  </si>
  <si>
    <t>Backers_count</t>
  </si>
  <si>
    <t>Successful Campaigns:</t>
  </si>
  <si>
    <t>Mean</t>
  </si>
  <si>
    <t>Median</t>
  </si>
  <si>
    <t>Min</t>
  </si>
  <si>
    <t>Max</t>
  </si>
  <si>
    <t>Variance</t>
  </si>
  <si>
    <t>Standard Deviation</t>
  </si>
  <si>
    <t>Failed Campaigns: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</si>
</sst>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8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9" fontId="0" fillId="0" borderId="0" xfId="0" applyNumberFormat="1"/>
    <xf numFmtId="10" fontId="0" fillId="0" borderId="0" xfId="0" applyNumberFormat="1"/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8" fontId="1" fillId="0" borderId="0" xfId="0" applyNumberFormat="1" applyFont="1" applyAlignment="1">
      <alignment horizontal="center"/>
    </xf>
    <xf numFmtId="168" fontId="0" fillId="0" borderId="0" xfId="0" applyNumberFormat="1"/>
  </cellXfs>
  <cellStyles count="1">
    <cellStyle name="Normal" xfId="0" builtinId="0"/>
  </cellStyles>
  <dxfs count="1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59996337778862885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72-45F1-8929-DA54FBF834BA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72-45F1-8929-DA54FBF834BA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7F-4011-B832-D233E7E754E7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7F-4011-B832-D233E7E75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263359"/>
        <c:axId val="610250879"/>
      </c:barChart>
      <c:catAx>
        <c:axId val="610263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50879"/>
        <c:crosses val="autoZero"/>
        <c:auto val="1"/>
        <c:lblAlgn val="ctr"/>
        <c:lblOffset val="100"/>
        <c:noMultiLvlLbl val="0"/>
      </c:catAx>
      <c:valAx>
        <c:axId val="610250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263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0D-4BE8-AC04-21AC6716B725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0D-4BE8-AC04-21AC6716B725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FE-4896-83A1-4B20C2A61092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FE-4896-83A1-4B20C2A61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0361039"/>
        <c:axId val="1020361871"/>
      </c:barChart>
      <c:catAx>
        <c:axId val="10203610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61871"/>
        <c:crosses val="autoZero"/>
        <c:auto val="1"/>
        <c:lblAlgn val="ctr"/>
        <c:lblOffset val="100"/>
        <c:noMultiLvlLbl val="0"/>
      </c:catAx>
      <c:valAx>
        <c:axId val="102036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36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[StarterBook.xlsx]Per Month!PivotTable3</c:name>
    <c:fmtId val="23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E5-42D4-AD25-CE4DC93F5E3B}"/>
            </c:ext>
          </c:extLst>
        </c:ser>
        <c:ser>
          <c:idx val="1"/>
          <c:order val="1"/>
          <c:tx>
            <c:strRef>
              <c:f>'Per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E5-42D4-AD25-CE4DC93F5E3B}"/>
            </c:ext>
          </c:extLst>
        </c:ser>
        <c:ser>
          <c:idx val="2"/>
          <c:order val="2"/>
          <c:tx>
            <c:strRef>
              <c:f>'Per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E5-42D4-AD25-CE4DC93F5E3B}"/>
            </c:ext>
          </c:extLst>
        </c:ser>
        <c:ser>
          <c:idx val="3"/>
          <c:order val="3"/>
          <c:tx>
            <c:strRef>
              <c:f>'Per Month'!$E$4:$E$5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'Per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Month'!$E$6:$E$18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6-4D55-B819-E4E4AA3B5AA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24233791"/>
        <c:axId val="1024230879"/>
      </c:lineChart>
      <c:catAx>
        <c:axId val="102423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4230879"/>
        <c:crosses val="autoZero"/>
        <c:auto val="1"/>
        <c:lblAlgn val="ctr"/>
        <c:lblOffset val="100"/>
        <c:noMultiLvlLbl val="0"/>
      </c:catAx>
      <c:valAx>
        <c:axId val="102423087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2423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57-45E3-9C90-49AB88294E99}"/>
            </c:ext>
          </c:extLst>
        </c:ser>
        <c:ser>
          <c:idx val="5"/>
          <c:order val="5"/>
          <c:tx>
            <c:strRef>
              <c:f>'Bonus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57-45E3-9C90-49AB88294E99}"/>
            </c:ext>
          </c:extLst>
        </c:ser>
        <c:ser>
          <c:idx val="6"/>
          <c:order val="6"/>
          <c:tx>
            <c:strRef>
              <c:f>'Bonus 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57-45E3-9C90-49AB88294E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9208143"/>
        <c:axId val="9492089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'Bonus Work'!$B$1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'Bonus Work'!$B$2:$B$13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A57-45E3-9C90-49AB88294E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A57-45E3-9C90-49AB88294E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A57-45E3-9C90-49AB88294E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'Bonus Work'!$E$2:$E$13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A57-45E3-9C90-49AB88294E99}"/>
                  </c:ext>
                </c:extLst>
              </c15:ser>
            </c15:filteredLineSeries>
          </c:ext>
        </c:extLst>
      </c:lineChart>
      <c:catAx>
        <c:axId val="94920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208975"/>
        <c:crosses val="autoZero"/>
        <c:auto val="1"/>
        <c:lblAlgn val="ctr"/>
        <c:lblOffset val="100"/>
        <c:noMultiLvlLbl val="0"/>
      </c:catAx>
      <c:valAx>
        <c:axId val="94920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20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'Bonus Statistical Analysis'!$B$2:$B$2186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0F8-4912-AAB9-C6BCC1E5F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617008"/>
        <c:axId val="287619088"/>
      </c:scatterChart>
      <c:valAx>
        <c:axId val="28761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Successful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19088"/>
        <c:crosses val="autoZero"/>
        <c:crossBetween val="midCat"/>
      </c:valAx>
      <c:valAx>
        <c:axId val="287619088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170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'Bonus Statistical Analysis'!$E$2:$E$1531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8D-4D51-8213-C9A5BBA34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7625328"/>
        <c:axId val="287628240"/>
      </c:scatterChart>
      <c:valAx>
        <c:axId val="287625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Failed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28240"/>
        <c:crosses val="autoZero"/>
        <c:crossBetween val="midCat"/>
      </c:valAx>
      <c:valAx>
        <c:axId val="287628240"/>
        <c:scaling>
          <c:orientation val="minMax"/>
          <c:max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7625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14286</xdr:colOff>
      <xdr:row>2</xdr:row>
      <xdr:rowOff>4762</xdr:rowOff>
    </xdr:from>
    <xdr:to>
      <xdr:col>22</xdr:col>
      <xdr:colOff>409575</xdr:colOff>
      <xdr:row>34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6B07A-325D-4B77-98E9-EA7A43861B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290512</xdr:colOff>
      <xdr:row>2</xdr:row>
      <xdr:rowOff>42862</xdr:rowOff>
    </xdr:from>
    <xdr:to>
      <xdr:col>26</xdr:col>
      <xdr:colOff>161925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605C4-4E87-4047-ADB6-9964F8CAE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1</xdr:row>
      <xdr:rowOff>9524</xdr:rowOff>
    </xdr:from>
    <xdr:to>
      <xdr:col>19</xdr:col>
      <xdr:colOff>466724</xdr:colOff>
      <xdr:row>28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6BE363-99B0-4465-893C-31327509E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13</xdr:row>
      <xdr:rowOff>180975</xdr:rowOff>
    </xdr:from>
    <xdr:to>
      <xdr:col>10</xdr:col>
      <xdr:colOff>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FFF2B1-19F6-4CFD-8089-E349007867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285750</xdr:colOff>
      <xdr:row>11</xdr:row>
      <xdr:rowOff>66675</xdr:rowOff>
    </xdr:from>
    <xdr:to>
      <xdr:col>11</xdr:col>
      <xdr:colOff>228600</xdr:colOff>
      <xdr:row>25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D98A48-AD92-4857-BCE8-2A1FB5126E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533400</xdr:colOff>
      <xdr:row>11</xdr:row>
      <xdr:rowOff>76200</xdr:rowOff>
    </xdr:from>
    <xdr:to>
      <xdr:col>19</xdr:col>
      <xdr:colOff>228600</xdr:colOff>
      <xdr:row>25</xdr:row>
      <xdr:rowOff>152400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E423C8-11AC-43F6-8125-F5C647F241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" refreshedDate="44360.434184953701" createdVersion="7" refreshedVersion="7" minRefreshableVersion="3" recordCount="4114" xr:uid="{502A1BE8-1C70-435C-9054-B5C05A8B731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" refreshedDate="44360.450939120368" createdVersion="7" refreshedVersion="7" minRefreshableVersion="3" recordCount="4114" xr:uid="{3034751B-8787-4330-A998-C9378D8D78D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17999999999999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99999999999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03999999999996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789999999999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499999999999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30000000000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2999999999998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0999999999999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40000000000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0699999999999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4999999999999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29999999999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400000000000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399999999999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3600000000000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01000000000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600000000000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30000000000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67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399999999999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300000000000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490000000000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199999999999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399999999999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10000000000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40000000000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200000000000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8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100000000000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39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6499999999999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6000000000003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000000000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36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99999999999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100000000000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99999999999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16000000000003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299999999999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2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0000000000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0799999999999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500000000000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6700000000000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99999999999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399999999999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2699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999999999999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18999999999994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099999999999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5699999999999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67000000000002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9999999999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00000000000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600000000000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900000000000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3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499999999999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8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99999999999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99999999999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00000000000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700000000000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0500000000000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8800000000000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7000000000002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7700000000000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99999999999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89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3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0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299999999999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199999999999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500000000000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999999999993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5000000000005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099999999999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8900000000000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20000000000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099999999999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6700000000000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19999999999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669999999999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0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4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79000000000002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99999999998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5599999999999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299999999999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29999999999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2900000000000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499999999999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3999999999999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46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299999999999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9999999999998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0500000000000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0800000000000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86000000000001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1000000000004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46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79999999999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80000000000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889999999999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999999999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4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3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194999999999993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39900000000000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100000000000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2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0000000000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300000000000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7800000000000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00000000000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5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859999999999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17999999999999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03999999999994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600000000000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46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5999999999996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899999999999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4999999999993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9999999999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700000000000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78000000000003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1999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0999999999997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199999999999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67999999999999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099999999999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29800000000000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99999999999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499999999999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16999999999993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860000000000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4900000000000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300000000000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849999999999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27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66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0100000000000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10000000000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4799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200000000000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7600000000000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300000000000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22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199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00000000001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400000000000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099999999999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3799999999999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49600000000000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900000000000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299999999999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2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1700000000000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300000000000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5799999999999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500000000000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19999999999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0100000000000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03000000000003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999999999997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89000000000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3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698999999999998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3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86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69999999999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100000000000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2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459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999999999999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55999999999995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20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19999999999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49000000000002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0500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64999999999995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480000000000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9000000000006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2999999999997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2999999999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7899999999999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500000000000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89900000000000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8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2999999999997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00000000000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479999999999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05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99999999999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9999999999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49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299999999999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2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5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4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4200000000000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379999999999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29999999999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4900000000000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00000000000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99999999998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5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7799999999999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8800000000000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6999999999999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299999999999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39800000000000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8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299999999999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100000000000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79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100000000000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499999999999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1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900000000000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1700000000000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299999999999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30000000000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30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1000000000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600000000000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440000000000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4000000000001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799999999999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4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6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500000000000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100000000000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099999999999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799999999999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87000000000003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68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30000000000002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6700000000000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2999999999998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69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4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880000000000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099999999999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32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499999999999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3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10000000000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599999999999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6900000000000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00000000000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300000000000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39999999999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6700000000000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10000000000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20000000000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20000000000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67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29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299999999999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899999999999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699999999999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900000000000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6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600000000000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5799999999999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00000000000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2999999999998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400000000000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20000000000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0000000000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0000000000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30000000000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6000000000002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39999999999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00000000000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060000000000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400000000000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400000000000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8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99999999999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999999999998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9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2999999999998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8600000000000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89000000000003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700000000000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170000000000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59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260000000000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600000000000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99999999998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399999999999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99999999999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2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3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100000000000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87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50000000000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37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400000000000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99999999999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200000000000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4.99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30000000000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29800000000000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299999999999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899999999999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200000000000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7600000000000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0399999999999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10000000000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2999999999998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70000000000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4699999999999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799999999999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8000000000000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85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8600000000000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699999999999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199999999999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0000000000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19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699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4900000000000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2999999999999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2099999999999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8800000000000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6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300000000000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2499999999999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2899999999999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900000000000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0299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0000000000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199999999999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199999999999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30000000000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079999999999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46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7000000000002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899999999999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499999999999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900000000001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100000000000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700000000000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00000000000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600000000000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7999999999998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999999999999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100000000000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999999999999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9999999999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7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6600000000000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499999999999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99999999999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10000000000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500000000000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7000000000002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29500000000000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99999999999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67000000000002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999999999998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0900000000000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8599999999999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300000000000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8799999999999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3999999999999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5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4800000000000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59000000000002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1999999999997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2599999999999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1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4000000000002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36999999999998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1800000000000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400000000000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6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0500000000000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99999999998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299999999999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76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2000000000006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2699999999999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299999999999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700000000000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0600000000000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8999999999999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3999999999999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99999999999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400000000000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99999999999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79999999999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1999999999998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00000000000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17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080000000000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7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199999999999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499999999999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55999999999999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069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3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199999999999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3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7700000000000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99999999999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0199999999999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28999999999998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06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000000000001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00000000000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6899999999999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000000000001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58000000000003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1999999999995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499999999999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399999999999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38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3999999999997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1700000000000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7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200000000000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669999999999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299999999999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779999999999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599999999999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66999999999999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1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399999999999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600000000000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99999999999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40000000000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0000000000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5699999999999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00000000000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2999999999998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67000000000002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299999999999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6700000000000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399999999999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300000000000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7000000000002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8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199999999999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299999999999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600000000000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700000000000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56999999999999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199999999999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46999999999998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86000000000001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3999999999998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29999999999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50000000000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299999999999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890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6700000000000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00000000000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27000000000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0000000000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2999999999998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3699999999999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39000000000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0000000000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30000000000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299999999999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8700000000000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599999999999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600000000000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59699999999999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499999999998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700000000000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2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499999999999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67000000000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369999999999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10000000000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5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100000000000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89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1799999999999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399999999999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3999999999998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00000000000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76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00000000000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199999999999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6700000000000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099999999999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3000000000004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699999999999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5800000000000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300000000000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3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700000000000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36000000000001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67000000000002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28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59999999999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6699999999999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099999999999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75999999999999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67000000000002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82000000000001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7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1700000000000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5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300000000000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090000000000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6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4000000000000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499999999999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3000000000000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0799999999999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29699999999999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99999999999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399999999999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30000000000002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299999999999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999999999999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3999999999999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4999999999999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9999999999998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499999999999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6700000000000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299999999999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299999999999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2999999999998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00000000000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8800000000000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199999999999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99999999999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2999999999998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300000000000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100000000000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570000000000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000000000003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0000000000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200000000000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2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66999999999999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99999999999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2000000000006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3899999999999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19999999999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399999999999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0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470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889999999999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40000000000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4000000000001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76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70000000000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1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15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6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2799999999999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199999999999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99999999999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4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29999999999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19999999999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79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795999999999999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68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5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8900000000000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200000000000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2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299999999999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00000000000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99999999999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899999999999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009999999999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99999999999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299999999999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8900000000000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697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100000000000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0200000000000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74999999999997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600000000000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8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380000000000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99999999999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4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3999999999997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4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300000000000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5500000000000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200000000000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7000000000002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299999999999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199999999999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6799999999999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3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0500000000000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5500000000000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749999999999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199999999999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200000000000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0000000000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7699999999999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2000000000003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00000000000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399999999999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3799999999999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3999999999999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199999999999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399999999999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30000000000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1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0400000000001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3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1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16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0000000000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259999999999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0699999999999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29999999999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569999999999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700000000000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8500000000000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2999999999998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200000000000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2800000000001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6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49000000000001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0000000000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5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2999999999998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099999999999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8999999999997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20000000000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99999999999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9999999999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200000000000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00000000000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299999999999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400000000000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67000000000004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099999999999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399999999999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299999999999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19999999999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00000000000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3499999999999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8000000000002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100000000000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66999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1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000000000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2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06999999999999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900000000000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699999999999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599999999999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1999999999999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4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3699999999999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400000000000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3999999999993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200000000000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00000000000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889999999999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99999999999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199999999999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5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99999999999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700000000000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4599999999999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0100000000000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4999999999999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999999999997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6700000000000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000000000000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3000000000000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14999999999998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8899999999999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4499999999996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2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29999999999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299999999999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67000000000002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2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299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799999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100000000000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299999999999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0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30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1600000000000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300000000000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299999999999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9999999999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8700000000000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57999999999998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5800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0499999999999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99999999999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299999999999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099999999999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3599999999999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499999999999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37999999999997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200000000000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400000000000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40000000000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14999999999999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7599999999999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7899999999999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099999999999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10000000000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699999999999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5699999999999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2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4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400000000000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6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1499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389999999999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200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3999999999997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199999999999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399999999999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00000000000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0500000000000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500000000000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15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740000000000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5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079999999999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299999999999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879999999999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1700000000000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299999999999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899999999999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700000000000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2999999999998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2999999999998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6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7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7800000000000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9999999999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2600000000000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3000000000003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8899999999999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300000000000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9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4999999999997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0000000000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399999999999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7999999999997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00000000000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2000000000005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5699999999999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100000000000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9999999999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09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19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399999999999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9000000000001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5399999999999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000000000003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8900000000000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9999999999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300000000000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300000000000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9000000000003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9999999999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6999999999999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6999999999999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40000000000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99999999999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3999999999998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599999999999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100000000000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8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99999999999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13999999999999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39999999999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3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460000000000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2999999999999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00000000000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7799999999999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3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5700000000000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999999999997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59799999999999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4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9000000000002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4900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399999999999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300000000000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800000000000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15999999999997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4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99999999999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7500000000000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3600000000000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699999999999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29999999999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870000000000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1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99999999999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4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0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0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400000000000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200000000000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700000000000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77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9999999999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2499999999999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099999999999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400000000000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99999999999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0899999999999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1999999999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369999999999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0000000000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00000000000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6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799999999999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700000000000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3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199999999999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00000000000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70000000000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360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8000000000001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89000000000001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80000000000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289999999999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2999999999998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100000000000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2000000000002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199999999999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2699999999999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199999999999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35000000000002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0700000000000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669999999999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3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8900000000000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010000000000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099999999999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29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3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1699999999999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49000000000001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78000000000006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700000000000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46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38999999999996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200000000000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38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09000000000002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5699999999999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299999999999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1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76000000000001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80000000000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8500000000000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0000000000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65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8899999999999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099999999999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300000000000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0000000000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6699999999999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6800000000000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500000000000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2000000000002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99999999999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5999999999996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0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500000000000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3799999999999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10000000000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399999999999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3799999999999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7699999999999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00000000000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6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399999999999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3800000000000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299999999999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87999999999994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17999999999998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1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8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2999999999998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3800000000000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2800000000000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1900000000000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2000000000003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86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200000000000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99999999999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2899999999999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799999999999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8999999999998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99999999999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5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1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199999999999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999999999999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3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499999999999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290000000001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99999999999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100000000000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000000000002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27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399999999999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52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599999999999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12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50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99999999999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8999999999998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40000000000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38999999999999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600000000000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3000000000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.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07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99999999998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0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4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5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579999999999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059999999999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759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19999999999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3899999999999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0800000000000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66000000000001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46999999999997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2000000000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440000000000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779999999999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99999999999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99999999999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559999999999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00000000000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39999999999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8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399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3999999999999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800000000000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29999999999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2900000000000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7000000000002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3999999999999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80000000000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400000000000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5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019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999999999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5900000000000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39999999999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39999999999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7700000000000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1000000000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0200000000000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00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890000000000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1700000000000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6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48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369999999999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10000000000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10000000000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04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09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100000000000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999999999993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5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14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60000000000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5699999999998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100000000000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99999999999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070000000000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40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299999999999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60000000000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2600000000000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7799999999999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4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599999999999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0000000000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9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0000000000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09499999999999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19999999999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100000000000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5499999999999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4800000000000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07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6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0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890000000000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40000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200000000000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09999999999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40000000000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0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6600000000000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29999999999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0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8799999999999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399999999999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9000000000006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09999999999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200000000000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01000000000002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0400000000000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99999999999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4700000000000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2599999999999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59700000000000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099999999999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00000000000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1999999999996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699999999999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000000000001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1699999999999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00000000000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3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4900000000000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89499999999999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600000000000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00000000000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799999999999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00000000000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2800000000000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5699999999999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699999999999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3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9999999999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29999999999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6000000000001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7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0000000000002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0000000000002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6700000000000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59700000000000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600000000000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08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299999999999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2000000000002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200000000000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19999999999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67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4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6900000000000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9999999999997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000000000002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0299999999999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400000000000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9999999999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6700000000000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6999999999999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1600000000000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7700000000000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0000000000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299999999999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80000000000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599999999999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799999999999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899999999999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6999999999999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799999999999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400000000000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099999999999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6599999999999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5700000000000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5599999999999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799999999999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099999999999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4799999999999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400000000000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0699999999999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1000000000005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399999999999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0100000000000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00000000000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3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6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0099999999999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00000000000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34999999999999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299999999999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700000000000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029999999999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79699999999999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300000000000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200000000000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3999999999998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0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0400000000000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499999999999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797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99999999999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2500000000000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49800000000000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0000000000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699999999999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850000000000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1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2600000000000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299999999999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0000000000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000000000001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6500000000000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0999999999999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7500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1999999999999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300000000000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300000000000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1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20000000000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0900000000000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400000000000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19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99999999999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9999999999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800000000000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0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299999999999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400000000000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8000000000002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3000000000002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789999999999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19999999999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50000000000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0000000000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51000000000002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4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2000000000002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00000000000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300000000000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39700000000000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999999999998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4999999999997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20000000000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8899999999999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3999999999997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2800000000000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399999999999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1500000000000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600000000000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6599999999999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00000000000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09999999999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3600000000000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76000000000002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199999999999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00000000000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0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86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370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497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600000000000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0960000000000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2000000000003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30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00000000000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899999999999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9999999999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0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500000000000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1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200000000000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300000000000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259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500000000000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0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2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19999999999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04999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399999999999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4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300000000000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6999999999996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6999999999999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299999999999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32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2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1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2999999999998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32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300000000000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40000000000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7000000000002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2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30000000000002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4999999999998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2999999999998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1999999999994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00000000000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899999999999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350000000000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7000000000002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099999999999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99999999999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39999999999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9000000000005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079999999999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3000000000002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580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3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8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299999999999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3999999999999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100000000000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9999999999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0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100000000000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5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699999999999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0399999999999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299999999999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100000000000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100000000000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0999999999997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199999999999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010000000000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6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00000000000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8000000000002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99999999999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00000000000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4799999999999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48999999999999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1000000000002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76000000000002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48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300000000000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399999999999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4500000000000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400000000000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8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34999999999997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300000000000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2899999999999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600000000000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299999999999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290000000000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299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4999999999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6899999999999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7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99999999999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300000000000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400000000000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400000000000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0000000000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3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49999999999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300000000000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1799999999999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100000000000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00000000000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2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2000000000002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29999999999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80000000000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300000000000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099999999999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2000000000006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3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6600000000000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3999999999999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2799999999999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30000000000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59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02999999999997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1999999999997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100000000003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099999999999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00000000000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299000000000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6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3899999999999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100000000000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00000000000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1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7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5600000000000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09499999999999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8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8500000000000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05000000000001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99999999999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399999999999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199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8100000000000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00000000000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6599999999999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67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2999999999998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400000000001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499999999999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29999999999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199999999999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7800000000000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579999999999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380000000000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69599999999999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2800000000000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199999999999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3999999999999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299999999999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0000000000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9999999999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4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099999999999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85999999999999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3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670000000000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99999999999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580000000000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199999999998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4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6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3999999999999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4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4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0999999999999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.0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39999999999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880000000000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3800000000000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699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9000000000004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4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99999999996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18000000000006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029999999999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99999999999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0000000000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20000000000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299999999998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499999999999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0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499999999999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349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800000000000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86000000000001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2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999999999999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09799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599999999999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200000000000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67000000000002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7000000000002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00000000000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00000000000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58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7899999999999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3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7000000000002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199999999999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5800000000000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500000000000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299999999999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1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400000000000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500000000000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399999999999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200000000000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7699999999999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00000000000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300000000000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399999999999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5999999999999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999999999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99999999999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69999999999993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67000000000002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399999999999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000000000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0899999999999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00000000000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699999999998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4599999999999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8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3999999999996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2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179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100000000000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59999999999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6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0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99999999999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67000000000002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2999999999998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29999999999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600000000000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299999999999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60000000000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70000000000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32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29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2999999999998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0000000000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2999999999998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3000000000000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200000000000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7099999999999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199999999999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299999999999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299999999999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289999999999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8800000000000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1399999999999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9000000000002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7699999999999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399999999999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99999999999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00000000000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2999999999998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200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700000000000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3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299999999999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3699999999999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399999999999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99999999999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3799999999999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699999999999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3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1899999999999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00000000000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280000000000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2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999999999999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699999999999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2999999999998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10000000000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2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0000000000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299999999999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499999999999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00000000000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799999999999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4999999999997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0000000000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10000000000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500000000000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0999999999999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6699999999999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88000000000002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5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499999999999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2000000000004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5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3999999999999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2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399999999999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6.9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0900000000000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000000000002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100000000000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7499999999999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9999999999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0000000000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300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2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2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09999999999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8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200000000000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2000000000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500000000000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779999999999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10000000000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6500000000000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8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99999999999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00000000000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99999999999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49000000000007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36999999999999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399999999999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3999999999993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8899999999999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0100000000000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3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00000000000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600000000000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25999999999996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200000000000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3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0899999999999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199999999999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479999999999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09999999999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7399999999999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7000000000002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2900000000000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299999999999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099999999999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199999999999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3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669999999999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300000000000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08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300000000000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3000000000000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670000000000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780000000000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3999999999999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7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299999999999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800000000000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7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0000000000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199999999999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00000000000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86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2999999999998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100000000000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380000000000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300000000000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099999999999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60000000000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3999999999997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8900000000000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050000000000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0000000000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300000000000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00000000000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2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099999999999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999999999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0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400000000000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68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0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099999999999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700000000000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99999999999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0399999999999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5800000000000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00000000000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39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999999999999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09499999999999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0100000000000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399999999999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200000000000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102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8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30000000000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300000000000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8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260000000000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35999999999999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299999999999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680000000000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99999999999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17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700000000000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3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9200000000000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00000000000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1999999999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7999999999998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7699999999999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670000000000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999999999998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700000000000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2999999999998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5800000000000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300000000000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100000000000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299999999999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0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20000000000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0999999999999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0199999999999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700000000000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0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300000000000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7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29999999999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00000000000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400000000000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20000000000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79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15999999999994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2000000000003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699999999999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18999999999997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899999999999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01999999999998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3499999999999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8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499999999999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26000000000005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700000000000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869999999999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200000000000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700000000000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99999999999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00000000000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3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200000000000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3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300000000000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3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0000000000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600000000000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2500000000000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199999999999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499999999999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299999999999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899999999999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7000000000002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9999999999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40000000000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8500000000000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8999999999996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3699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0800000000000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700000000000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3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6699999999999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8600000000000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299999999999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6700000000000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7899999999999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0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2999999999998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8599999999999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0400000000000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87999999999994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39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1999999999998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9999999999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00000000000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7700000000000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400000000000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00000000000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1999999999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1000000000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0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80000000000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0000000000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0099999999999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00000000000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2999999999999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99999999999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8999999999996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0000000000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699999999999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789999999999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499999999999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3999999999999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700000000000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22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6700000000000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00000000000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000000000002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2999999999998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399999999999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9999999999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19999999999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000000000002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079999999999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390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70000000000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900000000000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6700000000000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000000000002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99999999999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300000000000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99999999999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299999999999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2999999999998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0999999999995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050000000000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6999999999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99999999999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799999999999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200000000000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6700000000000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1000000000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69999999999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7999999999998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00000000000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700000000000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7999999999998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99999999999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300000000000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539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5800000000000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87999999999997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000000000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4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9999999999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0999999999997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999999999998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6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50000000000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900000000000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7999999999998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00000000000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70000000000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400000000000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69599999999999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99999999999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00000000000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7599999999999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0900000000000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3999999999997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3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299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399999999999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699999999999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00000000000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700000000000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8600000000000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5800000000000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00000000000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00000000000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00000000000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200000000000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6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00000000000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099999999999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9999999999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3699999999999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99999999999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70000000000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6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3999999999997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2999999999998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00000000000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099999999999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0000000000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999999999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396999999999998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700000000000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7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00000000000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50000000000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500000000000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1000000000002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599999999999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150000000000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860000000000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0000000000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299999999999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300000000000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00000000000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99999999999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00000000000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3999999999997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8999999999998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799999999999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599999999999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800000000000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38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600000000000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199999999999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3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67000000000002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2999999999998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99999999999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999999999998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099999999999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6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3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0000000000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100000000000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3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199999999999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1500000000000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0000000000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299999999999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3999999999999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0799999999999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70000000000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1000000000002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295999999999999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399999999999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999999999999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2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200000000000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100000000000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3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3799999999999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099999999999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7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150000000000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600000000000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800000000000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0199999999999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.002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760000000000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8999999999999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200000000000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699999999999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2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097999999999999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800000000000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1700000000000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99999999999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999999999999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099999999999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70000000000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200000000000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99999999999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7999999999997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77999999999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00000000000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99999999999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599999999999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399999999999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300000000000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2999999999998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099999999999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999999999999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869999999999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80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699999999999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799999999999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99999999999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3999999999999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860000000000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200000000000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400000000000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00000000000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9999999999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99999999999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0000000000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00000000000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199999999999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5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70000000000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300000000000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09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99999999999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7000000000002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300000000000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299999999999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299999999999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499999999999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099999999999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1000000000004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66000000000003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290000000000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599999999999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499999999999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18000000000004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8700000000000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3999999999999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99999999999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999999999999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399999999999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300000000000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2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7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10000000000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99999999999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99999999999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3499999999999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8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199999999999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199999999999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2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19999999999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400000000000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299999999999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900000000000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399999999999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3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399999999999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82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3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800000000000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2999999999998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299999999999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0000000000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700000000000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00000000000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87999999999997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4799999999999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00000000000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6700000000000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400000000000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5800000000000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99999999999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3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99999999999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3999999999999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670000000000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4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1999999999998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700000000000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52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48999999999999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099999999999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599999999999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999999999998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62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300000000000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6499999999999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299999999999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700000000000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999999999998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699999999999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8899999999999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4599999999999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8700000000000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99999999999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6700000000000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7999999999997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7000000000002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3999999999999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69999999999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37999999999997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0999999999997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0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9000000000002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000000000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99999999999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400000000000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270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5999999999998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42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2999999999998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099999999999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000000000006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19000000000003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00000000000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2800000000000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0399999999999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799999999999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500000000000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0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3000000000002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299999999999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5599999999999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700000000000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00000000000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099999999999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099999999999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999999999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18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399999999999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999999999998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0000000000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3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200000000000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099999999999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62000000000003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0100000000000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560000000000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8600000000000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600000000000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99999999999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099999999999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700000000000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6999999999998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99999999999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99999999999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6700000000000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560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63999999999999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37999999999997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2900000000000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2999999999999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1000000000003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300000000000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4699999999999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399999999999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100000000000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300000000000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300000000000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5800000000000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3999999999999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6700000000000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3899999999999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700000000000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2000000000006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56999999999999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2999999999998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2999999999998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399999999999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099999999999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300000000000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299999999999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899999999999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6700000000000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67000000000002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100000000000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32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600000000000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300000000000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700000000000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7999999999997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0999999999997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3499999999999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299999999999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099999999999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6999999999999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1999999999999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2999999999998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58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3999999999999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7000000000002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9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299999999999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8000000000002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1499999999999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1999999999998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299999999999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399999999999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700000000000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9999999999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9999999999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8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6700000000000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2999999999998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7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8600000000000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30000000000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17999999999999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99999999999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03999999999996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789999999999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499999999999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300000000001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2999999999998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0999999999999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400000000001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0699999999999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4999999999999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29999999999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400000000000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399999999999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3600000000000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010000000000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600000000000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300000000000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6700000000001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399999999999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3000000000003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490000000000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199999999999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399999999999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100000000001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40000000000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200000000000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8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1000000000004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39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6499999999999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6000000000003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000000000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36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99999999999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100000000000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99999999999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5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16000000000003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99999999999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299999999999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0000000000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0799999999999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500000000000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6700000000000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999999999995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399999999999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2699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999999999999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18999999999994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099999999999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5699999999999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67000000000002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9999999999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00000000000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600000000000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900000000000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3999999999999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499999999999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86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99999999999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99999999999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00000000000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700000000000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0500000000000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8800000000000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7000000000002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7700000000000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99999999999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89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3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099999999999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299999999999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199999999999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500000000000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999999999993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5000000000005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099999999999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89000000000001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20000000000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099999999999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6700000000000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19999999999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669999999999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06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4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79000000000002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99999999998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5599999999999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299999999999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29999999999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2900000000000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499999999999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3999999999999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46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2999999999998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9999999999998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0500000000000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0800000000000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86000000000001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4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1000000000004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46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79999999999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80000000000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889999999999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999999999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4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3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194999999999993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399000000000001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100000000000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000000000004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2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0000000000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300000000000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7800000000000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00000000000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57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85999999999996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17999999999999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03999999999994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600000000000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46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5999999999996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899999999999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4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4999999999993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9999999999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700000000000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78000000000003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1999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099999999999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199999999999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67999999999999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099999999999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29800000000000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99999999999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4999999999993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16999999999993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86000000000007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49000000000002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3000000000003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849999999999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27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66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0100000000000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10000000000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4799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200000000000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76000000000001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3000000000003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2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19999999999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00000000001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4000000000001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099999999999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3799999999999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49600000000000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900000000000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299999999999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2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3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1700000000000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300000000000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5799999999999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5000000000001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19999999999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0100000000000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03000000000003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999999999997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89000000000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3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698999999999998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300000000001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86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69999999999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1000000000006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72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4599999999999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999999999999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55999999999995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20000000000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199999999999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49000000000002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0500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64999999999995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4800000000001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9000000000006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1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2999999999997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2999999999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7899999999999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4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500000000000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89900000000000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89999999999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2999999999997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00000000000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479999999999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05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99999999999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99999999999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490000000000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2999999999996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2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5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4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4200000000000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3799999999999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29999999999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49000000000004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00000000000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99999999998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5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7799999999999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8800000000000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6999999999999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299999999999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398000000000003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8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299999999999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1000000000001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79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100000000000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499999999999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1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900000000000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17000000000004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2999999999996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0000000000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300000000001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30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1000000000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4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600000000000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4400000000001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4000000000001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799999999999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4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6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5000000000001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100000000000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099999999999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799999999999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87000000000003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68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30000000000002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6700000000000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2999999999998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6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499999999999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880000000000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099999999999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32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4999999999999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3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10000000000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599999999999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6900000000000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00000000000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3000000000001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39999999999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6700000000000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10000000000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20000000000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20000000000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67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29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299999999999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899999999999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699999999999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9000000000002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6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6000000000001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5799999999999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99999999999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00000000000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2999999999998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400000000000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200000000001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0000000000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00000000001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30000000000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6000000000002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399999999999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00000000000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0600000000002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400000000000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400000000000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8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99999999999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999999999998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9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2999999999998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8600000000000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4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89000000000003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7000000000002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170000000000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59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2600000000001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600000000000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99999999998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399999999999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999999999999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2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3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100000000000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3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87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50000000000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3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400000000000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999999999999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200000000000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4.997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300000000002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298000000000002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299999999999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899999999999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200000000000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76000000000002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03999999999996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10000000000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2999999999998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70000000000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4699999999999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7999999999994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8000000000000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850000000000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86000000000001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6999999999999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1999999999999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2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0000000000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19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699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49000000000002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2999999999999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2099999999999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88000000000002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6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3000000000001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2499999999999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2899999999999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900000000000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0299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0000000000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199999999999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19999999999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300000000001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079999999999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46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7000000000002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899999999999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499999999999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900000000001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100000000000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7000000000003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00000000000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6000000000003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7999999999998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999999999999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1000000000001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999999999999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99999999999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7000000000001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66000000000001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499999999999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99999999999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10000000000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500000000000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7000000000002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295000000000002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99999999999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67000000000002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999999999998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0900000000000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8599999999999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300000000000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87999999999994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3999999999999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5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4800000000000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59000000000002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1999999999997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2599999999999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1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4000000000002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36999999999998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1800000000000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400000000000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6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0500000000000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99999999998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299999999999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7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2000000000006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2699999999999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299999999999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7000000000002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0600000000000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8999999999999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3999999999999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999999999997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400000000000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99999999999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79999999999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1999999999998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00000000000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1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080000000000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7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199999999999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499999999999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55999999999999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4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0699999999999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3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199999999999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3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7700000000000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99999999999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2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0199999999999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2899999999999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06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000000000001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00000000000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6899999999999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00000000000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58000000000003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1999999999995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499999999999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399999999999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38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3999999999997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1700000000000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7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200000000000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2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669999999999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299999999999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7799999999999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599999999999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66999999999999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1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3999999999999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600000000000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99999999999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40000000000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0000000000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56999999999999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00000000000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2999999999998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67000000000002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2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6700000000000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399999999999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300000000000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7000000000002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86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199999999999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299999999999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6000000000006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700000000000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56999999999999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199999999999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4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4699999999999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86000000000001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3999999999998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6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299999999999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500000000002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299999999999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890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6700000000000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00000000000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27000000000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00000000001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2999999999998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3699999999999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39000000000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00000000000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300000000001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2999999999998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8700000000000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599999999999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600000000000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596999999999994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499999999998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7000000000002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2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499999999999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670000000000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3699999999999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10000000000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5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100000000000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89000000000001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17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399999999999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3999999999998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000000000003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76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00000000000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199999999999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6700000000000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0999999999999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3000000000004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699999999999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5800000000000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300000000000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3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700000000000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36000000000001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67000000000002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28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59999999999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6699999999999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099999999999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75999999999999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67000000000002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82000000000001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7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1700000000000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59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300000000000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090000000000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6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4000000000000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499999999999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30000000000002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0799999999999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296999999999997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99999999999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399999999999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30000000000002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299999999999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9999999999998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3999999999999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4999999999999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9999999999998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49999999999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6700000000000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299999999999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2999999999997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2999999999998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00000000000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8800000000000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9999999999998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199999999999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999999999995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2999999999998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300000000000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100000000000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570000000000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000000000003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0000000000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200000000000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2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66999999999999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999999999999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200000000000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38999999999993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999999999997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19999999999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399999999999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0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470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889999999999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40000000000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4000000000001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76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70000000000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1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1599999999997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6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2799999999999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199999999999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99999999999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400000000001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29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19999999999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79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795999999999999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68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5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89000000000003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200000000000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2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29999999999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99999999999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00000000000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99999999999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899999999999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0099999999999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99999999999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2999999999997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8900000000000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697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1000000000006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0200000000000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74999999999997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600000000000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8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3800000000000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999999999999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4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3999999999997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4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300000000000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5500000000000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200000000000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6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7000000000002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2999999999994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1999999999998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67999999999998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3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0500000000000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5500000000000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749999999999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199999999999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200000000000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00000000000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7699999999999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86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2000000000003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00000000000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399999999999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3799999999999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3999999999999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1999999999995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399999999999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30000000000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16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0400000000001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3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5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1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16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00000000001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2599999999995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06999999999996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299999999999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5699999999997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7000000000002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85000000000001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2999999999998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200000000000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2800000000001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4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6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49000000000001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0000000000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5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2999999999998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099999999999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8999999999997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20000000000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99999999999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9999999999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2000000000001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00000000000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299999999999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400000000000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67000000000004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0999999999999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399999999999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299999999999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19999999999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00000000000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34999999999997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8000000000002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100000000000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66999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1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0000000000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2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06999999999999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900000000000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6999999999996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5999999999995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1999999999999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47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369999999999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400000000000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3999999999993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2000000000002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00000000000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889999999999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99999999999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199999999999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5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99999999999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700000000000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4599999999999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0100000000000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4999999999999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999999999997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6700000000000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000000000000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3000000000000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14999999999998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8899999999999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3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4499999999996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2000000000002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29999999999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299999999999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67000000000002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2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2999999999998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799999999999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100000000000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299999999999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0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3000000000001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16000000000003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300000000000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2999999999998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9999999999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87000000000001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57999999999998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5800000000000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0499999999999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99999999999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299999999999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099999999999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3599999999999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499999999999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37999999999997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200000000000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4000000000004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40000000000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14999999999999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7599999999999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7899999999999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0999999999998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100000000001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699999999999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5699999999999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2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47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39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400000000000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6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1499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389999999999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200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3999999999997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1999999999997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399999999999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00000000000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0500000000000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5000000000001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15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7400000000001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5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079999999999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299999999999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879999999999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1700000000000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299999999999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899999999999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700000000000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2999999999998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2999999999998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6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7800000000000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99999999999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2600000000000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300000000000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8899999999999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300000000000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9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4999999999997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0000000000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5000000000002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399999999999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7999999999997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00000000000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2000000000005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56999999999994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1000000000004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9999999999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5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09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19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3999999999994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9000000000001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5399999999999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000000000003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8900000000000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9999999999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300000000000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300000000000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9000000000003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9999999999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6999999999999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6999999999999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40000000000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99999999999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3999999999998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599999999999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100000000000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8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999999999994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13999999999999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39999999999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3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460000000000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2999999999999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00000000000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7799999999999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3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5700000000000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999999999997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597999999999999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4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9000000000002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4900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399999999999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3000000000004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800000000000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15999999999997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4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99999999999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7500000000000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3600000000000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699999999999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299999999998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8700000000000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18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999999999994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4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0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0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4000000000001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200000000000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7000000000002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77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9999999999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24999999999997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099999999999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400000000000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99999999999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0899999999999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1999999999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369999999999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9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0000000000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00000000000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6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799999999999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700000000000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3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199999999999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00000000000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7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360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8000000000001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89000000000001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80000000000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2899999999999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2999999999998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1000000000003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2000000000002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199999999999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2699999999999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1999999999997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35000000000002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0700000000000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669999999999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3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89000000000003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010000000000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0999999999997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299999999999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38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16999999999999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49000000000001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7800000000000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7000000000004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46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38999999999996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200000000000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38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09000000000002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5699999999999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2999999999998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199999999999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76000000000001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8000000000001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8500000000000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0000000000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65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88999999999996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099999999999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300000000000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00000000001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6699999999999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68000000000001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500000000000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2000000000002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99999999999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5999999999996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0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500000000000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3799999999999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100000000001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399999999999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37999999999997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7699999999999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000000000001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4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6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3999999999997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3800000000000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299999999999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87999999999994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17999999999998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16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8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299999999999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38000000000001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2800000000000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19000000000001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2000000000003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86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1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2000000000001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99999999999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28999999999996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799999999999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8999999999998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99999999999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52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1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199999999999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999999999999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3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499999999999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290000000001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99999999999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1000000000002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000000000002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27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399999999999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52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599999999999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12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50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99999999999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68999999999998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400000000001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38999999999999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600000000000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1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30000000000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.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070000000000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99999999998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0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499999999999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55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579999999999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0599999999999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759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19999999999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3899999999999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0800000000000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66000000000001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46999999999997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2000000000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4400000000001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779999999999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99999999999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99999999999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559999999999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00000000000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39999999999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8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39999999999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3999999999999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800000000000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29999999999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2900000000000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70000000000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3999999999999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800000000001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400000000000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5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019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2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999999999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5900000000000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399999999999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399999999998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77000000000001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1000000000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02000000000004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00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890000000000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1700000000000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68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48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369999999999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100000000002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10000000000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04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096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100000000000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999999999993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5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14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360000000000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5699999999998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1000000000003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99999999999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070000000000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4000000000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2999999999999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60000000000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26000000000001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7799999999999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4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5999999999997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0000000000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9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0000000000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09499999999999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19999999999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1000000000001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5499999999999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48000000000002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07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6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0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890000000000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40000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200000000000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2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09999999999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40000000000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09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6600000000000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299999999999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0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879999999999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399999999999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9000000000006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0999999999999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200000000000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01000000000002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0400000000000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4899999999999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47000000000006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2599999999999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59700000000000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099999999999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00000000000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1999999999996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699999999999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000000000001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1699999999999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00000000000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3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49000000000001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89499999999999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600000000000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00000000000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799999999999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00000000000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28000000000006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5699999999999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699999999999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3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99999999994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299999999999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6000000000001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7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0000000000002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0000000000002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67000000000002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59700000000000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600000000000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08999999999999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299999999999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2000000000002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200000000000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19999999999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67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47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69000000000003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9999999999997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00000000000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0299999999999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4000000000004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9999999999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6700000000000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6999999999999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1600000000000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7700000000000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0000000000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2999999999997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80000000000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599999999999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799999999999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899999999999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699999999999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799999999999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4000000000001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099999999999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65999999999999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57000000000001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5599999999999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799999999999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099999999999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4799999999999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400000000000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0699999999999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1000000000005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399999999999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0100000000000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00000000000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3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6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00999999999998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00000000000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34999999999999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299999999999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700000000000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0299999999999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79699999999999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1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3000000000001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200000000000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3999999999998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0999999999999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0400000000000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4999999999996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797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99999999999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25000000000001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49800000000000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0000000000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6999999999999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8500000000001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1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2600000000000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299999999999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0000000000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000000000001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65000000000002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0999999999999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75000000000001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1999999999999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300000000000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300000000000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1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200000000002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0900000000000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400000000000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19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999999999999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99999999996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8000000000002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0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299999999999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4000000000001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800000000000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3000000000002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789999999999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19999999999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500000000000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1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5999999999999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0000000000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51000000000002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4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200000000000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00000000000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3000000000002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397000000000006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999999999998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4999999999997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200000000001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8899999999999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3999999999997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2800000000000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399999999999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1500000000000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600000000000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6599999999999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00000000000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09999999999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36000000000001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76000000000002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199999999999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6900000000000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0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86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370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497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1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600000000000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09600000000000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2000000000003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30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00000000000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899999999999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9999999999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099999999999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500000000000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1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2000000000001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300000000000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259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500000000000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03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2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19999999999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04999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399999999999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46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300000000000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6999999999996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6999999999999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299999999999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32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2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2999999999998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32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300000000000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40000000000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7000000000002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2999999999998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30000000000002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499999999999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2999999999998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1999999999994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00000000000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8999999999999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3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350000000000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7000000000002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099999999999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99999999999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39999999999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9000000000005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0799999999998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30000000000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580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3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7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8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2999999999996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3999999999999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1000000000001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9999999999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0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100000000000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5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699999999999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03999999999996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299999999999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4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99999999998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100000000000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4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1000000000001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0999999999997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199999999999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01000000000003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6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4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00000000000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8000000000002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99999999999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00000000000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4799999999999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48999999999999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1000000000002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76000000000002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48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300000000000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3999999999999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45000000000002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2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400000000000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899999999999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3499999999999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3000000000001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28999999999994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600000000000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299999999999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290000000000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299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499999999999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6899999999999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7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999999999993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3000000000001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400000000000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400000000000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00000000001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3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49999999999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300000000000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1799999999999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100000000000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00000000000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299999999999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2000000000002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299999999999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80000000000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300000000000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099999999999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2000000000006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3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6600000000000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3999999999999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2799999999999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30000000000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59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02999999999997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19999999999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100000000003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099999999999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0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000000000001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29900000000001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6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38999999999996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1000000000001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00000000000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1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7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56000000000001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09499999999999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8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8500000000000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05000000000001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99999999999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399999999999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19999999999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81000000000002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00000000000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6599999999999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67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2999999999998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400000000001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499999999999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2999999999998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199999999999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7800000000000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579999999999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380000000000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69599999999999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2800000000000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199999999999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3999999999999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299999999999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2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00000000004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9999999999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400000000000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099999999999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85999999999999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3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67000000000002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99999999999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580000000000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199999999998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1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4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6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3999999999999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499999999999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4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0999999999999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.0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39999999999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880000000000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3800000000000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6990000000000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9000000000004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4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4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9999999999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18000000000006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029999999999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99999999999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0000000000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20000000000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299999999998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499999999999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0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499999999999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3499999999999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8000000000001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86000000000001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2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99999999999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097999999999999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599999999999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200000000000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67000000000002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7000000000002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00000000000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00000000000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58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7899999999999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399999999999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7000000000002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199999999999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58000000000004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500000000000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299999999999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100000000000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400000000000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500000000000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399999999999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200000000000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7699999999999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000000000003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300000000000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3999999999999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5999999999999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999999999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99999999999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69999999999993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67000000000002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399999999999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000000000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0899999999999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000000000001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69999999999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4599999999999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8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3999999999996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2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17999999999999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100000000000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59999999999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6999999999999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0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99999999999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67000000000002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2999999999998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29999999999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6000000000001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299999999999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60000000000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70000000000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32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29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299999999999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0000000000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2999999999998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3000000000000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200000000000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7099999999999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199999999999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299999999999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2999999999998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289999999999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8800000000000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13999999999999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9000000000002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7699999999999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3999999999999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99999999999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00000000000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2999999999998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200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700000000000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3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299999999999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3699999999999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399999999999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99999999999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3799999999999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699999999999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3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1899999999999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00000000000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2800000000001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200000000000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999999999999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6999999999998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2999999999998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100000000001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2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0000000000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2999999999996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499999999999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000000000007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7999999999994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4999999999997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00000000001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100000000000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500000000000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0999999999999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6699999999999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88000000000002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5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499999999999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2000000000004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3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5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3999999999999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2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3999999999999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6.9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0900000000000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000000000002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1000000000001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74999999999999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9999999999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770000000000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300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2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2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099999999999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8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200000000000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2000000000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500000000000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779999999999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7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100000000001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65000000000003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8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99999999999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00000000000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99999999999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49000000000007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36999999999999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3999999999997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399999999999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8899999999999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01000000000002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300000000000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00000000000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6000000000001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25999999999996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200000000000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3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0899999999999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199999999999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4799999999998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09999999999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7399999999999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7000000000002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2900000000000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2999999999998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099999999999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199999999999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3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669999999999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300000000000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08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3000000000001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30000000000002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67000000000002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780000000000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3999999999999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7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299999999999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800000000000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7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00000000000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1999999999999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00000000000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86000000000001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2999999999998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100000000000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380000000000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300000000000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099999999999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60000000000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3999999999997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00000000000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89000000000003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050000000000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00000000000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3000000000001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000000000002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2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099999999999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999999999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0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4000000000001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68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09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099999999999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700000000000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99999999999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03999999999998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5800000000000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00000000000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39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99999999999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09499999999999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0100000000000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399999999999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200000000000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102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8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30000000000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300000000000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899999999999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260000000000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35999999999999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299999999999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680000000000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99999999999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17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700000000000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3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9200000000000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000000000001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19999999999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7999999999998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7699999999999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67000000000002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999999999998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700000000000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2999999999998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5800000000000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300000000000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100000000000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2999999999999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0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4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20000000000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0999999999999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0199999999999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7000000000003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0000000000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0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300000000000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7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299999999999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00000000000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400000000000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20000000000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79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15999999999994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2000000000003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699999999999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18999999999997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899999999999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01999999999998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3499999999999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8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4999999999998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3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26000000000005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7000000000002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19999999999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869999999999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2000000000006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700000000000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99999999999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300000000000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3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200000000000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3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3000000000002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3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0000000000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600000000000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2500000000000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1999999999998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499999999999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299999999999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899999999999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7000000000002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9999999999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40000000000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8500000000000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8999999999996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3699999999999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0800000000000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7000000000002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3999999999999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6699999999999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86000000000001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299999999999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67000000000002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7899999999999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0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2999999999998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8599999999999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0400000000000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87999999999994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39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1999999999998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9999999999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00000000000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7700000000000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400000000000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00000000000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199999999999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99999999999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100000000001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0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80000000000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0000000000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0099999999999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000000000001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2999999999999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99999999999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899999999999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00000000001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699999999999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789999999999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499999999999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3999999999999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700000000000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999999999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22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6700000000000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00000000000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000000000002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2999999999998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399999999999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9999999999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19999999999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000000000002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0799999999999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390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70000000000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9000000000003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6700000000000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000000000002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99999999999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300000000000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99999999999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299999999999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2999999999998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0999999999995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050000000000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6999999999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99999999999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3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799999999999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200000000000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67000000000002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1000000000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699999999999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7999999999998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00000000000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700000000000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7999999999998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99999999999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3000000000001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5399999999999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000000000001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58000000000003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87999999999997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000000000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4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99999999999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0999999999997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999999999998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6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500000000001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900000000000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7999999999998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00000000000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700000000001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400000000000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69599999999999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99999999999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00000000000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75999999999996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0900000000000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3999999999997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3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299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3999999999999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6999999999998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00000000000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700000000000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8600000000000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5800000000000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000000000003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00000000000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00000000000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200000000000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6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00000000000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099999999999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9999999999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999999999999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36999999999999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99999999999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700000000000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6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399999999999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2999999999998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00000000000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099999999999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0000000000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999999999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39699999999999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700000000000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7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00000000000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500000000001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500000000000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1000000000002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599999999999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150000000000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3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8600000000000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00000000006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299999999999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3000000000001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000000000003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99999999999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00000000000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3999999999997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8999999999998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799999999999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599999999999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800000000000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38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600000000000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1999999999998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3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67000000000002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2999999999998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99999999999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999999999998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099999999999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6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3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00000000001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100000000000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3000000000001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199999999999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1500000000000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0000000000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299999999999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3999999999999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0799999999999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7000000000002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1000000000002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295999999999999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399999999999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999999999999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2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200000000000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1000000000002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3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37999999999998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099999999999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76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150000000000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600000000000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800000000000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0199999999999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.002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76000000000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8999999999999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2000000000003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699999999999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2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097999999999999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800000000000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1700000000000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99999999999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999999999999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099999999999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700000000001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2000000000003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99999999999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7999999999997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779999999999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00000000000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99999999999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599999999999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3999999999999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3000000000001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2999999999998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099999999999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999999999999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869999999999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80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6999999999999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799999999999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99999999999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3999999999999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860000000000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200000000000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4000000000003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00000000000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99999999999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99999999999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000000000002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00000000000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1999999999999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5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700000000000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300000000000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095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99999999999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7000000000002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300000000000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299999999999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2999999999998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499999999999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099999999999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1000000000004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66000000000003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290000000000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599999999999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499999999999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18000000000004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8700000000000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3999999999999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999999999994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1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999999999999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39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3000000000001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2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700000000000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10000000000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99999999999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99999999999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34999999999999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8999999999999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199999999999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199999999999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200000000001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199999999999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400000000000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299999999999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900000000000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399999999999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3999999999999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3999999999997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82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3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800000000000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2999999999998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2999999999997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0000000000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700000000000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00000000000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87999999999997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4799999999999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00000000000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67000000000002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400000000000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5800000000000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99999999999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3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99999999999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3999999999999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670000000000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4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1999999999998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700000000000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52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48999999999999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099999999999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599999999999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999999999998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62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3000000000001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6499999999999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299999999999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700000000000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999999999998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699999999999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8899999999999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45999999999999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8700000000000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99999999999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6700000000000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7999999999997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7000000000002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3999999999999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69999999999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37999999999997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0999999999997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0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9000000000002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0000000000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99999999999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400000000000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270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5999999999998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42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2999999999998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099999999999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000000000006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19000000000003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000000000002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28000000000006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0399999999999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799999999999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5000000000006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0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3000000000002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299999999999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5599999999999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700000000000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000000000001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0999999999995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0999999999999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999999999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18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399999999999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999999999998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0000000000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3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200000000000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099999999999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62000000000003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0100000000000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5600000000001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86000000000003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6000000000001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99999999999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099999999999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700000000000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6999999999998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99999999999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99999999999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67000000000002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560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63999999999999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37999999999997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2900000000000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2999999999999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1000000000003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3000000000001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4699999999999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399999999999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100000000000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300000000000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4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300000000000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58000000000003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3999999999999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6700000000000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3899999999999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7000000000002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2000000000006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56999999999999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2999999999998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2999999999998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399999999999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099999999999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3000000000002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299999999999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899999999999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6700000000000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67000000000002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100000000000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32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6000000000001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3000000000001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7000000000002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7999999999997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0999999999997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3499999999999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299999999999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099999999999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6999999999999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1999999999999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2999999999998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58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3999999999999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7000000000002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9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299999999999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8000000000002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1499999999999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1999999999998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299999999999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3999999999999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7000000000002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9999999999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9999999999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8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6700000000000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2999999999998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7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86000000000001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30000000000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C7E2BB-DBF7-4D29-ACD0-B53C92DA150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88B240-48F3-4770-8241-F9892214B9B0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ub-Category" colHeaderCaption="State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A69B7D-F65E-4550-870C-AA0E522FFB8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4" rowHeaderCaption="Time" colHeaderCaption="State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5">
    <format dxfId="16">
      <pivotArea field="5" type="button" dataOnly="0" labelOnly="1" outline="0" axis="axisCol" fieldPosition="0"/>
    </format>
    <format dxfId="15">
      <pivotArea outline="0" collapsedLevelsAreSubtotals="1" fieldPosition="0"/>
    </format>
    <format dxfId="14">
      <pivotArea dataOnly="0" labelOnly="1" fieldPosition="0">
        <references count="1">
          <reference field="5" count="0"/>
        </references>
      </pivotArea>
    </format>
    <format dxfId="13">
      <pivotArea dataOnly="0" labelOnly="1" grandCol="1" outline="0" fieldPosition="0"/>
    </format>
    <format dxfId="12">
      <pivotArea field="20" type="button" dataOnly="0" labelOnly="1" outline="0"/>
    </format>
  </formats>
  <chartFormats count="4">
    <chartFormat chart="2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N9" sqref="N9"/>
    </sheetView>
  </sheetViews>
  <sheetFormatPr defaultRowHeight="15" x14ac:dyDescent="0.25"/>
  <cols>
    <col min="1" max="1" width="10.28515625" bestFit="1" customWidth="1"/>
    <col min="2" max="2" width="41.140625" style="3" bestFit="1" customWidth="1"/>
    <col min="3" max="3" width="40.28515625" style="3" customWidth="1"/>
    <col min="4" max="4" width="19" customWidth="1"/>
    <col min="5" max="5" width="24.5703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4.42578125" customWidth="1"/>
    <col min="11" max="11" width="19.5703125" customWidth="1"/>
    <col min="12" max="12" width="24.5703125" customWidth="1"/>
    <col min="13" max="13" width="36.42578125" customWidth="1"/>
    <col min="14" max="14" width="40.7109375" bestFit="1" customWidth="1"/>
    <col min="15" max="15" width="26.7109375" style="17" bestFit="1" customWidth="1"/>
    <col min="16" max="16" width="28.85546875" style="19" bestFit="1" customWidth="1"/>
    <col min="17" max="17" width="18.5703125" bestFit="1" customWidth="1"/>
    <col min="18" max="18" width="24.425781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6" t="s">
        <v>8306</v>
      </c>
      <c r="P1" s="18" t="s">
        <v>8307</v>
      </c>
      <c r="Q1" s="1" t="s">
        <v>8308</v>
      </c>
      <c r="R1" s="1" t="s">
        <v>8309</v>
      </c>
      <c r="S1" s="1" t="s">
        <v>8364</v>
      </c>
      <c r="T1" s="1" t="s">
        <v>8365</v>
      </c>
    </row>
    <row r="2" spans="1:20" ht="60" x14ac:dyDescent="0.2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17">
        <f>(E2/D2)*100</f>
        <v>2260300</v>
      </c>
      <c r="P2" s="19">
        <f>ROUND(E2/L2, 3)</f>
        <v>138.66900000000001</v>
      </c>
      <c r="Q2" t="str">
        <f>LEFT(N2, SEARCH("/", N2, 1)-1)</f>
        <v>technology</v>
      </c>
      <c r="R2" t="str">
        <f>RIGHT(N2,LEN(N2)-FIND("/",N2))</f>
        <v>hardware</v>
      </c>
      <c r="S2" s="8">
        <f>(((J2/60)/60)/24)+DATE(1970,1,1)</f>
        <v>42626.668888888889</v>
      </c>
      <c r="T2" s="8">
        <f>(((I2/60)/60)/24) + DATE(1970,1,1)</f>
        <v>42656.915972222225</v>
      </c>
    </row>
    <row r="3" spans="1:20" ht="60" x14ac:dyDescent="0.2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17">
        <f>(E3/D3)*100</f>
        <v>930250</v>
      </c>
      <c r="P3" s="19">
        <f>ROUND(E3/L3, 3)</f>
        <v>4.5709999999999997</v>
      </c>
      <c r="Q3" t="str">
        <f>LEFT(N3, SEARCH("/", N3, 1)-1)</f>
        <v>games</v>
      </c>
      <c r="R3" t="str">
        <f>RIGHT(N3,LEN(N3)-FIND("/",N3))</f>
        <v>tabletop games</v>
      </c>
      <c r="S3" s="8">
        <f t="shared" ref="S3:S66" si="0">(((J3/60)/60)/24)+DATE(1970,1,1)</f>
        <v>42800.751041666663</v>
      </c>
      <c r="T3" s="8">
        <f t="shared" ref="T3:T66" si="1">(((I3/60)/60)/24)+DATE(1970,1,1)</f>
        <v>42807.125</v>
      </c>
    </row>
    <row r="4" spans="1:20" ht="60" x14ac:dyDescent="0.2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17">
        <f>(E4/D4)*100</f>
        <v>303833.2</v>
      </c>
      <c r="P4" s="19">
        <f>ROUND(E4/L4, 3)</f>
        <v>42.732999999999997</v>
      </c>
      <c r="Q4" t="str">
        <f>LEFT(N4, SEARCH("/", N4, 1)-1)</f>
        <v>music</v>
      </c>
      <c r="R4" t="str">
        <f>RIGHT(N4,LEN(N4)-FIND("/",N4))</f>
        <v>rock</v>
      </c>
      <c r="S4" s="8">
        <f t="shared" si="0"/>
        <v>41855.783645833333</v>
      </c>
      <c r="T4" s="8">
        <f t="shared" si="1"/>
        <v>41885.783645833333</v>
      </c>
    </row>
    <row r="5" spans="1:20" ht="60" x14ac:dyDescent="0.2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17">
        <f>(E5/D5)*100</f>
        <v>21535.021000000001</v>
      </c>
      <c r="P5" s="19">
        <f>ROUND(E5/L5, 3)</f>
        <v>1389.356</v>
      </c>
      <c r="Q5" t="str">
        <f>LEFT(N5, SEARCH("/", N5, 1)-1)</f>
        <v>technology</v>
      </c>
      <c r="R5" t="str">
        <f>RIGHT(N5,LEN(N5)-FIND("/",N5))</f>
        <v>wearables</v>
      </c>
      <c r="S5" s="8">
        <f t="shared" si="0"/>
        <v>42714.440416666665</v>
      </c>
      <c r="T5" s="8">
        <f t="shared" si="1"/>
        <v>42759.440416666665</v>
      </c>
    </row>
    <row r="6" spans="1:20" ht="45" x14ac:dyDescent="0.2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17">
        <f>(E6/D6)*100</f>
        <v>7813.7822333333334</v>
      </c>
      <c r="P6" s="19">
        <f>ROUND(E6/L6, 3)</f>
        <v>88.602000000000004</v>
      </c>
      <c r="Q6" t="str">
        <f>LEFT(N6, SEARCH("/", N6, 1)-1)</f>
        <v>technology</v>
      </c>
      <c r="R6" t="str">
        <f>RIGHT(N6,LEN(N6)-FIND("/",N6))</f>
        <v>hardware</v>
      </c>
      <c r="S6" s="8">
        <f t="shared" si="0"/>
        <v>41324.214571759258</v>
      </c>
      <c r="T6" s="8">
        <f t="shared" si="1"/>
        <v>41358.172905092593</v>
      </c>
    </row>
    <row r="7" spans="1:20" ht="45" x14ac:dyDescent="0.2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17">
        <f>(E7/D7)*100</f>
        <v>6500</v>
      </c>
      <c r="P7" s="19">
        <f>ROUND(E7/L7, 3)</f>
        <v>21.667000000000002</v>
      </c>
      <c r="Q7" t="str">
        <f>LEFT(N7, SEARCH("/", N7, 1)-1)</f>
        <v>theater</v>
      </c>
      <c r="R7" t="str">
        <f>RIGHT(N7,LEN(N7)-FIND("/",N7))</f>
        <v>plays</v>
      </c>
      <c r="S7" s="8">
        <f t="shared" si="0"/>
        <v>42432.701724537037</v>
      </c>
      <c r="T7" s="8">
        <f t="shared" si="1"/>
        <v>42457.660057870366</v>
      </c>
    </row>
    <row r="8" spans="1:20" ht="60" x14ac:dyDescent="0.2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17">
        <f>(E8/D8)*100</f>
        <v>2790.6363636363635</v>
      </c>
      <c r="P8" s="19">
        <f>ROUND(E8/L8, 3)</f>
        <v>83.802999999999997</v>
      </c>
      <c r="Q8" t="str">
        <f>LEFT(N8, SEARCH("/", N8, 1)-1)</f>
        <v>technology</v>
      </c>
      <c r="R8" t="str">
        <f>RIGHT(N8,LEN(N8)-FIND("/",N8))</f>
        <v>space exploration</v>
      </c>
      <c r="S8" s="8">
        <f t="shared" si="0"/>
        <v>42704.335810185185</v>
      </c>
      <c r="T8" s="8">
        <f t="shared" si="1"/>
        <v>42737.957638888889</v>
      </c>
    </row>
    <row r="9" spans="1:20" ht="105" x14ac:dyDescent="0.2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17">
        <f>(E9/D9)*100</f>
        <v>2702</v>
      </c>
      <c r="P9" s="19">
        <f>ROUND(E9/L9, 3)</f>
        <v>38.6</v>
      </c>
      <c r="Q9" t="str">
        <f>LEFT(N9, SEARCH("/", N9, 1)-1)</f>
        <v>film &amp; video</v>
      </c>
      <c r="R9" t="str">
        <f>RIGHT(N9,LEN(N9)-FIND("/",N9))</f>
        <v>shorts</v>
      </c>
      <c r="S9" s="8">
        <f t="shared" si="0"/>
        <v>42604.730567129634</v>
      </c>
      <c r="T9" s="8">
        <f t="shared" si="1"/>
        <v>42614.730567129634</v>
      </c>
    </row>
    <row r="10" spans="1:20" ht="45" x14ac:dyDescent="0.2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17">
        <f>(E10/D10)*100</f>
        <v>2647.0250000000001</v>
      </c>
      <c r="P10" s="19">
        <f>ROUND(E10/L10, 3)</f>
        <v>53.475000000000001</v>
      </c>
      <c r="Q10" t="str">
        <f>LEFT(N10, SEARCH("/", N10, 1)-1)</f>
        <v>games</v>
      </c>
      <c r="R10" t="str">
        <f>RIGHT(N10,LEN(N10)-FIND("/",N10))</f>
        <v>tabletop games</v>
      </c>
      <c r="S10" s="8">
        <f t="shared" si="0"/>
        <v>41660.708530092597</v>
      </c>
      <c r="T10" s="8">
        <f t="shared" si="1"/>
        <v>41691.75</v>
      </c>
    </row>
    <row r="11" spans="1:20" ht="60" x14ac:dyDescent="0.2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17">
        <f>(E11/D11)*100</f>
        <v>1867.1</v>
      </c>
      <c r="P11" s="19">
        <f>ROUND(E11/L11, 3)</f>
        <v>90.635999999999996</v>
      </c>
      <c r="Q11" t="str">
        <f>LEFT(N11, SEARCH("/", N11, 1)-1)</f>
        <v>games</v>
      </c>
      <c r="R11" t="str">
        <f>RIGHT(N11,LEN(N11)-FIND("/",N11))</f>
        <v>tabletop games</v>
      </c>
      <c r="S11" s="8">
        <f t="shared" si="0"/>
        <v>42702.804814814815</v>
      </c>
      <c r="T11" s="8">
        <f t="shared" si="1"/>
        <v>42712.804814814815</v>
      </c>
    </row>
    <row r="12" spans="1:20" ht="60" x14ac:dyDescent="0.2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17">
        <f>(E12/D12)*100</f>
        <v>1856.97</v>
      </c>
      <c r="P12" s="19">
        <f>ROUND(E12/L12, 3)</f>
        <v>149.035</v>
      </c>
      <c r="Q12" t="str">
        <f>LEFT(N12, SEARCH("/", N12, 1)-1)</f>
        <v>games</v>
      </c>
      <c r="R12" t="str">
        <f>RIGHT(N12,LEN(N12)-FIND("/",N12))</f>
        <v>tabletop games</v>
      </c>
      <c r="S12" s="8">
        <f t="shared" si="0"/>
        <v>41319.349988425929</v>
      </c>
      <c r="T12" s="8">
        <f t="shared" si="1"/>
        <v>41359.349988425929</v>
      </c>
    </row>
    <row r="13" spans="1:20" ht="45" x14ac:dyDescent="0.2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17">
        <f>(E13/D13)*100</f>
        <v>1801.64</v>
      </c>
      <c r="P13" s="19">
        <f>ROUND(E13/L13, 3)</f>
        <v>49.935000000000002</v>
      </c>
      <c r="Q13" t="str">
        <f>LEFT(N13, SEARCH("/", N13, 1)-1)</f>
        <v>games</v>
      </c>
      <c r="R13" t="str">
        <f>RIGHT(N13,LEN(N13)-FIND("/",N13))</f>
        <v>tabletop games</v>
      </c>
      <c r="S13" s="8">
        <f t="shared" si="0"/>
        <v>42776.704432870371</v>
      </c>
      <c r="T13" s="8">
        <f t="shared" si="1"/>
        <v>42801.208333333328</v>
      </c>
    </row>
    <row r="14" spans="1:20" ht="45" x14ac:dyDescent="0.2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17">
        <f>(E14/D14)*100</f>
        <v>1705.2499999999998</v>
      </c>
      <c r="P14" s="19">
        <f>ROUND(E14/L14, 3)</f>
        <v>68.816000000000003</v>
      </c>
      <c r="Q14" t="str">
        <f>LEFT(N14, SEARCH("/", N14, 1)-1)</f>
        <v>technology</v>
      </c>
      <c r="R14" t="str">
        <f>RIGHT(N14,LEN(N14)-FIND("/",N14))</f>
        <v>hardware</v>
      </c>
      <c r="S14" s="8">
        <f t="shared" si="0"/>
        <v>42548.269861111112</v>
      </c>
      <c r="T14" s="8">
        <f t="shared" si="1"/>
        <v>42593.269861111112</v>
      </c>
    </row>
    <row r="15" spans="1:20" ht="45" x14ac:dyDescent="0.2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17">
        <f>(E15/D15)*100</f>
        <v>1678.3738373837384</v>
      </c>
      <c r="P15" s="19">
        <f>ROUND(E15/L15, 3)</f>
        <v>20.466000000000001</v>
      </c>
      <c r="Q15" t="str">
        <f>LEFT(N15, SEARCH("/", N15, 1)-1)</f>
        <v>technology</v>
      </c>
      <c r="R15" t="str">
        <f>RIGHT(N15,LEN(N15)-FIND("/",N15))</f>
        <v>hardware</v>
      </c>
      <c r="S15" s="8">
        <f t="shared" si="0"/>
        <v>41450.681574074071</v>
      </c>
      <c r="T15" s="8">
        <f t="shared" si="1"/>
        <v>41480.681574074071</v>
      </c>
    </row>
    <row r="16" spans="1:20" ht="60" x14ac:dyDescent="0.2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17">
        <f>(E16/D16)*100</f>
        <v>1462</v>
      </c>
      <c r="P16" s="19">
        <f>ROUND(E16/L16, 3)</f>
        <v>40.762</v>
      </c>
      <c r="Q16" t="str">
        <f>LEFT(N16, SEARCH("/", N16, 1)-1)</f>
        <v>technology</v>
      </c>
      <c r="R16" t="str">
        <f>RIGHT(N16,LEN(N16)-FIND("/",N16))</f>
        <v>hardware</v>
      </c>
      <c r="S16" s="8">
        <f t="shared" si="0"/>
        <v>41493.543958333335</v>
      </c>
      <c r="T16" s="8">
        <f t="shared" si="1"/>
        <v>41523.791666666664</v>
      </c>
    </row>
    <row r="17" spans="1:20" ht="60" x14ac:dyDescent="0.2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17">
        <f>(E17/D17)*100</f>
        <v>1460.4850000000001</v>
      </c>
      <c r="P17" s="19">
        <f>ROUND(E17/L17, 3)</f>
        <v>134.35900000000001</v>
      </c>
      <c r="Q17" t="str">
        <f>LEFT(N17, SEARCH("/", N17, 1)-1)</f>
        <v>technology</v>
      </c>
      <c r="R17" t="str">
        <f>RIGHT(N17,LEN(N17)-FIND("/",N17))</f>
        <v>wearables</v>
      </c>
      <c r="S17" s="8">
        <f t="shared" si="0"/>
        <v>42199.651319444441</v>
      </c>
      <c r="T17" s="8">
        <f t="shared" si="1"/>
        <v>42235.651319444441</v>
      </c>
    </row>
    <row r="18" spans="1:20" ht="60" x14ac:dyDescent="0.2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17">
        <f>(E18/D18)*100</f>
        <v>1435.5717142857143</v>
      </c>
      <c r="P18" s="19">
        <f>ROUND(E18/L18, 3)</f>
        <v>74.108000000000004</v>
      </c>
      <c r="Q18" t="str">
        <f>LEFT(N18, SEARCH("/", N18, 1)-1)</f>
        <v>technology</v>
      </c>
      <c r="R18" t="str">
        <f>RIGHT(N18,LEN(N18)-FIND("/",N18))</f>
        <v>hardware</v>
      </c>
      <c r="S18" s="8">
        <f t="shared" si="0"/>
        <v>41326.987974537034</v>
      </c>
      <c r="T18" s="8">
        <f t="shared" si="1"/>
        <v>41356.94630787037</v>
      </c>
    </row>
    <row r="19" spans="1:20" ht="60" x14ac:dyDescent="0.2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17">
        <f>(E19/D19)*100</f>
        <v>1379.4206249999997</v>
      </c>
      <c r="P19" s="19">
        <f>ROUND(E19/L19, 3)</f>
        <v>31.821000000000002</v>
      </c>
      <c r="Q19" t="str">
        <f>LEFT(N19, SEARCH("/", N19, 1)-1)</f>
        <v>technology</v>
      </c>
      <c r="R19" t="str">
        <f>RIGHT(N19,LEN(N19)-FIND("/",N19))</f>
        <v>space exploration</v>
      </c>
      <c r="S19" s="8">
        <f t="shared" si="0"/>
        <v>41144.42155092593</v>
      </c>
      <c r="T19" s="8">
        <f t="shared" si="1"/>
        <v>41165.42155092593</v>
      </c>
    </row>
    <row r="20" spans="1:20" ht="30" x14ac:dyDescent="0.2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17">
        <f>(E20/D20)*100</f>
        <v>1360.0976000000001</v>
      </c>
      <c r="P20" s="19">
        <f>ROUND(E20/L20, 3)</f>
        <v>53.865000000000002</v>
      </c>
      <c r="Q20" t="str">
        <f>LEFT(N20, SEARCH("/", N20, 1)-1)</f>
        <v>games</v>
      </c>
      <c r="R20" t="str">
        <f>RIGHT(N20,LEN(N20)-FIND("/",N20))</f>
        <v>tabletop games</v>
      </c>
      <c r="S20" s="8">
        <f t="shared" si="0"/>
        <v>41569.575613425928</v>
      </c>
      <c r="T20" s="8">
        <f t="shared" si="1"/>
        <v>41605.126388888886</v>
      </c>
    </row>
    <row r="21" spans="1:20" ht="45" x14ac:dyDescent="0.2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17">
        <f>(E21/D21)*100</f>
        <v>1356.6000000000001</v>
      </c>
      <c r="P21" s="19">
        <f>ROUND(E21/L21, 3)</f>
        <v>14.371</v>
      </c>
      <c r="Q21" t="str">
        <f>LEFT(N21, SEARCH("/", N21, 1)-1)</f>
        <v>games</v>
      </c>
      <c r="R21" t="str">
        <f>RIGHT(N21,LEN(N21)-FIND("/",N21))</f>
        <v>tabletop games</v>
      </c>
      <c r="S21" s="8">
        <f t="shared" si="0"/>
        <v>42315.699490740735</v>
      </c>
      <c r="T21" s="8">
        <f t="shared" si="1"/>
        <v>42345.699490740735</v>
      </c>
    </row>
    <row r="22" spans="1:20" ht="60" x14ac:dyDescent="0.2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17">
        <f>(E22/D22)*100</f>
        <v>1253.75</v>
      </c>
      <c r="P22" s="19">
        <f>ROUND(E22/L22, 3)</f>
        <v>27.861000000000001</v>
      </c>
      <c r="Q22" t="str">
        <f>LEFT(N22, SEARCH("/", N22, 1)-1)</f>
        <v>music</v>
      </c>
      <c r="R22" t="str">
        <f>RIGHT(N22,LEN(N22)-FIND("/",N22))</f>
        <v>pop</v>
      </c>
      <c r="S22" s="8">
        <f t="shared" si="0"/>
        <v>42459.693865740745</v>
      </c>
      <c r="T22" s="8">
        <f t="shared" si="1"/>
        <v>42490.915972222225</v>
      </c>
    </row>
    <row r="23" spans="1:20" ht="60" x14ac:dyDescent="0.2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17">
        <f>(E23/D23)*100</f>
        <v>1212.1296000000002</v>
      </c>
      <c r="P23" s="19">
        <f>ROUND(E23/L23, 3)</f>
        <v>27.227</v>
      </c>
      <c r="Q23" t="str">
        <f>LEFT(N23, SEARCH("/", N23, 1)-1)</f>
        <v>games</v>
      </c>
      <c r="R23" t="str">
        <f>RIGHT(N23,LEN(N23)-FIND("/",N23))</f>
        <v>tabletop games</v>
      </c>
      <c r="S23" s="8">
        <f t="shared" si="0"/>
        <v>41423.910891203705</v>
      </c>
      <c r="T23" s="8">
        <f t="shared" si="1"/>
        <v>41450.208333333336</v>
      </c>
    </row>
    <row r="24" spans="1:20" ht="60" x14ac:dyDescent="0.2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17">
        <f>(E24/D24)*100</f>
        <v>1181.6142199999999</v>
      </c>
      <c r="P24" s="19">
        <f>ROUND(E24/L24, 3)</f>
        <v>29.187000000000001</v>
      </c>
      <c r="Q24" t="str">
        <f>LEFT(N24, SEARCH("/", N24, 1)-1)</f>
        <v>publishing</v>
      </c>
      <c r="R24" t="str">
        <f>RIGHT(N24,LEN(N24)-FIND("/",N24))</f>
        <v>radio &amp; podcasts</v>
      </c>
      <c r="S24" s="8">
        <f t="shared" si="0"/>
        <v>41394.871678240743</v>
      </c>
      <c r="T24" s="8">
        <f t="shared" si="1"/>
        <v>41408.871678240743</v>
      </c>
    </row>
    <row r="25" spans="1:20" ht="60" x14ac:dyDescent="0.2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17">
        <f>(E25/D25)*100</f>
        <v>1174.49</v>
      </c>
      <c r="P25" s="19">
        <f>ROUND(E25/L25, 3)</f>
        <v>81.561999999999998</v>
      </c>
      <c r="Q25" t="str">
        <f>LEFT(N25, SEARCH("/", N25, 1)-1)</f>
        <v>games</v>
      </c>
      <c r="R25" t="str">
        <f>RIGHT(N25,LEN(N25)-FIND("/",N25))</f>
        <v>tabletop games</v>
      </c>
      <c r="S25" s="8">
        <f t="shared" si="0"/>
        <v>42202.278194444443</v>
      </c>
      <c r="T25" s="8">
        <f t="shared" si="1"/>
        <v>42232.278194444443</v>
      </c>
    </row>
    <row r="26" spans="1:20" ht="45" x14ac:dyDescent="0.2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17">
        <f>(E26/D26)*100</f>
        <v>1165</v>
      </c>
      <c r="P26" s="19">
        <f>ROUND(E26/L26, 3)</f>
        <v>41.606999999999999</v>
      </c>
      <c r="Q26" t="str">
        <f>LEFT(N26, SEARCH("/", N26, 1)-1)</f>
        <v>games</v>
      </c>
      <c r="R26" t="str">
        <f>RIGHT(N26,LEN(N26)-FIND("/",N26))</f>
        <v>tabletop games</v>
      </c>
      <c r="S26" s="8">
        <f t="shared" si="0"/>
        <v>42710.824618055558</v>
      </c>
      <c r="T26" s="8">
        <f t="shared" si="1"/>
        <v>42740.824618055558</v>
      </c>
    </row>
    <row r="27" spans="1:20" ht="45" x14ac:dyDescent="0.2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17">
        <f>(E27/D27)*100</f>
        <v>1131.8</v>
      </c>
      <c r="P27" s="19">
        <f>ROUND(E27/L27, 3)</f>
        <v>80.727999999999994</v>
      </c>
      <c r="Q27" t="str">
        <f>LEFT(N27, SEARCH("/", N27, 1)-1)</f>
        <v>technology</v>
      </c>
      <c r="R27" t="str">
        <f>RIGHT(N27,LEN(N27)-FIND("/",N27))</f>
        <v>hardware</v>
      </c>
      <c r="S27" s="8">
        <f t="shared" si="0"/>
        <v>41324.193298611113</v>
      </c>
      <c r="T27" s="8">
        <f t="shared" si="1"/>
        <v>41384.151631944449</v>
      </c>
    </row>
    <row r="28" spans="1:20" ht="45" x14ac:dyDescent="0.2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17">
        <f>(E28/D28)*100</f>
        <v>1105.3811999999998</v>
      </c>
      <c r="P28" s="19">
        <f>ROUND(E28/L28, 3)</f>
        <v>67.69</v>
      </c>
      <c r="Q28" t="str">
        <f>LEFT(N28, SEARCH("/", N28, 1)-1)</f>
        <v>technology</v>
      </c>
      <c r="R28" t="str">
        <f>RIGHT(N28,LEN(N28)-FIND("/",N28))</f>
        <v>hardware</v>
      </c>
      <c r="S28" s="8">
        <f t="shared" si="0"/>
        <v>41148.194641203707</v>
      </c>
      <c r="T28" s="8">
        <f t="shared" si="1"/>
        <v>41188.165972222225</v>
      </c>
    </row>
    <row r="29" spans="1:20" ht="60" x14ac:dyDescent="0.2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17">
        <f>(E29/D29)*100</f>
        <v>1081.2401666666667</v>
      </c>
      <c r="P29" s="19">
        <f>ROUND(E29/L29, 3)</f>
        <v>40.070999999999998</v>
      </c>
      <c r="Q29" t="str">
        <f>LEFT(N29, SEARCH("/", N29, 1)-1)</f>
        <v>games</v>
      </c>
      <c r="R29" t="str">
        <f>RIGHT(N29,LEN(N29)-FIND("/",N29))</f>
        <v>tabletop games</v>
      </c>
      <c r="S29" s="8">
        <f t="shared" si="0"/>
        <v>42691.8512037037</v>
      </c>
      <c r="T29" s="8">
        <f t="shared" si="1"/>
        <v>42719.958333333328</v>
      </c>
    </row>
    <row r="30" spans="1:20" ht="60" x14ac:dyDescent="0.2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17">
        <f>(E30/D30)*100</f>
        <v>1026.8451399999999</v>
      </c>
      <c r="P30" s="19">
        <f>ROUND(E30/L30, 3)</f>
        <v>1323.2539999999999</v>
      </c>
      <c r="Q30" t="str">
        <f>LEFT(N30, SEARCH("/", N30, 1)-1)</f>
        <v>technology</v>
      </c>
      <c r="R30" t="str">
        <f>RIGHT(N30,LEN(N30)-FIND("/",N30))</f>
        <v>hardware</v>
      </c>
      <c r="S30" s="8">
        <f t="shared" si="0"/>
        <v>41039.225601851853</v>
      </c>
      <c r="T30" s="8">
        <f t="shared" si="1"/>
        <v>41072.291666666664</v>
      </c>
    </row>
    <row r="31" spans="1:20" ht="6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17">
        <f>(E31/D31)*100</f>
        <v>1014.6425</v>
      </c>
      <c r="P31" s="19">
        <f>ROUND(E31/L31, 3)</f>
        <v>56.97</v>
      </c>
      <c r="Q31" t="str">
        <f>LEFT(N31, SEARCH("/", N31, 1)-1)</f>
        <v>games</v>
      </c>
      <c r="R31" t="str">
        <f>RIGHT(N31,LEN(N31)-FIND("/",N31))</f>
        <v>tabletop games</v>
      </c>
      <c r="S31" s="8">
        <f t="shared" si="0"/>
        <v>42068.209097222221</v>
      </c>
      <c r="T31" s="8">
        <f t="shared" si="1"/>
        <v>42097.165972222225</v>
      </c>
    </row>
    <row r="32" spans="1:20" ht="60" x14ac:dyDescent="0.2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17">
        <f>(E32/D32)*100</f>
        <v>978.13466666666682</v>
      </c>
      <c r="P32" s="19">
        <f>ROUND(E32/L32, 3)</f>
        <v>21.64</v>
      </c>
      <c r="Q32" t="str">
        <f>LEFT(N32, SEARCH("/", N32, 1)-1)</f>
        <v>technology</v>
      </c>
      <c r="R32" t="str">
        <f>RIGHT(N32,LEN(N32)-FIND("/",N32))</f>
        <v>hardware</v>
      </c>
      <c r="S32" s="8">
        <f t="shared" si="0"/>
        <v>41316.120949074073</v>
      </c>
      <c r="T32" s="8">
        <f t="shared" si="1"/>
        <v>41346.833333333336</v>
      </c>
    </row>
    <row r="33" spans="1:20" ht="45" x14ac:dyDescent="0.2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17">
        <f>(E33/D33)*100</f>
        <v>975.11200000000008</v>
      </c>
      <c r="P33" s="19">
        <f>ROUND(E33/L33, 3)</f>
        <v>426.93200000000002</v>
      </c>
      <c r="Q33" t="str">
        <f>LEFT(N33, SEARCH("/", N33, 1)-1)</f>
        <v>games</v>
      </c>
      <c r="R33" t="str">
        <f>RIGHT(N33,LEN(N33)-FIND("/",N33))</f>
        <v>tabletop games</v>
      </c>
      <c r="S33" s="8">
        <f t="shared" si="0"/>
        <v>42677.005474537036</v>
      </c>
      <c r="T33" s="8">
        <f t="shared" si="1"/>
        <v>42707.0471412037</v>
      </c>
    </row>
    <row r="34" spans="1:20" ht="60" x14ac:dyDescent="0.2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17">
        <f>(E34/D34)*100</f>
        <v>956</v>
      </c>
      <c r="P34" s="19">
        <f>ROUND(E34/L34, 3)</f>
        <v>27.577000000000002</v>
      </c>
      <c r="Q34" t="str">
        <f>LEFT(N34, SEARCH("/", N34, 1)-1)</f>
        <v>technology</v>
      </c>
      <c r="R34" t="str">
        <f>RIGHT(N34,LEN(N34)-FIND("/",N34))</f>
        <v>space exploration</v>
      </c>
      <c r="S34" s="8">
        <f t="shared" si="0"/>
        <v>42658.810277777782</v>
      </c>
      <c r="T34" s="8">
        <f t="shared" si="1"/>
        <v>42683.851944444439</v>
      </c>
    </row>
    <row r="35" spans="1:20" ht="45" x14ac:dyDescent="0.2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17">
        <f>(E35/D35)*100</f>
        <v>951.03109999999992</v>
      </c>
      <c r="P35" s="19">
        <f>ROUND(E35/L35, 3)</f>
        <v>65.891000000000005</v>
      </c>
      <c r="Q35" t="str">
        <f>LEFT(N35, SEARCH("/", N35, 1)-1)</f>
        <v>games</v>
      </c>
      <c r="R35" t="str">
        <f>RIGHT(N35,LEN(N35)-FIND("/",N35))</f>
        <v>tabletop games</v>
      </c>
      <c r="S35" s="8">
        <f t="shared" si="0"/>
        <v>42033.584016203706</v>
      </c>
      <c r="T35" s="8">
        <f t="shared" si="1"/>
        <v>42063.584016203706</v>
      </c>
    </row>
    <row r="36" spans="1:20" ht="60" x14ac:dyDescent="0.2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17">
        <f>(E36/D36)*100</f>
        <v>944.83338095238094</v>
      </c>
      <c r="P36" s="19">
        <f>ROUND(E36/L36, 3)</f>
        <v>164.797</v>
      </c>
      <c r="Q36" t="str">
        <f>LEFT(N36, SEARCH("/", N36, 1)-1)</f>
        <v>games</v>
      </c>
      <c r="R36" t="str">
        <f>RIGHT(N36,LEN(N36)-FIND("/",N36))</f>
        <v>tabletop games</v>
      </c>
      <c r="S36" s="8">
        <f t="shared" si="0"/>
        <v>41873.79184027778</v>
      </c>
      <c r="T36" s="8">
        <f t="shared" si="1"/>
        <v>41903.79184027778</v>
      </c>
    </row>
    <row r="37" spans="1:20" ht="30" x14ac:dyDescent="0.2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17">
        <f>(E37/D37)*100</f>
        <v>921.54219999999998</v>
      </c>
      <c r="P37" s="19">
        <f>ROUND(E37/L37, 3)</f>
        <v>192.38900000000001</v>
      </c>
      <c r="Q37" t="str">
        <f>LEFT(N37, SEARCH("/", N37, 1)-1)</f>
        <v>technology</v>
      </c>
      <c r="R37" t="str">
        <f>RIGHT(N37,LEN(N37)-FIND("/",N37))</f>
        <v>hardware</v>
      </c>
      <c r="S37" s="8">
        <f t="shared" si="0"/>
        <v>41312.88077546296</v>
      </c>
      <c r="T37" s="8">
        <f t="shared" si="1"/>
        <v>41342.88077546296</v>
      </c>
    </row>
    <row r="38" spans="1:20" ht="30" x14ac:dyDescent="0.2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17">
        <f>(E38/D38)*100</f>
        <v>885</v>
      </c>
      <c r="P38" s="19">
        <f>ROUND(E38/L38, 3)</f>
        <v>35.4</v>
      </c>
      <c r="Q38" t="str">
        <f>LEFT(N38, SEARCH("/", N38, 1)-1)</f>
        <v>photography</v>
      </c>
      <c r="R38" t="str">
        <f>RIGHT(N38,LEN(N38)-FIND("/",N38))</f>
        <v>photobooks</v>
      </c>
      <c r="S38" s="8">
        <f t="shared" si="0"/>
        <v>42410.982002314813</v>
      </c>
      <c r="T38" s="8">
        <f t="shared" si="1"/>
        <v>42440.982002314813</v>
      </c>
    </row>
    <row r="39" spans="1:20" ht="60" x14ac:dyDescent="0.2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17">
        <f>(E39/D39)*100</f>
        <v>877.6</v>
      </c>
      <c r="P39" s="19">
        <f>ROUND(E39/L39, 3)</f>
        <v>27.597000000000001</v>
      </c>
      <c r="Q39" t="str">
        <f>LEFT(N39, SEARCH("/", N39, 1)-1)</f>
        <v>technology</v>
      </c>
      <c r="R39" t="str">
        <f>RIGHT(N39,LEN(N39)-FIND("/",N39))</f>
        <v>space exploration</v>
      </c>
      <c r="S39" s="8">
        <f t="shared" si="0"/>
        <v>41902.874432870369</v>
      </c>
      <c r="T39" s="8">
        <f t="shared" si="1"/>
        <v>41932.874432870369</v>
      </c>
    </row>
    <row r="40" spans="1:20" ht="45" x14ac:dyDescent="0.2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17">
        <f>(E40/D40)*100</f>
        <v>819.56399999999996</v>
      </c>
      <c r="P40" s="19">
        <f>ROUND(E40/L40, 3)</f>
        <v>422.02100000000002</v>
      </c>
      <c r="Q40" t="str">
        <f>LEFT(N40, SEARCH("/", N40, 1)-1)</f>
        <v>technology</v>
      </c>
      <c r="R40" t="str">
        <f>RIGHT(N40,LEN(N40)-FIND("/",N40))</f>
        <v>hardware</v>
      </c>
      <c r="S40" s="8">
        <f t="shared" si="0"/>
        <v>42347.358483796299</v>
      </c>
      <c r="T40" s="8">
        <f t="shared" si="1"/>
        <v>42380.958333333328</v>
      </c>
    </row>
    <row r="41" spans="1:20" ht="60" x14ac:dyDescent="0.2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17">
        <f>(E41/D41)*100</f>
        <v>819.18387755102037</v>
      </c>
      <c r="P41" s="19">
        <f>ROUND(E41/L41, 3)</f>
        <v>152.624</v>
      </c>
      <c r="Q41" t="str">
        <f>LEFT(N41, SEARCH("/", N41, 1)-1)</f>
        <v>technology</v>
      </c>
      <c r="R41" t="str">
        <f>RIGHT(N41,LEN(N41)-FIND("/",N41))</f>
        <v>hardware</v>
      </c>
      <c r="S41" s="8">
        <f t="shared" si="0"/>
        <v>41069.088506944441</v>
      </c>
      <c r="T41" s="8">
        <f t="shared" si="1"/>
        <v>41099.088506944441</v>
      </c>
    </row>
    <row r="42" spans="1:20" ht="60" x14ac:dyDescent="0.2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17">
        <f>(E42/D42)*100</f>
        <v>806.4</v>
      </c>
      <c r="P42" s="19">
        <f>ROUND(E42/L42, 3)</f>
        <v>49.472000000000001</v>
      </c>
      <c r="Q42" t="str">
        <f>LEFT(N42, SEARCH("/", N42, 1)-1)</f>
        <v>games</v>
      </c>
      <c r="R42" t="str">
        <f>RIGHT(N42,LEN(N42)-FIND("/",N42))</f>
        <v>tabletop games</v>
      </c>
      <c r="S42" s="8">
        <f t="shared" si="0"/>
        <v>42766.827546296292</v>
      </c>
      <c r="T42" s="8">
        <f t="shared" si="1"/>
        <v>42796.827546296292</v>
      </c>
    </row>
    <row r="43" spans="1:20" ht="30" x14ac:dyDescent="0.2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17">
        <f>(E43/D43)*100</f>
        <v>800.21100000000001</v>
      </c>
      <c r="P43" s="19">
        <f>ROUND(E43/L43, 3)</f>
        <v>188.50700000000001</v>
      </c>
      <c r="Q43" t="str">
        <f>LEFT(N43, SEARCH("/", N43, 1)-1)</f>
        <v>technology</v>
      </c>
      <c r="R43" t="str">
        <f>RIGHT(N43,LEN(N43)-FIND("/",N43))</f>
        <v>hardware</v>
      </c>
      <c r="S43" s="8">
        <f t="shared" si="0"/>
        <v>42473.604270833333</v>
      </c>
      <c r="T43" s="8">
        <f t="shared" si="1"/>
        <v>42527.709722222222</v>
      </c>
    </row>
    <row r="44" spans="1:20" ht="60" x14ac:dyDescent="0.2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17">
        <f>(E44/D44)*100</f>
        <v>788.05550000000005</v>
      </c>
      <c r="P44" s="19">
        <f>ROUND(E44/L44, 3)</f>
        <v>176.2</v>
      </c>
      <c r="Q44" t="str">
        <f>LEFT(N44, SEARCH("/", N44, 1)-1)</f>
        <v>technology</v>
      </c>
      <c r="R44" t="str">
        <f>RIGHT(N44,LEN(N44)-FIND("/",N44))</f>
        <v>hardware</v>
      </c>
      <c r="S44" s="8">
        <f t="shared" si="0"/>
        <v>41730.584374999999</v>
      </c>
      <c r="T44" s="8">
        <f t="shared" si="1"/>
        <v>41760.584374999999</v>
      </c>
    </row>
    <row r="45" spans="1:20" ht="60" x14ac:dyDescent="0.2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17">
        <f>(E45/D45)*100</f>
        <v>786.0802000000001</v>
      </c>
      <c r="P45" s="19">
        <f>ROUND(E45/L45, 3)</f>
        <v>71.591999999999999</v>
      </c>
      <c r="Q45" t="str">
        <f>LEFT(N45, SEARCH("/", N45, 1)-1)</f>
        <v>photography</v>
      </c>
      <c r="R45" t="str">
        <f>RIGHT(N45,LEN(N45)-FIND("/",N45))</f>
        <v>photobooks</v>
      </c>
      <c r="S45" s="8">
        <f t="shared" si="0"/>
        <v>41759.923101851848</v>
      </c>
      <c r="T45" s="8">
        <f t="shared" si="1"/>
        <v>41789.923101851848</v>
      </c>
    </row>
    <row r="46" spans="1:20" ht="60" x14ac:dyDescent="0.2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17">
        <f>(E46/D46)*100</f>
        <v>779.5</v>
      </c>
      <c r="P46" s="19">
        <f>ROUND(E46/L46, 3)</f>
        <v>37.119</v>
      </c>
      <c r="Q46" t="str">
        <f>LEFT(N46, SEARCH("/", N46, 1)-1)</f>
        <v>games</v>
      </c>
      <c r="R46" t="str">
        <f>RIGHT(N46,LEN(N46)-FIND("/",N46))</f>
        <v>tabletop games</v>
      </c>
      <c r="S46" s="8">
        <f t="shared" si="0"/>
        <v>42759.724768518514</v>
      </c>
      <c r="T46" s="8">
        <f t="shared" si="1"/>
        <v>42780.724768518514</v>
      </c>
    </row>
    <row r="47" spans="1:20" ht="45" x14ac:dyDescent="0.2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17">
        <f>(E47/D47)*100</f>
        <v>720.24800000000005</v>
      </c>
      <c r="P47" s="19">
        <f>ROUND(E47/L47, 3)</f>
        <v>107.822</v>
      </c>
      <c r="Q47" t="str">
        <f>LEFT(N47, SEARCH("/", N47, 1)-1)</f>
        <v>games</v>
      </c>
      <c r="R47" t="str">
        <f>RIGHT(N47,LEN(N47)-FIND("/",N47))</f>
        <v>tabletop games</v>
      </c>
      <c r="S47" s="8">
        <f t="shared" si="0"/>
        <v>42725.869363425925</v>
      </c>
      <c r="T47" s="8">
        <f t="shared" si="1"/>
        <v>42745.915972222225</v>
      </c>
    </row>
    <row r="48" spans="1:20" ht="45" x14ac:dyDescent="0.2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17">
        <f>(E48/D48)*100</f>
        <v>704.18124999999998</v>
      </c>
      <c r="P48" s="19">
        <f>ROUND(E48/L48, 3)</f>
        <v>39.067</v>
      </c>
      <c r="Q48" t="str">
        <f>LEFT(N48, SEARCH("/", N48, 1)-1)</f>
        <v>music</v>
      </c>
      <c r="R48" t="str">
        <f>RIGHT(N48,LEN(N48)-FIND("/",N48))</f>
        <v>electronic music</v>
      </c>
      <c r="S48" s="8">
        <f t="shared" si="0"/>
        <v>41184.849166666667</v>
      </c>
      <c r="T48" s="8">
        <f t="shared" si="1"/>
        <v>41214.849166666667</v>
      </c>
    </row>
    <row r="49" spans="1:20" ht="30" x14ac:dyDescent="0.2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17">
        <f>(E49/D49)*100</f>
        <v>698.94800000000009</v>
      </c>
      <c r="P49" s="19">
        <f>ROUND(E49/L49, 3)</f>
        <v>842.10599999999999</v>
      </c>
      <c r="Q49" t="str">
        <f>LEFT(N49, SEARCH("/", N49, 1)-1)</f>
        <v>technology</v>
      </c>
      <c r="R49" t="str">
        <f>RIGHT(N49,LEN(N49)-FIND("/",N49))</f>
        <v>hardware</v>
      </c>
      <c r="S49" s="8">
        <f t="shared" si="0"/>
        <v>42394.580740740741</v>
      </c>
      <c r="T49" s="8">
        <f t="shared" si="1"/>
        <v>42441.208333333328</v>
      </c>
    </row>
    <row r="50" spans="1:20" ht="60" x14ac:dyDescent="0.2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17">
        <f>(E50/D50)*100</f>
        <v>674.48</v>
      </c>
      <c r="P50" s="19">
        <f>ROUND(E50/L50, 3)</f>
        <v>70.849000000000004</v>
      </c>
      <c r="Q50" t="str">
        <f>LEFT(N50, SEARCH("/", N50, 1)-1)</f>
        <v>technology</v>
      </c>
      <c r="R50" t="str">
        <f>RIGHT(N50,LEN(N50)-FIND("/",N50))</f>
        <v>hardware</v>
      </c>
      <c r="S50" s="8">
        <f t="shared" si="0"/>
        <v>41201.012083333335</v>
      </c>
      <c r="T50" s="8">
        <f t="shared" si="1"/>
        <v>41231.053749999999</v>
      </c>
    </row>
    <row r="51" spans="1:20" ht="45" x14ac:dyDescent="0.2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17">
        <f>(E51/D51)*100</f>
        <v>661.55466666666666</v>
      </c>
      <c r="P51" s="19">
        <f>ROUND(E51/L51, 3)</f>
        <v>43.332999999999998</v>
      </c>
      <c r="Q51" t="str">
        <f>LEFT(N51, SEARCH("/", N51, 1)-1)</f>
        <v>publishing</v>
      </c>
      <c r="R51" t="str">
        <f>RIGHT(N51,LEN(N51)-FIND("/",N51))</f>
        <v>radio &amp; podcasts</v>
      </c>
      <c r="S51" s="8">
        <f t="shared" si="0"/>
        <v>40766.041921296295</v>
      </c>
      <c r="T51" s="8">
        <f t="shared" si="1"/>
        <v>40796.041921296295</v>
      </c>
    </row>
    <row r="52" spans="1:20" ht="60" x14ac:dyDescent="0.2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17">
        <f>(E52/D52)*100</f>
        <v>661.4</v>
      </c>
      <c r="P52" s="19">
        <f>ROUND(E52/L52, 3)</f>
        <v>21.901</v>
      </c>
      <c r="Q52" t="str">
        <f>LEFT(N52, SEARCH("/", N52, 1)-1)</f>
        <v>technology</v>
      </c>
      <c r="R52" t="str">
        <f>RIGHT(N52,LEN(N52)-FIND("/",N52))</f>
        <v>space exploration</v>
      </c>
      <c r="S52" s="8">
        <f t="shared" si="0"/>
        <v>41150.902187499996</v>
      </c>
      <c r="T52" s="8">
        <f t="shared" si="1"/>
        <v>41165.165972222225</v>
      </c>
    </row>
    <row r="53" spans="1:20" ht="60" x14ac:dyDescent="0.2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17">
        <f>(E53/D53)*100</f>
        <v>646.66666666666663</v>
      </c>
      <c r="P53" s="19">
        <f>ROUND(E53/L53, 3)</f>
        <v>21.556000000000001</v>
      </c>
      <c r="Q53" t="str">
        <f>LEFT(N53, SEARCH("/", N53, 1)-1)</f>
        <v>technology</v>
      </c>
      <c r="R53" t="str">
        <f>RIGHT(N53,LEN(N53)-FIND("/",N53))</f>
        <v>space exploration</v>
      </c>
      <c r="S53" s="8">
        <f t="shared" si="0"/>
        <v>42304.829409722224</v>
      </c>
      <c r="T53" s="8">
        <f t="shared" si="1"/>
        <v>42334.871076388896</v>
      </c>
    </row>
    <row r="54" spans="1:20" ht="60" x14ac:dyDescent="0.2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17">
        <f>(E54/D54)*100</f>
        <v>636.14</v>
      </c>
      <c r="P54" s="19">
        <f>ROUND(E54/L54, 3)</f>
        <v>94.103999999999999</v>
      </c>
      <c r="Q54" t="str">
        <f>LEFT(N54, SEARCH("/", N54, 1)-1)</f>
        <v>games</v>
      </c>
      <c r="R54" t="str">
        <f>RIGHT(N54,LEN(N54)-FIND("/",N54))</f>
        <v>tabletop games</v>
      </c>
      <c r="S54" s="8">
        <f t="shared" si="0"/>
        <v>42505.936678240745</v>
      </c>
      <c r="T54" s="8">
        <f t="shared" si="1"/>
        <v>42540.958333333328</v>
      </c>
    </row>
    <row r="55" spans="1:20" ht="60" x14ac:dyDescent="0.2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17">
        <f>(E55/D55)*100</f>
        <v>585.35</v>
      </c>
      <c r="P55" s="19">
        <f>ROUND(E55/L55, 3)</f>
        <v>222.99</v>
      </c>
      <c r="Q55" t="str">
        <f>LEFT(N55, SEARCH("/", N55, 1)-1)</f>
        <v>technology</v>
      </c>
      <c r="R55" t="str">
        <f>RIGHT(N55,LEN(N55)-FIND("/",N55))</f>
        <v>hardware</v>
      </c>
      <c r="S55" s="8">
        <f t="shared" si="0"/>
        <v>41099.966944444444</v>
      </c>
      <c r="T55" s="8">
        <f t="shared" si="1"/>
        <v>41134.125</v>
      </c>
    </row>
    <row r="56" spans="1:20" ht="60" x14ac:dyDescent="0.2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17">
        <f>(E56/D56)*100</f>
        <v>579.08000000000004</v>
      </c>
      <c r="P56" s="19">
        <f>ROUND(E56/L56, 3)</f>
        <v>61.375999999999998</v>
      </c>
      <c r="Q56" t="str">
        <f>LEFT(N56, SEARCH("/", N56, 1)-1)</f>
        <v>technology</v>
      </c>
      <c r="R56" t="str">
        <f>RIGHT(N56,LEN(N56)-FIND("/",N56))</f>
        <v>hardware</v>
      </c>
      <c r="S56" s="8">
        <f t="shared" si="0"/>
        <v>42557.792453703703</v>
      </c>
      <c r="T56" s="8">
        <f t="shared" si="1"/>
        <v>42587.792453703703</v>
      </c>
    </row>
    <row r="57" spans="1:20" ht="60" x14ac:dyDescent="0.2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17">
        <f>(E57/D57)*100</f>
        <v>558.7714285714286</v>
      </c>
      <c r="P57" s="19">
        <f>ROUND(E57/L57, 3)</f>
        <v>58.378999999999998</v>
      </c>
      <c r="Q57" t="str">
        <f>LEFT(N57, SEARCH("/", N57, 1)-1)</f>
        <v>photography</v>
      </c>
      <c r="R57" t="str">
        <f>RIGHT(N57,LEN(N57)-FIND("/",N57))</f>
        <v>photobooks</v>
      </c>
      <c r="S57" s="8">
        <f t="shared" si="0"/>
        <v>42741.684479166666</v>
      </c>
      <c r="T57" s="8">
        <f t="shared" si="1"/>
        <v>42771.684479166666</v>
      </c>
    </row>
    <row r="58" spans="1:20" ht="30" x14ac:dyDescent="0.2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17">
        <f>(E58/D58)*100</f>
        <v>543.349156424581</v>
      </c>
      <c r="P58" s="19">
        <f>ROUND(E58/L58, 3)</f>
        <v>116.35299999999999</v>
      </c>
      <c r="Q58" t="str">
        <f>LEFT(N58, SEARCH("/", N58, 1)-1)</f>
        <v>technology</v>
      </c>
      <c r="R58" t="str">
        <f>RIGHT(N58,LEN(N58)-FIND("/",N58))</f>
        <v>hardware</v>
      </c>
      <c r="S58" s="8">
        <f t="shared" si="0"/>
        <v>41803.880659722221</v>
      </c>
      <c r="T58" s="8">
        <f t="shared" si="1"/>
        <v>41843.880659722221</v>
      </c>
    </row>
    <row r="59" spans="1:20" ht="60" x14ac:dyDescent="0.2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17">
        <f>(E59/D59)*100</f>
        <v>542.15</v>
      </c>
      <c r="P59" s="19">
        <f>ROUND(E59/L59, 3)</f>
        <v>41.228000000000002</v>
      </c>
      <c r="Q59" t="str">
        <f>LEFT(N59, SEARCH("/", N59, 1)-1)</f>
        <v>games</v>
      </c>
      <c r="R59" t="str">
        <f>RIGHT(N59,LEN(N59)-FIND("/",N59))</f>
        <v>tabletop games</v>
      </c>
      <c r="S59" s="8">
        <f t="shared" si="0"/>
        <v>42163.625787037032</v>
      </c>
      <c r="T59" s="8">
        <f t="shared" si="1"/>
        <v>42191.125</v>
      </c>
    </row>
    <row r="60" spans="1:20" ht="60" x14ac:dyDescent="0.2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17">
        <f>(E60/D60)*100</f>
        <v>537.37</v>
      </c>
      <c r="P60" s="19">
        <f>ROUND(E60/L60, 3)</f>
        <v>61.204000000000001</v>
      </c>
      <c r="Q60" t="str">
        <f>LEFT(N60, SEARCH("/", N60, 1)-1)</f>
        <v>games</v>
      </c>
      <c r="R60" t="str">
        <f>RIGHT(N60,LEN(N60)-FIND("/",N60))</f>
        <v>tabletop games</v>
      </c>
      <c r="S60" s="8">
        <f t="shared" si="0"/>
        <v>42425.757986111115</v>
      </c>
      <c r="T60" s="8">
        <f t="shared" si="1"/>
        <v>42455.716319444444</v>
      </c>
    </row>
    <row r="61" spans="1:20" ht="45" x14ac:dyDescent="0.2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17">
        <f>(E61/D61)*100</f>
        <v>537.10714285714289</v>
      </c>
      <c r="P61" s="19">
        <f>ROUND(E61/L61, 3)</f>
        <v>22.116</v>
      </c>
      <c r="Q61" t="str">
        <f>LEFT(N61, SEARCH("/", N61, 1)-1)</f>
        <v>games</v>
      </c>
      <c r="R61" t="str">
        <f>RIGHT(N61,LEN(N61)-FIND("/",N61))</f>
        <v>tabletop games</v>
      </c>
      <c r="S61" s="8">
        <f t="shared" si="0"/>
        <v>42371.617164351846</v>
      </c>
      <c r="T61" s="8">
        <f t="shared" si="1"/>
        <v>42401.617164351846</v>
      </c>
    </row>
    <row r="62" spans="1:20" ht="45" x14ac:dyDescent="0.2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17">
        <f>(E62/D62)*100</f>
        <v>526.09431428571429</v>
      </c>
      <c r="P62" s="19">
        <f>ROUND(E62/L62, 3)</f>
        <v>54.883000000000003</v>
      </c>
      <c r="Q62" t="str">
        <f>LEFT(N62, SEARCH("/", N62, 1)-1)</f>
        <v>food</v>
      </c>
      <c r="R62" t="str">
        <f>RIGHT(N62,LEN(N62)-FIND("/",N62))</f>
        <v>small batch</v>
      </c>
      <c r="S62" s="8">
        <f t="shared" si="0"/>
        <v>41842.917129629634</v>
      </c>
      <c r="T62" s="8">
        <f t="shared" si="1"/>
        <v>41877.917129629634</v>
      </c>
    </row>
    <row r="63" spans="1:20" ht="45" x14ac:dyDescent="0.2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17">
        <f>(E63/D63)*100</f>
        <v>524.16666666666663</v>
      </c>
      <c r="P63" s="19">
        <f>ROUND(E63/L63, 3)</f>
        <v>44.170999999999999</v>
      </c>
      <c r="Q63" t="str">
        <f>LEFT(N63, SEARCH("/", N63, 1)-1)</f>
        <v>games</v>
      </c>
      <c r="R63" t="str">
        <f>RIGHT(N63,LEN(N63)-FIND("/",N63))</f>
        <v>tabletop games</v>
      </c>
      <c r="S63" s="8">
        <f t="shared" si="0"/>
        <v>41879.900752314818</v>
      </c>
      <c r="T63" s="8">
        <f t="shared" si="1"/>
        <v>41914.900752314818</v>
      </c>
    </row>
    <row r="64" spans="1:20" ht="45" x14ac:dyDescent="0.2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17">
        <f>(E64/D64)*100</f>
        <v>520.73254999999995</v>
      </c>
      <c r="P64" s="19">
        <f>ROUND(E64/L64, 3)</f>
        <v>48.104999999999997</v>
      </c>
      <c r="Q64" t="str">
        <f>LEFT(N64, SEARCH("/", N64, 1)-1)</f>
        <v>food</v>
      </c>
      <c r="R64" t="str">
        <f>RIGHT(N64,LEN(N64)-FIND("/",N64))</f>
        <v>small batch</v>
      </c>
      <c r="S64" s="8">
        <f t="shared" si="0"/>
        <v>41666.924710648149</v>
      </c>
      <c r="T64" s="8">
        <f t="shared" si="1"/>
        <v>41706.924710648149</v>
      </c>
    </row>
    <row r="65" spans="1:20" ht="60" x14ac:dyDescent="0.2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17">
        <f>(E65/D65)*100</f>
        <v>507.8</v>
      </c>
      <c r="P65" s="19">
        <f>ROUND(E65/L65, 3)</f>
        <v>101.56</v>
      </c>
      <c r="Q65" t="str">
        <f>LEFT(N65, SEARCH("/", N65, 1)-1)</f>
        <v>technology</v>
      </c>
      <c r="R65" t="str">
        <f>RIGHT(N65,LEN(N65)-FIND("/",N65))</f>
        <v>hardware</v>
      </c>
      <c r="S65" s="8">
        <f t="shared" si="0"/>
        <v>42289.957175925927</v>
      </c>
      <c r="T65" s="8">
        <f t="shared" si="1"/>
        <v>42319.998842592591</v>
      </c>
    </row>
    <row r="66" spans="1:20" ht="60" x14ac:dyDescent="0.2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17">
        <f>(E66/D66)*100</f>
        <v>506.20938628158842</v>
      </c>
      <c r="P66" s="19">
        <f>ROUND(E66/L66, 3)</f>
        <v>36.326000000000001</v>
      </c>
      <c r="Q66" t="str">
        <f>LEFT(N66, SEARCH("/", N66, 1)-1)</f>
        <v>technology</v>
      </c>
      <c r="R66" t="str">
        <f>RIGHT(N66,LEN(N66)-FIND("/",N66))</f>
        <v>hardware</v>
      </c>
      <c r="S66" s="8">
        <f t="shared" si="0"/>
        <v>42661.176817129628</v>
      </c>
      <c r="T66" s="8">
        <f t="shared" si="1"/>
        <v>42715.207638888889</v>
      </c>
    </row>
    <row r="67" spans="1:20" ht="60" x14ac:dyDescent="0.2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17">
        <f>(E67/D67)*100</f>
        <v>503.25</v>
      </c>
      <c r="P67" s="19">
        <f>ROUND(E67/L67, 3)</f>
        <v>68.625</v>
      </c>
      <c r="Q67" t="str">
        <f>LEFT(N67, SEARCH("/", N67, 1)-1)</f>
        <v>games</v>
      </c>
      <c r="R67" t="str">
        <f>RIGHT(N67,LEN(N67)-FIND("/",N67))</f>
        <v>tabletop games</v>
      </c>
      <c r="S67" s="8">
        <f t="shared" ref="S67:S130" si="2">(((J67/60)/60)/24)+DATE(1970,1,1)</f>
        <v>42467.788194444445</v>
      </c>
      <c r="T67" s="8">
        <f t="shared" ref="T67:T130" si="3">(((I67/60)/60)/24)+DATE(1970,1,1)</f>
        <v>42481.916666666672</v>
      </c>
    </row>
    <row r="68" spans="1:20" ht="60" x14ac:dyDescent="0.2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17">
        <f>(E68/D68)*100</f>
        <v>496.52000000000004</v>
      </c>
      <c r="P68" s="19">
        <f>ROUND(E68/L68, 3)</f>
        <v>51.720999999999997</v>
      </c>
      <c r="Q68" t="str">
        <f>LEFT(N68, SEARCH("/", N68, 1)-1)</f>
        <v>music</v>
      </c>
      <c r="R68" t="str">
        <f>RIGHT(N68,LEN(N68)-FIND("/",N68))</f>
        <v>rock</v>
      </c>
      <c r="S68" s="8">
        <f t="shared" si="2"/>
        <v>41399.99622685185</v>
      </c>
      <c r="T68" s="8">
        <f t="shared" si="3"/>
        <v>41420.99622685185</v>
      </c>
    </row>
    <row r="69" spans="1:20" ht="45" x14ac:dyDescent="0.2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17">
        <f>(E69/D69)*100</f>
        <v>495.8</v>
      </c>
      <c r="P69" s="19">
        <f>ROUND(E69/L69, 3)</f>
        <v>25.091000000000001</v>
      </c>
      <c r="Q69" t="str">
        <f>LEFT(N69, SEARCH("/", N69, 1)-1)</f>
        <v>games</v>
      </c>
      <c r="R69" t="str">
        <f>RIGHT(N69,LEN(N69)-FIND("/",N69))</f>
        <v>tabletop games</v>
      </c>
      <c r="S69" s="8">
        <f t="shared" si="2"/>
        <v>41806.794074074074</v>
      </c>
      <c r="T69" s="8">
        <f t="shared" si="3"/>
        <v>41839.125</v>
      </c>
    </row>
    <row r="70" spans="1:20" ht="60" x14ac:dyDescent="0.2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17">
        <f>(E70/D70)*100</f>
        <v>494.91374999999999</v>
      </c>
      <c r="P70" s="19">
        <f>ROUND(E70/L70, 3)</f>
        <v>173.578</v>
      </c>
      <c r="Q70" t="str">
        <f>LEFT(N70, SEARCH("/", N70, 1)-1)</f>
        <v>technology</v>
      </c>
      <c r="R70" t="str">
        <f>RIGHT(N70,LEN(N70)-FIND("/",N70))</f>
        <v>hardware</v>
      </c>
      <c r="S70" s="8">
        <f t="shared" si="2"/>
        <v>42499.960810185185</v>
      </c>
      <c r="T70" s="8">
        <f t="shared" si="3"/>
        <v>42559.960810185185</v>
      </c>
    </row>
    <row r="71" spans="1:20" ht="45" x14ac:dyDescent="0.2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17">
        <f>(E71/D71)*100</f>
        <v>493.21000000000004</v>
      </c>
      <c r="P71" s="19">
        <f>ROUND(E71/L71, 3)</f>
        <v>69.760999999999996</v>
      </c>
      <c r="Q71" t="str">
        <f>LEFT(N71, SEARCH("/", N71, 1)-1)</f>
        <v>technology</v>
      </c>
      <c r="R71" t="str">
        <f>RIGHT(N71,LEN(N71)-FIND("/",N71))</f>
        <v>hardware</v>
      </c>
      <c r="S71" s="8">
        <f t="shared" si="2"/>
        <v>42198.676655092597</v>
      </c>
      <c r="T71" s="8">
        <f t="shared" si="3"/>
        <v>42223.676655092597</v>
      </c>
    </row>
    <row r="72" spans="1:20" ht="60" x14ac:dyDescent="0.2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17">
        <f>(E72/D72)*100</f>
        <v>489.27777777777777</v>
      </c>
      <c r="P72" s="19">
        <f>ROUND(E72/L72, 3)</f>
        <v>31.565999999999999</v>
      </c>
      <c r="Q72" t="str">
        <f>LEFT(N72, SEARCH("/", N72, 1)-1)</f>
        <v>games</v>
      </c>
      <c r="R72" t="str">
        <f>RIGHT(N72,LEN(N72)-FIND("/",N72))</f>
        <v>tabletop games</v>
      </c>
      <c r="S72" s="8">
        <f t="shared" si="2"/>
        <v>42745.365474537044</v>
      </c>
      <c r="T72" s="8">
        <f t="shared" si="3"/>
        <v>42775.208333333328</v>
      </c>
    </row>
    <row r="73" spans="1:20" ht="60" x14ac:dyDescent="0.2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17">
        <f>(E73/D73)*100</f>
        <v>484.90975000000003</v>
      </c>
      <c r="P73" s="19">
        <f>ROUND(E73/L73, 3)</f>
        <v>108.968</v>
      </c>
      <c r="Q73" t="str">
        <f>LEFT(N73, SEARCH("/", N73, 1)-1)</f>
        <v>technology</v>
      </c>
      <c r="R73" t="str">
        <f>RIGHT(N73,LEN(N73)-FIND("/",N73))</f>
        <v>hardware</v>
      </c>
      <c r="S73" s="8">
        <f t="shared" si="2"/>
        <v>42605.70857638889</v>
      </c>
      <c r="T73" s="8">
        <f t="shared" si="3"/>
        <v>42635.70857638889</v>
      </c>
    </row>
    <row r="74" spans="1:20" ht="60" x14ac:dyDescent="0.2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17">
        <f>(E74/D74)*100</f>
        <v>484.02000000000004</v>
      </c>
      <c r="P74" s="19">
        <f>ROUND(E74/L74, 3)</f>
        <v>82.316000000000003</v>
      </c>
      <c r="Q74" t="str">
        <f>LEFT(N74, SEARCH("/", N74, 1)-1)</f>
        <v>photography</v>
      </c>
      <c r="R74" t="str">
        <f>RIGHT(N74,LEN(N74)-FIND("/",N74))</f>
        <v>photobooks</v>
      </c>
      <c r="S74" s="8">
        <f t="shared" si="2"/>
        <v>42391.475289351853</v>
      </c>
      <c r="T74" s="8">
        <f t="shared" si="3"/>
        <v>42415.625</v>
      </c>
    </row>
    <row r="75" spans="1:20" ht="60" x14ac:dyDescent="0.2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17">
        <f>(E75/D75)*100</f>
        <v>473.27000000000004</v>
      </c>
      <c r="P75" s="19">
        <f>ROUND(E75/L75, 3)</f>
        <v>278.39400000000001</v>
      </c>
      <c r="Q75" t="str">
        <f>LEFT(N75, SEARCH("/", N75, 1)-1)</f>
        <v>technology</v>
      </c>
      <c r="R75" t="str">
        <f>RIGHT(N75,LEN(N75)-FIND("/",N75))</f>
        <v>hardware</v>
      </c>
      <c r="S75" s="8">
        <f t="shared" si="2"/>
        <v>42115.071504629625</v>
      </c>
      <c r="T75" s="8">
        <f t="shared" si="3"/>
        <v>42155.071504629625</v>
      </c>
    </row>
    <row r="76" spans="1:20" ht="45" x14ac:dyDescent="0.2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17">
        <f>(E76/D76)*100</f>
        <v>459.8</v>
      </c>
      <c r="P76" s="19">
        <f>ROUND(E76/L76, 3)</f>
        <v>11.67</v>
      </c>
      <c r="Q76" t="str">
        <f>LEFT(N76, SEARCH("/", N76, 1)-1)</f>
        <v>games</v>
      </c>
      <c r="R76" t="str">
        <f>RIGHT(N76,LEN(N76)-FIND("/",N76))</f>
        <v>tabletop games</v>
      </c>
      <c r="S76" s="8">
        <f t="shared" si="2"/>
        <v>42752.647777777776</v>
      </c>
      <c r="T76" s="8">
        <f t="shared" si="3"/>
        <v>42759.647777777776</v>
      </c>
    </row>
    <row r="77" spans="1:20" ht="45" x14ac:dyDescent="0.2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17">
        <f>(E77/D77)*100</f>
        <v>457.74666666666673</v>
      </c>
      <c r="P77" s="19">
        <f>ROUND(E77/L77, 3)</f>
        <v>23.274999999999999</v>
      </c>
      <c r="Q77" t="str">
        <f>LEFT(N77, SEARCH("/", N77, 1)-1)</f>
        <v>theater</v>
      </c>
      <c r="R77" t="str">
        <f>RIGHT(N77,LEN(N77)-FIND("/",N77))</f>
        <v>spaces</v>
      </c>
      <c r="S77" s="8">
        <f t="shared" si="2"/>
        <v>41885.478842592594</v>
      </c>
      <c r="T77" s="8">
        <f t="shared" si="3"/>
        <v>41915.478842592594</v>
      </c>
    </row>
    <row r="78" spans="1:20" ht="60" x14ac:dyDescent="0.2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17">
        <f>(E78/D78)*100</f>
        <v>456.41449999999998</v>
      </c>
      <c r="P78" s="19">
        <f>ROUND(E78/L78, 3)</f>
        <v>52.622999999999998</v>
      </c>
      <c r="Q78" t="str">
        <f>LEFT(N78, SEARCH("/", N78, 1)-1)</f>
        <v>publishing</v>
      </c>
      <c r="R78" t="str">
        <f>RIGHT(N78,LEN(N78)-FIND("/",N78))</f>
        <v>radio &amp; podcasts</v>
      </c>
      <c r="S78" s="8">
        <f t="shared" si="2"/>
        <v>40959.734398148146</v>
      </c>
      <c r="T78" s="8">
        <f t="shared" si="3"/>
        <v>40990.125</v>
      </c>
    </row>
    <row r="79" spans="1:20" ht="60" x14ac:dyDescent="0.2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17">
        <f>(E79/D79)*100</f>
        <v>452.37333333333333</v>
      </c>
      <c r="P79" s="19">
        <f>ROUND(E79/L79, 3)</f>
        <v>75.647999999999996</v>
      </c>
      <c r="Q79" t="str">
        <f>LEFT(N79, SEARCH("/", N79, 1)-1)</f>
        <v>games</v>
      </c>
      <c r="R79" t="str">
        <f>RIGHT(N79,LEN(N79)-FIND("/",N79))</f>
        <v>tabletop games</v>
      </c>
      <c r="S79" s="8">
        <f t="shared" si="2"/>
        <v>42664.405925925923</v>
      </c>
      <c r="T79" s="8">
        <f t="shared" si="3"/>
        <v>42695.207638888889</v>
      </c>
    </row>
    <row r="80" spans="1:20" ht="60" x14ac:dyDescent="0.2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17">
        <f>(E80/D80)*100</f>
        <v>428.83978378378379</v>
      </c>
      <c r="P80" s="19">
        <f>ROUND(E80/L80, 3)</f>
        <v>64.816000000000003</v>
      </c>
      <c r="Q80" t="str">
        <f>LEFT(N80, SEARCH("/", N80, 1)-1)</f>
        <v>music</v>
      </c>
      <c r="R80" t="str">
        <f>RIGHT(N80,LEN(N80)-FIND("/",N80))</f>
        <v>indie rock</v>
      </c>
      <c r="S80" s="8">
        <f t="shared" si="2"/>
        <v>41324.79415509259</v>
      </c>
      <c r="T80" s="8">
        <f t="shared" si="3"/>
        <v>41354.752488425926</v>
      </c>
    </row>
    <row r="81" spans="1:20" ht="60" x14ac:dyDescent="0.2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17">
        <f>(E81/D81)*100</f>
        <v>427.20000000000005</v>
      </c>
      <c r="P81" s="19">
        <f>ROUND(E81/L81, 3)</f>
        <v>31.690999999999999</v>
      </c>
      <c r="Q81" t="str">
        <f>LEFT(N81, SEARCH("/", N81, 1)-1)</f>
        <v>food</v>
      </c>
      <c r="R81" t="str">
        <f>RIGHT(N81,LEN(N81)-FIND("/",N81))</f>
        <v>small batch</v>
      </c>
      <c r="S81" s="8">
        <f t="shared" si="2"/>
        <v>42654.469826388886</v>
      </c>
      <c r="T81" s="8">
        <f t="shared" si="3"/>
        <v>42686.166666666672</v>
      </c>
    </row>
    <row r="82" spans="1:20" ht="45" x14ac:dyDescent="0.2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17">
        <f>(E82/D82)*100</f>
        <v>424</v>
      </c>
      <c r="P82" s="19">
        <f>ROUND(E82/L82, 3)</f>
        <v>21.2</v>
      </c>
      <c r="Q82" t="str">
        <f>LEFT(N82, SEARCH("/", N82, 1)-1)</f>
        <v>music</v>
      </c>
      <c r="R82" t="str">
        <f>RIGHT(N82,LEN(N82)-FIND("/",N82))</f>
        <v>rock</v>
      </c>
      <c r="S82" s="8">
        <f t="shared" si="2"/>
        <v>42141.762800925921</v>
      </c>
      <c r="T82" s="8">
        <f t="shared" si="3"/>
        <v>42164.083333333328</v>
      </c>
    </row>
    <row r="83" spans="1:20" ht="60" x14ac:dyDescent="0.2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17">
        <f>(E83/D83)*100</f>
        <v>420.51249999999999</v>
      </c>
      <c r="P83" s="19">
        <f>ROUND(E83/L83, 3)</f>
        <v>164.90700000000001</v>
      </c>
      <c r="Q83" t="str">
        <f>LEFT(N83, SEARCH("/", N83, 1)-1)</f>
        <v>technology</v>
      </c>
      <c r="R83" t="str">
        <f>RIGHT(N83,LEN(N83)-FIND("/",N83))</f>
        <v>hardware</v>
      </c>
      <c r="S83" s="8">
        <f t="shared" si="2"/>
        <v>41424.27107638889</v>
      </c>
      <c r="T83" s="8">
        <f t="shared" si="3"/>
        <v>41456.75</v>
      </c>
    </row>
    <row r="84" spans="1:20" ht="60" x14ac:dyDescent="0.2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17">
        <f>(E84/D84)*100</f>
        <v>417.73333333333335</v>
      </c>
      <c r="P84" s="19">
        <f>ROUND(E84/L84, 3)</f>
        <v>84.905000000000001</v>
      </c>
      <c r="Q84" t="str">
        <f>LEFT(N84, SEARCH("/", N84, 1)-1)</f>
        <v>photography</v>
      </c>
      <c r="R84" t="str">
        <f>RIGHT(N84,LEN(N84)-FIND("/",N84))</f>
        <v>photobooks</v>
      </c>
      <c r="S84" s="8">
        <f t="shared" si="2"/>
        <v>42221.67432870371</v>
      </c>
      <c r="T84" s="8">
        <f t="shared" si="3"/>
        <v>42251.67432870371</v>
      </c>
    </row>
    <row r="85" spans="1:20" ht="45" x14ac:dyDescent="0.2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17">
        <f>(E85/D85)*100</f>
        <v>412.17692027666544</v>
      </c>
      <c r="P85" s="19">
        <f>ROUND(E85/L85, 3)</f>
        <v>44.055999999999997</v>
      </c>
      <c r="Q85" t="str">
        <f>LEFT(N85, SEARCH("/", N85, 1)-1)</f>
        <v>games</v>
      </c>
      <c r="R85" t="str">
        <f>RIGHT(N85,LEN(N85)-FIND("/",N85))</f>
        <v>tabletop games</v>
      </c>
      <c r="S85" s="8">
        <f t="shared" si="2"/>
        <v>42633.586122685185</v>
      </c>
      <c r="T85" s="8">
        <f t="shared" si="3"/>
        <v>42668.708333333328</v>
      </c>
    </row>
    <row r="86" spans="1:20" ht="45" x14ac:dyDescent="0.2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17">
        <f>(E86/D86)*100</f>
        <v>407.76923076923077</v>
      </c>
      <c r="P86" s="19">
        <f>ROUND(E86/L86, 3)</f>
        <v>33.551000000000002</v>
      </c>
      <c r="Q86" t="str">
        <f>LEFT(N86, SEARCH("/", N86, 1)-1)</f>
        <v>games</v>
      </c>
      <c r="R86" t="str">
        <f>RIGHT(N86,LEN(N86)-FIND("/",N86))</f>
        <v>tabletop games</v>
      </c>
      <c r="S86" s="8">
        <f t="shared" si="2"/>
        <v>41965.616655092599</v>
      </c>
      <c r="T86" s="8">
        <f t="shared" si="3"/>
        <v>41995.616655092599</v>
      </c>
    </row>
    <row r="87" spans="1:20" ht="60" x14ac:dyDescent="0.2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17">
        <f>(E87/D87)*100</f>
        <v>407.7</v>
      </c>
      <c r="P87" s="19">
        <f>ROUND(E87/L87, 3)</f>
        <v>81.95</v>
      </c>
      <c r="Q87" t="str">
        <f>LEFT(N87, SEARCH("/", N87, 1)-1)</f>
        <v>technology</v>
      </c>
      <c r="R87" t="str">
        <f>RIGHT(N87,LEN(N87)-FIND("/",N87))</f>
        <v>space exploration</v>
      </c>
      <c r="S87" s="8">
        <f t="shared" si="2"/>
        <v>42184.874675925923</v>
      </c>
      <c r="T87" s="8">
        <f t="shared" si="3"/>
        <v>42228.083333333328</v>
      </c>
    </row>
    <row r="88" spans="1:20" ht="60" x14ac:dyDescent="0.2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17">
        <f>(E88/D88)*100</f>
        <v>403.57653061224488</v>
      </c>
      <c r="P88" s="19">
        <f>ROUND(E88/L88, 3)</f>
        <v>82.397000000000006</v>
      </c>
      <c r="Q88" t="str">
        <f>LEFT(N88, SEARCH("/", N88, 1)-1)</f>
        <v>games</v>
      </c>
      <c r="R88" t="str">
        <f>RIGHT(N88,LEN(N88)-FIND("/",N88))</f>
        <v>tabletop games</v>
      </c>
      <c r="S88" s="8">
        <f t="shared" si="2"/>
        <v>42234.624895833331</v>
      </c>
      <c r="T88" s="8">
        <f t="shared" si="3"/>
        <v>42264.624895833331</v>
      </c>
    </row>
    <row r="89" spans="1:20" ht="45" x14ac:dyDescent="0.2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17">
        <f>(E89/D89)*100</f>
        <v>402.33</v>
      </c>
      <c r="P89" s="19">
        <f>ROUND(E89/L89, 3)</f>
        <v>245.024</v>
      </c>
      <c r="Q89" t="str">
        <f>LEFT(N89, SEARCH("/", N89, 1)-1)</f>
        <v>technology</v>
      </c>
      <c r="R89" t="str">
        <f>RIGHT(N89,LEN(N89)-FIND("/",N89))</f>
        <v>hardware</v>
      </c>
      <c r="S89" s="8">
        <f t="shared" si="2"/>
        <v>42311.216898148152</v>
      </c>
      <c r="T89" s="8">
        <f t="shared" si="3"/>
        <v>42357.332638888889</v>
      </c>
    </row>
    <row r="90" spans="1:20" ht="60" x14ac:dyDescent="0.2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17">
        <f>(E90/D90)*100</f>
        <v>398.59528571428569</v>
      </c>
      <c r="P90" s="19">
        <f>ROUND(E90/L90, 3)</f>
        <v>577.27599999999995</v>
      </c>
      <c r="Q90" t="str">
        <f>LEFT(N90, SEARCH("/", N90, 1)-1)</f>
        <v>technology</v>
      </c>
      <c r="R90" t="str">
        <f>RIGHT(N90,LEN(N90)-FIND("/",N90))</f>
        <v>hardware</v>
      </c>
      <c r="S90" s="8">
        <f t="shared" si="2"/>
        <v>41020.271770833337</v>
      </c>
      <c r="T90" s="8">
        <f t="shared" si="3"/>
        <v>41052.791666666664</v>
      </c>
    </row>
    <row r="91" spans="1:20" ht="45" x14ac:dyDescent="0.2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17">
        <f>(E91/D91)*100</f>
        <v>392.5</v>
      </c>
      <c r="P91" s="19">
        <f>ROUND(E91/L91, 3)</f>
        <v>60.384999999999998</v>
      </c>
      <c r="Q91" t="str">
        <f>LEFT(N91, SEARCH("/", N91, 1)-1)</f>
        <v>film &amp; video</v>
      </c>
      <c r="R91" t="str">
        <f>RIGHT(N91,LEN(N91)-FIND("/",N91))</f>
        <v>shorts</v>
      </c>
      <c r="S91" s="8">
        <f t="shared" si="2"/>
        <v>40997.144872685189</v>
      </c>
      <c r="T91" s="8">
        <f t="shared" si="3"/>
        <v>41050.124305555553</v>
      </c>
    </row>
    <row r="92" spans="1:20" ht="60" x14ac:dyDescent="0.2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17">
        <f>(E92/D92)*100</f>
        <v>386.81998717948721</v>
      </c>
      <c r="P92" s="19">
        <f>ROUND(E92/L92, 3)</f>
        <v>593.93600000000004</v>
      </c>
      <c r="Q92" t="str">
        <f>LEFT(N92, SEARCH("/", N92, 1)-1)</f>
        <v>technology</v>
      </c>
      <c r="R92" t="str">
        <f>RIGHT(N92,LEN(N92)-FIND("/",N92))</f>
        <v>hardware</v>
      </c>
      <c r="S92" s="8">
        <f t="shared" si="2"/>
        <v>42076.130011574074</v>
      </c>
      <c r="T92" s="8">
        <f t="shared" si="3"/>
        <v>42131.290277777778</v>
      </c>
    </row>
    <row r="93" spans="1:20" ht="60" x14ac:dyDescent="0.2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17">
        <f>(E93/D93)*100</f>
        <v>385.15000000000003</v>
      </c>
      <c r="P93" s="19">
        <f>ROUND(E93/L93, 3)</f>
        <v>32.095999999999997</v>
      </c>
      <c r="Q93" t="str">
        <f>LEFT(N93, SEARCH("/", N93, 1)-1)</f>
        <v>film &amp; video</v>
      </c>
      <c r="R93" t="str">
        <f>RIGHT(N93,LEN(N93)-FIND("/",N93))</f>
        <v>documentary</v>
      </c>
      <c r="S93" s="8">
        <f t="shared" si="2"/>
        <v>41304.833194444444</v>
      </c>
      <c r="T93" s="8">
        <f t="shared" si="3"/>
        <v>41334.833194444444</v>
      </c>
    </row>
    <row r="94" spans="1:20" ht="60" x14ac:dyDescent="0.2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17">
        <f>(E94/D94)*100</f>
        <v>384.09090909090907</v>
      </c>
      <c r="P94" s="19">
        <f>ROUND(E94/L94, 3)</f>
        <v>22.12</v>
      </c>
      <c r="Q94" t="str">
        <f>LEFT(N94, SEARCH("/", N94, 1)-1)</f>
        <v>technology</v>
      </c>
      <c r="R94" t="str">
        <f>RIGHT(N94,LEN(N94)-FIND("/",N94))</f>
        <v>hardware</v>
      </c>
      <c r="S94" s="8">
        <f t="shared" si="2"/>
        <v>41719.887928240743</v>
      </c>
      <c r="T94" s="8">
        <f t="shared" si="3"/>
        <v>41764.887928240743</v>
      </c>
    </row>
    <row r="95" spans="1:20" ht="60" x14ac:dyDescent="0.2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17">
        <f>(E95/D95)*100</f>
        <v>382.71818181818185</v>
      </c>
      <c r="P95" s="19">
        <f>ROUND(E95/L95, 3)</f>
        <v>15.035</v>
      </c>
      <c r="Q95" t="str">
        <f>LEFT(N95, SEARCH("/", N95, 1)-1)</f>
        <v>music</v>
      </c>
      <c r="R95" t="str">
        <f>RIGHT(N95,LEN(N95)-FIND("/",N95))</f>
        <v>electronic music</v>
      </c>
      <c r="S95" s="8">
        <f t="shared" si="2"/>
        <v>41276.846817129634</v>
      </c>
      <c r="T95" s="8">
        <f t="shared" si="3"/>
        <v>41290.846817129634</v>
      </c>
    </row>
    <row r="96" spans="1:20" ht="45" x14ac:dyDescent="0.2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17">
        <f>(E96/D96)*100</f>
        <v>382.12909090909091</v>
      </c>
      <c r="P96" s="19">
        <f>ROUND(E96/L96, 3)</f>
        <v>128.38800000000001</v>
      </c>
      <c r="Q96" t="str">
        <f>LEFT(N96, SEARCH("/", N96, 1)-1)</f>
        <v>technology</v>
      </c>
      <c r="R96" t="str">
        <f>RIGHT(N96,LEN(N96)-FIND("/",N96))</f>
        <v>hardware</v>
      </c>
      <c r="S96" s="8">
        <f t="shared" si="2"/>
        <v>42136.209675925929</v>
      </c>
      <c r="T96" s="8">
        <f t="shared" si="3"/>
        <v>42167.833333333328</v>
      </c>
    </row>
    <row r="97" spans="1:20" ht="60" x14ac:dyDescent="0.2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17">
        <f>(E97/D97)*100</f>
        <v>380.52499999999998</v>
      </c>
      <c r="P97" s="19">
        <f>ROUND(E97/L97, 3)</f>
        <v>188.37899999999999</v>
      </c>
      <c r="Q97" t="str">
        <f>LEFT(N97, SEARCH("/", N97, 1)-1)</f>
        <v>games</v>
      </c>
      <c r="R97" t="str">
        <f>RIGHT(N97,LEN(N97)-FIND("/",N97))</f>
        <v>tabletop games</v>
      </c>
      <c r="S97" s="8">
        <f t="shared" si="2"/>
        <v>41968.829826388886</v>
      </c>
      <c r="T97" s="8">
        <f t="shared" si="3"/>
        <v>41994.041666666672</v>
      </c>
    </row>
    <row r="98" spans="1:20" ht="60" x14ac:dyDescent="0.2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17">
        <f>(E98/D98)*100</f>
        <v>377.73333333333335</v>
      </c>
      <c r="P98" s="19">
        <f>ROUND(E98/L98, 3)</f>
        <v>40.762999999999998</v>
      </c>
      <c r="Q98" t="str">
        <f>LEFT(N98, SEARCH("/", N98, 1)-1)</f>
        <v>publishing</v>
      </c>
      <c r="R98" t="str">
        <f>RIGHT(N98,LEN(N98)-FIND("/",N98))</f>
        <v>nonfiction</v>
      </c>
      <c r="S98" s="8">
        <f t="shared" si="2"/>
        <v>42522.789803240739</v>
      </c>
      <c r="T98" s="8">
        <f t="shared" si="3"/>
        <v>42551.789803240739</v>
      </c>
    </row>
    <row r="99" spans="1:20" ht="45" x14ac:dyDescent="0.2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17">
        <f>(E99/D99)*100</f>
        <v>377.02</v>
      </c>
      <c r="P99" s="19">
        <f>ROUND(E99/L99, 3)</f>
        <v>65.003</v>
      </c>
      <c r="Q99" t="str">
        <f>LEFT(N99, SEARCH("/", N99, 1)-1)</f>
        <v>games</v>
      </c>
      <c r="R99" t="str">
        <f>RIGHT(N99,LEN(N99)-FIND("/",N99))</f>
        <v>tabletop games</v>
      </c>
      <c r="S99" s="8">
        <f t="shared" si="2"/>
        <v>42647.818819444445</v>
      </c>
      <c r="T99" s="8">
        <f t="shared" si="3"/>
        <v>42659.854166666672</v>
      </c>
    </row>
    <row r="100" spans="1:20" ht="60" x14ac:dyDescent="0.2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17">
        <f>(E100/D100)*100</f>
        <v>375.49599999999998</v>
      </c>
      <c r="P100" s="19">
        <f>ROUND(E100/L100, 3)</f>
        <v>186.81399999999999</v>
      </c>
      <c r="Q100" t="str">
        <f>LEFT(N100, SEARCH("/", N100, 1)-1)</f>
        <v>technology</v>
      </c>
      <c r="R100" t="str">
        <f>RIGHT(N100,LEN(N100)-FIND("/",N100))</f>
        <v>hardware</v>
      </c>
      <c r="S100" s="8">
        <f t="shared" si="2"/>
        <v>41445.334131944444</v>
      </c>
      <c r="T100" s="8">
        <f t="shared" si="3"/>
        <v>41505.334131944444</v>
      </c>
    </row>
    <row r="101" spans="1:20" ht="60" x14ac:dyDescent="0.2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17">
        <f>(E101/D101)*100</f>
        <v>370.13</v>
      </c>
      <c r="P101" s="19">
        <f>ROUND(E101/L101, 3)</f>
        <v>182.78</v>
      </c>
      <c r="Q101" t="str">
        <f>LEFT(N101, SEARCH("/", N101, 1)-1)</f>
        <v>technology</v>
      </c>
      <c r="R101" t="str">
        <f>RIGHT(N101,LEN(N101)-FIND("/",N101))</f>
        <v>hardware</v>
      </c>
      <c r="S101" s="8">
        <f t="shared" si="2"/>
        <v>41730.663530092592</v>
      </c>
      <c r="T101" s="8">
        <f t="shared" si="3"/>
        <v>41760.663530092592</v>
      </c>
    </row>
    <row r="102" spans="1:20" ht="45" x14ac:dyDescent="0.2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17">
        <f>(E102/D102)*100</f>
        <v>361.2</v>
      </c>
      <c r="P102" s="19">
        <f>ROUND(E102/L102, 3)</f>
        <v>96.063999999999993</v>
      </c>
      <c r="Q102" t="str">
        <f>LEFT(N102, SEARCH("/", N102, 1)-1)</f>
        <v>technology</v>
      </c>
      <c r="R102" t="str">
        <f>RIGHT(N102,LEN(N102)-FIND("/",N102))</f>
        <v>hardware</v>
      </c>
      <c r="S102" s="8">
        <f t="shared" si="2"/>
        <v>41848.021770833337</v>
      </c>
      <c r="T102" s="8">
        <f t="shared" si="3"/>
        <v>41878.021770833337</v>
      </c>
    </row>
    <row r="103" spans="1:20" ht="30" x14ac:dyDescent="0.2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17">
        <f>(E103/D103)*100</f>
        <v>354.82402000000002</v>
      </c>
      <c r="P103" s="19">
        <f>ROUND(E103/L103, 3)</f>
        <v>91.213999999999999</v>
      </c>
      <c r="Q103" t="str">
        <f>LEFT(N103, SEARCH("/", N103, 1)-1)</f>
        <v>technology</v>
      </c>
      <c r="R103" t="str">
        <f>RIGHT(N103,LEN(N103)-FIND("/",N103))</f>
        <v>hardware</v>
      </c>
      <c r="S103" s="8">
        <f t="shared" si="2"/>
        <v>42423.542384259257</v>
      </c>
      <c r="T103" s="8">
        <f t="shared" si="3"/>
        <v>42463.500717592593</v>
      </c>
    </row>
    <row r="104" spans="1:20" ht="60" x14ac:dyDescent="0.2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17">
        <f>(E104/D104)*100</f>
        <v>354.62</v>
      </c>
      <c r="P104" s="19">
        <f>ROUND(E104/L104, 3)</f>
        <v>89.100999999999999</v>
      </c>
      <c r="Q104" t="str">
        <f>LEFT(N104, SEARCH("/", N104, 1)-1)</f>
        <v>technology</v>
      </c>
      <c r="R104" t="str">
        <f>RIGHT(N104,LEN(N104)-FIND("/",N104))</f>
        <v>space exploration</v>
      </c>
      <c r="S104" s="8">
        <f t="shared" si="2"/>
        <v>41667.823287037041</v>
      </c>
      <c r="T104" s="8">
        <f t="shared" si="3"/>
        <v>41697.958333333336</v>
      </c>
    </row>
    <row r="105" spans="1:20" ht="60" x14ac:dyDescent="0.2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17">
        <f>(E105/D105)*100</f>
        <v>353.048</v>
      </c>
      <c r="P105" s="19">
        <f>ROUND(E105/L105, 3)</f>
        <v>326.29199999999997</v>
      </c>
      <c r="Q105" t="str">
        <f>LEFT(N105, SEARCH("/", N105, 1)-1)</f>
        <v>technology</v>
      </c>
      <c r="R105" t="str">
        <f>RIGHT(N105,LEN(N105)-FIND("/",N105))</f>
        <v>hardware</v>
      </c>
      <c r="S105" s="8">
        <f t="shared" si="2"/>
        <v>42375.08394675926</v>
      </c>
      <c r="T105" s="8">
        <f t="shared" si="3"/>
        <v>42420.08394675926</v>
      </c>
    </row>
    <row r="106" spans="1:20" ht="60" x14ac:dyDescent="0.2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17">
        <f>(E106/D106)*100</f>
        <v>352.92777777777775</v>
      </c>
      <c r="P106" s="19">
        <f>ROUND(E106/L106, 3)</f>
        <v>64.626000000000005</v>
      </c>
      <c r="Q106" t="str">
        <f>LEFT(N106, SEARCH("/", N106, 1)-1)</f>
        <v>games</v>
      </c>
      <c r="R106" t="str">
        <f>RIGHT(N106,LEN(N106)-FIND("/",N106))</f>
        <v>tabletop games</v>
      </c>
      <c r="S106" s="8">
        <f t="shared" si="2"/>
        <v>41915.003275462965</v>
      </c>
      <c r="T106" s="8">
        <f t="shared" si="3"/>
        <v>41955.332638888889</v>
      </c>
    </row>
    <row r="107" spans="1:20" ht="45" x14ac:dyDescent="0.2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17">
        <f>(E107/D107)*100</f>
        <v>351.80366666666669</v>
      </c>
      <c r="P107" s="19">
        <f>ROUND(E107/L107, 3)</f>
        <v>22.08</v>
      </c>
      <c r="Q107" t="str">
        <f>LEFT(N107, SEARCH("/", N107, 1)-1)</f>
        <v>music</v>
      </c>
      <c r="R107" t="str">
        <f>RIGHT(N107,LEN(N107)-FIND("/",N107))</f>
        <v>electronic music</v>
      </c>
      <c r="S107" s="8">
        <f t="shared" si="2"/>
        <v>42271.251979166671</v>
      </c>
      <c r="T107" s="8">
        <f t="shared" si="3"/>
        <v>42294.166666666672</v>
      </c>
    </row>
    <row r="108" spans="1:20" ht="45" x14ac:dyDescent="0.2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17">
        <f>(E108/D108)*100</f>
        <v>350.84462500000001</v>
      </c>
      <c r="P108" s="19">
        <f>ROUND(E108/L108, 3)</f>
        <v>71.236999999999995</v>
      </c>
      <c r="Q108" t="str">
        <f>LEFT(N108, SEARCH("/", N108, 1)-1)</f>
        <v>theater</v>
      </c>
      <c r="R108" t="str">
        <f>RIGHT(N108,LEN(N108)-FIND("/",N108))</f>
        <v>spaces</v>
      </c>
      <c r="S108" s="8">
        <f t="shared" si="2"/>
        <v>41391.782905092594</v>
      </c>
      <c r="T108" s="8">
        <f t="shared" si="3"/>
        <v>41421.290972222225</v>
      </c>
    </row>
    <row r="109" spans="1:20" ht="45" x14ac:dyDescent="0.2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17">
        <f>(E109/D109)*100</f>
        <v>350.16666666666663</v>
      </c>
      <c r="P109" s="19">
        <f>ROUND(E109/L109, 3)</f>
        <v>75.036000000000001</v>
      </c>
      <c r="Q109" t="str">
        <f>LEFT(N109, SEARCH("/", N109, 1)-1)</f>
        <v>music</v>
      </c>
      <c r="R109" t="str">
        <f>RIGHT(N109,LEN(N109)-FIND("/",N109))</f>
        <v>rock</v>
      </c>
      <c r="S109" s="8">
        <f t="shared" si="2"/>
        <v>40565.032511574071</v>
      </c>
      <c r="T109" s="8">
        <f t="shared" si="3"/>
        <v>40580.032511574071</v>
      </c>
    </row>
    <row r="110" spans="1:20" ht="45" x14ac:dyDescent="0.2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17">
        <f>(E110/D110)*100</f>
        <v>348.01799999999997</v>
      </c>
      <c r="P110" s="19">
        <f>ROUND(E110/L110, 3)</f>
        <v>511.791</v>
      </c>
      <c r="Q110" t="str">
        <f>LEFT(N110, SEARCH("/", N110, 1)-1)</f>
        <v>technology</v>
      </c>
      <c r="R110" t="str">
        <f>RIGHT(N110,LEN(N110)-FIND("/",N110))</f>
        <v>hardware</v>
      </c>
      <c r="S110" s="8">
        <f t="shared" si="2"/>
        <v>42157.251828703709</v>
      </c>
      <c r="T110" s="8">
        <f t="shared" si="3"/>
        <v>42197.251828703709</v>
      </c>
    </row>
    <row r="111" spans="1:20" ht="30" x14ac:dyDescent="0.2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17">
        <f>(E111/D111)*100</f>
        <v>346.6</v>
      </c>
      <c r="P111" s="19">
        <f>ROUND(E111/L111, 3)</f>
        <v>29.311</v>
      </c>
      <c r="Q111" t="str">
        <f>LEFT(N111, SEARCH("/", N111, 1)-1)</f>
        <v>technology</v>
      </c>
      <c r="R111" t="str">
        <f>RIGHT(N111,LEN(N111)-FIND("/",N111))</f>
        <v>hardware</v>
      </c>
      <c r="S111" s="8">
        <f t="shared" si="2"/>
        <v>41438.899594907409</v>
      </c>
      <c r="T111" s="8">
        <f t="shared" si="3"/>
        <v>41468.899594907409</v>
      </c>
    </row>
    <row r="112" spans="1:20" ht="30" x14ac:dyDescent="0.2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17">
        <f>(E112/D112)*100</f>
        <v>342.09999999999997</v>
      </c>
      <c r="P112" s="19">
        <f>ROUND(E112/L112, 3)</f>
        <v>43.030999999999999</v>
      </c>
      <c r="Q112" t="str">
        <f>LEFT(N112, SEARCH("/", N112, 1)-1)</f>
        <v>music</v>
      </c>
      <c r="R112" t="str">
        <f>RIGHT(N112,LEN(N112)-FIND("/",N112))</f>
        <v>electronic music</v>
      </c>
      <c r="S112" s="8">
        <f t="shared" si="2"/>
        <v>42611.483206018514</v>
      </c>
      <c r="T112" s="8">
        <f t="shared" si="3"/>
        <v>42625.483206018514</v>
      </c>
    </row>
    <row r="113" spans="1:20" ht="45" x14ac:dyDescent="0.2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17">
        <f>(E113/D113)*100</f>
        <v>338.70588235294122</v>
      </c>
      <c r="P113" s="19">
        <f>ROUND(E113/L113, 3)</f>
        <v>62.587000000000003</v>
      </c>
      <c r="Q113" t="str">
        <f>LEFT(N113, SEARCH("/", N113, 1)-1)</f>
        <v>theater</v>
      </c>
      <c r="R113" t="str">
        <f>RIGHT(N113,LEN(N113)-FIND("/",N113))</f>
        <v>plays</v>
      </c>
      <c r="S113" s="8">
        <f t="shared" si="2"/>
        <v>42462.140868055561</v>
      </c>
      <c r="T113" s="8">
        <f t="shared" si="3"/>
        <v>42489.875</v>
      </c>
    </row>
    <row r="114" spans="1:20" ht="45" x14ac:dyDescent="0.2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17">
        <f>(E114/D114)*100</f>
        <v>335.58333333333337</v>
      </c>
      <c r="P114" s="19">
        <f>ROUND(E114/L114, 3)</f>
        <v>41.774000000000001</v>
      </c>
      <c r="Q114" t="str">
        <f>LEFT(N114, SEARCH("/", N114, 1)-1)</f>
        <v>theater</v>
      </c>
      <c r="R114" t="str">
        <f>RIGHT(N114,LEN(N114)-FIND("/",N114))</f>
        <v>plays</v>
      </c>
      <c r="S114" s="8">
        <f t="shared" si="2"/>
        <v>40633.154363425929</v>
      </c>
      <c r="T114" s="8">
        <f t="shared" si="3"/>
        <v>40664.207638888889</v>
      </c>
    </row>
    <row r="115" spans="1:20" ht="45" x14ac:dyDescent="0.2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17">
        <f>(E115/D115)*100</f>
        <v>332.03999999999996</v>
      </c>
      <c r="P115" s="19">
        <f>ROUND(E115/L115, 3)</f>
        <v>21.23</v>
      </c>
      <c r="Q115" t="str">
        <f>LEFT(N115, SEARCH("/", N115, 1)-1)</f>
        <v>games</v>
      </c>
      <c r="R115" t="str">
        <f>RIGHT(N115,LEN(N115)-FIND("/",N115))</f>
        <v>tabletop games</v>
      </c>
      <c r="S115" s="8">
        <f t="shared" si="2"/>
        <v>42331.378923611104</v>
      </c>
      <c r="T115" s="8">
        <f t="shared" si="3"/>
        <v>42352</v>
      </c>
    </row>
    <row r="116" spans="1:20" ht="60" x14ac:dyDescent="0.2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17">
        <f>(E116/D116)*100</f>
        <v>330</v>
      </c>
      <c r="P116" s="19">
        <f>ROUND(E116/L116, 3)</f>
        <v>43.420999999999999</v>
      </c>
      <c r="Q116" t="str">
        <f>LEFT(N116, SEARCH("/", N116, 1)-1)</f>
        <v>theater</v>
      </c>
      <c r="R116" t="str">
        <f>RIGHT(N116,LEN(N116)-FIND("/",N116))</f>
        <v>plays</v>
      </c>
      <c r="S116" s="8">
        <f t="shared" si="2"/>
        <v>42487.62700231481</v>
      </c>
      <c r="T116" s="8">
        <f t="shared" si="3"/>
        <v>42521.458333333328</v>
      </c>
    </row>
    <row r="117" spans="1:20" ht="60" x14ac:dyDescent="0.2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17">
        <f>(E117/D117)*100</f>
        <v>326.92</v>
      </c>
      <c r="P117" s="19">
        <f>ROUND(E117/L117, 3)</f>
        <v>97.298000000000002</v>
      </c>
      <c r="Q117" t="str">
        <f>LEFT(N117, SEARCH("/", N117, 1)-1)</f>
        <v>games</v>
      </c>
      <c r="R117" t="str">
        <f>RIGHT(N117,LEN(N117)-FIND("/",N117))</f>
        <v>tabletop games</v>
      </c>
      <c r="S117" s="8">
        <f t="shared" si="2"/>
        <v>41695.016782407409</v>
      </c>
      <c r="T117" s="8">
        <f t="shared" si="3"/>
        <v>41724.975115740745</v>
      </c>
    </row>
    <row r="118" spans="1:20" ht="45" x14ac:dyDescent="0.2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17">
        <f>(E118/D118)*100</f>
        <v>326.0916666666667</v>
      </c>
      <c r="P118" s="19">
        <f>ROUND(E118/L118, 3)</f>
        <v>80.022000000000006</v>
      </c>
      <c r="Q118" t="str">
        <f>LEFT(N118, SEARCH("/", N118, 1)-1)</f>
        <v>technology</v>
      </c>
      <c r="R118" t="str">
        <f>RIGHT(N118,LEN(N118)-FIND("/",N118))</f>
        <v>space exploration</v>
      </c>
      <c r="S118" s="8">
        <f t="shared" si="2"/>
        <v>41915.747314814813</v>
      </c>
      <c r="T118" s="8">
        <f t="shared" si="3"/>
        <v>41955.888888888891</v>
      </c>
    </row>
    <row r="119" spans="1:20" ht="60" x14ac:dyDescent="0.2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17">
        <f>(E119/D119)*100</f>
        <v>322.24</v>
      </c>
      <c r="P119" s="19">
        <f>ROUND(E119/L119, 3)</f>
        <v>56.414999999999999</v>
      </c>
      <c r="Q119" t="str">
        <f>LEFT(N119, SEARCH("/", N119, 1)-1)</f>
        <v>photography</v>
      </c>
      <c r="R119" t="str">
        <f>RIGHT(N119,LEN(N119)-FIND("/",N119))</f>
        <v>photobooks</v>
      </c>
      <c r="S119" s="8">
        <f t="shared" si="2"/>
        <v>42072.488182870366</v>
      </c>
      <c r="T119" s="8">
        <f t="shared" si="3"/>
        <v>42102.488182870366</v>
      </c>
    </row>
    <row r="120" spans="1:20" ht="45" x14ac:dyDescent="0.2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17">
        <f>(E120/D120)*100</f>
        <v>320.26666666666665</v>
      </c>
      <c r="P120" s="19">
        <f>ROUND(E120/L120, 3)</f>
        <v>24.763000000000002</v>
      </c>
      <c r="Q120" t="str">
        <f>LEFT(N120, SEARCH("/", N120, 1)-1)</f>
        <v>games</v>
      </c>
      <c r="R120" t="str">
        <f>RIGHT(N120,LEN(N120)-FIND("/",N120))</f>
        <v>tabletop games</v>
      </c>
      <c r="S120" s="8">
        <f t="shared" si="2"/>
        <v>42469.874907407408</v>
      </c>
      <c r="T120" s="8">
        <f t="shared" si="3"/>
        <v>42487.083333333328</v>
      </c>
    </row>
    <row r="121" spans="1:20" ht="30" x14ac:dyDescent="0.2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17">
        <f>(E121/D121)*100</f>
        <v>320.05299999999994</v>
      </c>
      <c r="P121" s="19">
        <f>ROUND(E121/L121, 3)</f>
        <v>55.277000000000001</v>
      </c>
      <c r="Q121" t="str">
        <f>LEFT(N121, SEARCH("/", N121, 1)-1)</f>
        <v>technology</v>
      </c>
      <c r="R121" t="str">
        <f>RIGHT(N121,LEN(N121)-FIND("/",N121))</f>
        <v>hardware</v>
      </c>
      <c r="S121" s="8">
        <f t="shared" si="2"/>
        <v>42570.996423611112</v>
      </c>
      <c r="T121" s="8">
        <f t="shared" si="3"/>
        <v>42600.996423611112</v>
      </c>
    </row>
    <row r="122" spans="1:20" ht="45" x14ac:dyDescent="0.2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17">
        <f>(E122/D122)*100</f>
        <v>318.69988910451895</v>
      </c>
      <c r="P122" s="19">
        <f>ROUND(E122/L122, 3)</f>
        <v>131.37700000000001</v>
      </c>
      <c r="Q122" t="str">
        <f>LEFT(N122, SEARCH("/", N122, 1)-1)</f>
        <v>theater</v>
      </c>
      <c r="R122" t="str">
        <f>RIGHT(N122,LEN(N122)-FIND("/",N122))</f>
        <v>spaces</v>
      </c>
      <c r="S122" s="8">
        <f t="shared" si="2"/>
        <v>42534.895625000005</v>
      </c>
      <c r="T122" s="8">
        <f t="shared" si="3"/>
        <v>42564.895625000005</v>
      </c>
    </row>
    <row r="123" spans="1:20" ht="60" x14ac:dyDescent="0.2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17">
        <f>(E123/D123)*100</f>
        <v>317.3272</v>
      </c>
      <c r="P123" s="19">
        <f>ROUND(E123/L123, 3)</f>
        <v>259.25400000000002</v>
      </c>
      <c r="Q123" t="str">
        <f>LEFT(N123, SEARCH("/", N123, 1)-1)</f>
        <v>technology</v>
      </c>
      <c r="R123" t="str">
        <f>RIGHT(N123,LEN(N123)-FIND("/",N123))</f>
        <v>hardware</v>
      </c>
      <c r="S123" s="8">
        <f t="shared" si="2"/>
        <v>42519.6565162037</v>
      </c>
      <c r="T123" s="8">
        <f t="shared" si="3"/>
        <v>42549.6565162037</v>
      </c>
    </row>
    <row r="124" spans="1:20" ht="60" x14ac:dyDescent="0.2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17">
        <f>(E124/D124)*100</f>
        <v>315.13888888888891</v>
      </c>
      <c r="P124" s="19">
        <f>ROUND(E124/L124, 3)</f>
        <v>105.04600000000001</v>
      </c>
      <c r="Q124" t="str">
        <f>LEFT(N124, SEARCH("/", N124, 1)-1)</f>
        <v>publishing</v>
      </c>
      <c r="R124" t="str">
        <f>RIGHT(N124,LEN(N124)-FIND("/",N124))</f>
        <v>nonfiction</v>
      </c>
      <c r="S124" s="8">
        <f t="shared" si="2"/>
        <v>41579.734259259261</v>
      </c>
      <c r="T124" s="8">
        <f t="shared" si="3"/>
        <v>41599.207638888889</v>
      </c>
    </row>
    <row r="125" spans="1:20" ht="60" x14ac:dyDescent="0.2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17">
        <f>(E125/D125)*100</f>
        <v>315</v>
      </c>
      <c r="P125" s="19">
        <f>ROUND(E125/L125, 3)</f>
        <v>35.795000000000002</v>
      </c>
      <c r="Q125" t="str">
        <f>LEFT(N125, SEARCH("/", N125, 1)-1)</f>
        <v>theater</v>
      </c>
      <c r="R125" t="str">
        <f>RIGHT(N125,LEN(N125)-FIND("/",N125))</f>
        <v>plays</v>
      </c>
      <c r="S125" s="8">
        <f t="shared" si="2"/>
        <v>42479.432291666672</v>
      </c>
      <c r="T125" s="8">
        <f t="shared" si="3"/>
        <v>42492.958333333328</v>
      </c>
    </row>
    <row r="126" spans="1:20" ht="60" x14ac:dyDescent="0.2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17">
        <f>(E126/D126)*100</f>
        <v>312</v>
      </c>
      <c r="P126" s="19">
        <f>ROUND(E126/L126, 3)</f>
        <v>91.765000000000001</v>
      </c>
      <c r="Q126" t="str">
        <f>LEFT(N126, SEARCH("/", N126, 1)-1)</f>
        <v>technology</v>
      </c>
      <c r="R126" t="str">
        <f>RIGHT(N126,LEN(N126)-FIND("/",N126))</f>
        <v>hardware</v>
      </c>
      <c r="S126" s="8">
        <f t="shared" si="2"/>
        <v>40347.125601851854</v>
      </c>
      <c r="T126" s="8">
        <f t="shared" si="3"/>
        <v>40361.958333333336</v>
      </c>
    </row>
    <row r="127" spans="1:20" ht="60" x14ac:dyDescent="0.2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17">
        <f>(E127/D127)*100</f>
        <v>308.65999999999997</v>
      </c>
      <c r="P127" s="19">
        <f>ROUND(E127/L127, 3)</f>
        <v>117.361</v>
      </c>
      <c r="Q127" t="str">
        <f>LEFT(N127, SEARCH("/", N127, 1)-1)</f>
        <v>film &amp; video</v>
      </c>
      <c r="R127" t="str">
        <f>RIGHT(N127,LEN(N127)-FIND("/",N127))</f>
        <v>television</v>
      </c>
      <c r="S127" s="8">
        <f t="shared" si="2"/>
        <v>41802.790347222224</v>
      </c>
      <c r="T127" s="8">
        <f t="shared" si="3"/>
        <v>41833</v>
      </c>
    </row>
    <row r="128" spans="1:20" ht="60" x14ac:dyDescent="0.2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17">
        <f>(E128/D128)*100</f>
        <v>306.83333333333331</v>
      </c>
      <c r="P128" s="19">
        <f>ROUND(E128/L128, 3)</f>
        <v>61.366999999999997</v>
      </c>
      <c r="Q128" t="str">
        <f>LEFT(N128, SEARCH("/", N128, 1)-1)</f>
        <v>music</v>
      </c>
      <c r="R128" t="str">
        <f>RIGHT(N128,LEN(N128)-FIND("/",N128))</f>
        <v>rock</v>
      </c>
      <c r="S128" s="8">
        <f t="shared" si="2"/>
        <v>40926.047858796301</v>
      </c>
      <c r="T128" s="8">
        <f t="shared" si="3"/>
        <v>40986.006192129629</v>
      </c>
    </row>
    <row r="129" spans="1:20" ht="45" x14ac:dyDescent="0.2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17">
        <f>(E129/D129)*100</f>
        <v>305.46000000000004</v>
      </c>
      <c r="P129" s="19">
        <f>ROUND(E129/L129, 3)</f>
        <v>68.489000000000004</v>
      </c>
      <c r="Q129" t="str">
        <f>LEFT(N129, SEARCH("/", N129, 1)-1)</f>
        <v>film &amp; video</v>
      </c>
      <c r="R129" t="str">
        <f>RIGHT(N129,LEN(N129)-FIND("/",N129))</f>
        <v>documentary</v>
      </c>
      <c r="S129" s="8">
        <f t="shared" si="2"/>
        <v>40480.363483796296</v>
      </c>
      <c r="T129" s="8">
        <f t="shared" si="3"/>
        <v>40530.405150462961</v>
      </c>
    </row>
    <row r="130" spans="1:20" ht="60" x14ac:dyDescent="0.2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17">
        <f>(E130/D130)*100</f>
        <v>305.15800000000002</v>
      </c>
      <c r="P130" s="19">
        <f>ROUND(E130/L130, 3)</f>
        <v>383.36399999999998</v>
      </c>
      <c r="Q130" t="str">
        <f>LEFT(N130, SEARCH("/", N130, 1)-1)</f>
        <v>technology</v>
      </c>
      <c r="R130" t="str">
        <f>RIGHT(N130,LEN(N130)-FIND("/",N130))</f>
        <v>hardware</v>
      </c>
      <c r="S130" s="8">
        <f t="shared" si="2"/>
        <v>42661.323414351849</v>
      </c>
      <c r="T130" s="8">
        <f t="shared" si="3"/>
        <v>42697.365081018521</v>
      </c>
    </row>
    <row r="131" spans="1:20" ht="60" x14ac:dyDescent="0.2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17">
        <f>(E131/D131)*100</f>
        <v>304.18799999999999</v>
      </c>
      <c r="P131" s="19">
        <f>ROUND(E131/L131, 3)</f>
        <v>143.215</v>
      </c>
      <c r="Q131" t="str">
        <f>LEFT(N131, SEARCH("/", N131, 1)-1)</f>
        <v>technology</v>
      </c>
      <c r="R131" t="str">
        <f>RIGHT(N131,LEN(N131)-FIND("/",N131))</f>
        <v>hardware</v>
      </c>
      <c r="S131" s="8">
        <f t="shared" ref="S131:S194" si="4">(((J131/60)/60)/24)+DATE(1970,1,1)</f>
        <v>42689.565671296295</v>
      </c>
      <c r="T131" s="8">
        <f t="shared" ref="T131:T194" si="5">(((I131/60)/60)/24)+DATE(1970,1,1)</f>
        <v>42719.208333333328</v>
      </c>
    </row>
    <row r="132" spans="1:20" ht="60" x14ac:dyDescent="0.2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17">
        <f>(E132/D132)*100</f>
        <v>303.80111428571428</v>
      </c>
      <c r="P132" s="19">
        <f>ROUND(E132/L132, 3)</f>
        <v>157.29300000000001</v>
      </c>
      <c r="Q132" t="str">
        <f>LEFT(N132, SEARCH("/", N132, 1)-1)</f>
        <v>technology</v>
      </c>
      <c r="R132" t="str">
        <f>RIGHT(N132,LEN(N132)-FIND("/",N132))</f>
        <v>space exploration</v>
      </c>
      <c r="S132" s="8">
        <f t="shared" si="4"/>
        <v>41075.237858796296</v>
      </c>
      <c r="T132" s="8">
        <f t="shared" si="5"/>
        <v>41105.237858796296</v>
      </c>
    </row>
    <row r="133" spans="1:20" ht="60" x14ac:dyDescent="0.2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17">
        <f>(E133/D133)*100</f>
        <v>302.42</v>
      </c>
      <c r="P133" s="19">
        <f>ROUND(E133/L133, 3)</f>
        <v>252.017</v>
      </c>
      <c r="Q133" t="str">
        <f>LEFT(N133, SEARCH("/", N133, 1)-1)</f>
        <v>theater</v>
      </c>
      <c r="R133" t="str">
        <f>RIGHT(N133,LEN(N133)-FIND("/",N133))</f>
        <v>plays</v>
      </c>
      <c r="S133" s="8">
        <f t="shared" si="4"/>
        <v>42473.794710648144</v>
      </c>
      <c r="T133" s="8">
        <f t="shared" si="5"/>
        <v>42503.794710648144</v>
      </c>
    </row>
    <row r="134" spans="1:20" ht="45" x14ac:dyDescent="0.2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17">
        <f>(E134/D134)*100</f>
        <v>302.2</v>
      </c>
      <c r="P134" s="19">
        <f>ROUND(E134/L134, 3)</f>
        <v>52.103000000000002</v>
      </c>
      <c r="Q134" t="str">
        <f>LEFT(N134, SEARCH("/", N134, 1)-1)</f>
        <v>theater</v>
      </c>
      <c r="R134" t="str">
        <f>RIGHT(N134,LEN(N134)-FIND("/",N134))</f>
        <v>spaces</v>
      </c>
      <c r="S134" s="8">
        <f t="shared" si="4"/>
        <v>41761.509409722225</v>
      </c>
      <c r="T134" s="8">
        <f t="shared" si="5"/>
        <v>41789.666666666664</v>
      </c>
    </row>
    <row r="135" spans="1:20" ht="45" x14ac:dyDescent="0.2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17">
        <f>(E135/D135)*100</f>
        <v>300.47639999999996</v>
      </c>
      <c r="P135" s="19">
        <f>ROUND(E135/L135, 3)</f>
        <v>70.040999999999997</v>
      </c>
      <c r="Q135" t="str">
        <f>LEFT(N135, SEARCH("/", N135, 1)-1)</f>
        <v>technology</v>
      </c>
      <c r="R135" t="str">
        <f>RIGHT(N135,LEN(N135)-FIND("/",N135))</f>
        <v>hardware</v>
      </c>
      <c r="S135" s="8">
        <f t="shared" si="4"/>
        <v>41578.210104166668</v>
      </c>
      <c r="T135" s="8">
        <f t="shared" si="5"/>
        <v>41638.251770833333</v>
      </c>
    </row>
    <row r="136" spans="1:20" ht="60" x14ac:dyDescent="0.2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17">
        <f>(E136/D136)*100</f>
        <v>300.11791999999997</v>
      </c>
      <c r="P136" s="19">
        <f>ROUND(E136/L136, 3)</f>
        <v>73.486000000000004</v>
      </c>
      <c r="Q136" t="str">
        <f>LEFT(N136, SEARCH("/", N136, 1)-1)</f>
        <v>technology</v>
      </c>
      <c r="R136" t="str">
        <f>RIGHT(N136,LEN(N136)-FIND("/",N136))</f>
        <v>wearables</v>
      </c>
      <c r="S136" s="8">
        <f t="shared" si="4"/>
        <v>41898.665960648148</v>
      </c>
      <c r="T136" s="8">
        <f t="shared" si="5"/>
        <v>41941.041666666664</v>
      </c>
    </row>
    <row r="137" spans="1:20" ht="60" x14ac:dyDescent="0.2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17">
        <f>(E137/D137)*100</f>
        <v>300</v>
      </c>
      <c r="P137" s="19">
        <f>ROUND(E137/L137, 3)</f>
        <v>53.845999999999997</v>
      </c>
      <c r="Q137" t="str">
        <f>LEFT(N137, SEARCH("/", N137, 1)-1)</f>
        <v>theater</v>
      </c>
      <c r="R137" t="str">
        <f>RIGHT(N137,LEN(N137)-FIND("/",N137))</f>
        <v>plays</v>
      </c>
      <c r="S137" s="8">
        <f t="shared" si="4"/>
        <v>41810.142199074071</v>
      </c>
      <c r="T137" s="8">
        <f t="shared" si="5"/>
        <v>41824.142199074071</v>
      </c>
    </row>
    <row r="138" spans="1:20" ht="60" x14ac:dyDescent="0.2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17">
        <f>(E138/D138)*100</f>
        <v>298.5</v>
      </c>
      <c r="P138" s="19">
        <f>ROUND(E138/L138, 3)</f>
        <v>35.118000000000002</v>
      </c>
      <c r="Q138" t="str">
        <f>LEFT(N138, SEARCH("/", N138, 1)-1)</f>
        <v>games</v>
      </c>
      <c r="R138" t="str">
        <f>RIGHT(N138,LEN(N138)-FIND("/",N138))</f>
        <v>tabletop games</v>
      </c>
      <c r="S138" s="8">
        <f t="shared" si="4"/>
        <v>42689.853090277778</v>
      </c>
      <c r="T138" s="8">
        <f t="shared" si="5"/>
        <v>42696.853090277778</v>
      </c>
    </row>
    <row r="139" spans="1:20" ht="60" x14ac:dyDescent="0.2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17">
        <f>(E139/D139)*100</f>
        <v>296.87520259319291</v>
      </c>
      <c r="P139" s="19">
        <f>ROUND(E139/L139, 3)</f>
        <v>7.19</v>
      </c>
      <c r="Q139" t="str">
        <f>LEFT(N139, SEARCH("/", N139, 1)-1)</f>
        <v>technology</v>
      </c>
      <c r="R139" t="str">
        <f>RIGHT(N139,LEN(N139)-FIND("/",N139))</f>
        <v>hardware</v>
      </c>
      <c r="S139" s="8">
        <f t="shared" si="4"/>
        <v>42199.32707175926</v>
      </c>
      <c r="T139" s="8">
        <f t="shared" si="5"/>
        <v>42231.32707175926</v>
      </c>
    </row>
    <row r="140" spans="1:20" ht="60" x14ac:dyDescent="0.2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17">
        <f>(E140/D140)*100</f>
        <v>294.72727272727275</v>
      </c>
      <c r="P140" s="19">
        <f>ROUND(E140/L140, 3)</f>
        <v>92.102000000000004</v>
      </c>
      <c r="Q140" t="str">
        <f>LEFT(N140, SEARCH("/", N140, 1)-1)</f>
        <v>music</v>
      </c>
      <c r="R140" t="str">
        <f>RIGHT(N140,LEN(N140)-FIND("/",N140))</f>
        <v>rock</v>
      </c>
      <c r="S140" s="8">
        <f t="shared" si="4"/>
        <v>40587.085532407407</v>
      </c>
      <c r="T140" s="8">
        <f t="shared" si="5"/>
        <v>40636.043865740743</v>
      </c>
    </row>
    <row r="141" spans="1:20" ht="60" x14ac:dyDescent="0.2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17">
        <f>(E141/D141)*100</f>
        <v>294.20799999999997</v>
      </c>
      <c r="P141" s="19">
        <f>ROUND(E141/L141, 3)</f>
        <v>66.623000000000005</v>
      </c>
      <c r="Q141" t="str">
        <f>LEFT(N141, SEARCH("/", N141, 1)-1)</f>
        <v>food</v>
      </c>
      <c r="R141" t="str">
        <f>RIGHT(N141,LEN(N141)-FIND("/",N141))</f>
        <v>small batch</v>
      </c>
      <c r="S141" s="8">
        <f t="shared" si="4"/>
        <v>42692.79987268518</v>
      </c>
      <c r="T141" s="8">
        <f t="shared" si="5"/>
        <v>42723.332638888889</v>
      </c>
    </row>
    <row r="142" spans="1:20" ht="60" x14ac:dyDescent="0.2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17">
        <f>(E142/D142)*100</f>
        <v>294.0333333333333</v>
      </c>
      <c r="P142" s="19">
        <f>ROUND(E142/L142, 3)</f>
        <v>483.34199999999998</v>
      </c>
      <c r="Q142" t="str">
        <f>LEFT(N142, SEARCH("/", N142, 1)-1)</f>
        <v>technology</v>
      </c>
      <c r="R142" t="str">
        <f>RIGHT(N142,LEN(N142)-FIND("/",N142))</f>
        <v>hardware</v>
      </c>
      <c r="S142" s="8">
        <f t="shared" si="4"/>
        <v>42067.923668981486</v>
      </c>
      <c r="T142" s="8">
        <f t="shared" si="5"/>
        <v>42112.882002314815</v>
      </c>
    </row>
    <row r="143" spans="1:20" ht="30" x14ac:dyDescent="0.2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17">
        <f>(E143/D143)*100</f>
        <v>292.89999999999998</v>
      </c>
      <c r="P143" s="19">
        <f>ROUND(E143/L143, 3)</f>
        <v>36.613</v>
      </c>
      <c r="Q143" t="str">
        <f>LEFT(N143, SEARCH("/", N143, 1)-1)</f>
        <v>film &amp; video</v>
      </c>
      <c r="R143" t="str">
        <f>RIGHT(N143,LEN(N143)-FIND("/",N143))</f>
        <v>documentary</v>
      </c>
      <c r="S143" s="8">
        <f t="shared" si="4"/>
        <v>41333.837187500001</v>
      </c>
      <c r="T143" s="8">
        <f t="shared" si="5"/>
        <v>41353.795520833337</v>
      </c>
    </row>
    <row r="144" spans="1:20" ht="45" x14ac:dyDescent="0.2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17">
        <f>(E144/D144)*100</f>
        <v>292.50166666666667</v>
      </c>
      <c r="P144" s="19">
        <f>ROUND(E144/L144, 3)</f>
        <v>73.125</v>
      </c>
      <c r="Q144" t="str">
        <f>LEFT(N144, SEARCH("/", N144, 1)-1)</f>
        <v>music</v>
      </c>
      <c r="R144" t="str">
        <f>RIGHT(N144,LEN(N144)-FIND("/",N144))</f>
        <v>electronic music</v>
      </c>
      <c r="S144" s="8">
        <f t="shared" si="4"/>
        <v>41646.792222222226</v>
      </c>
      <c r="T144" s="8">
        <f t="shared" si="5"/>
        <v>41676.792222222226</v>
      </c>
    </row>
    <row r="145" spans="1:20" ht="30" x14ac:dyDescent="0.2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17">
        <f>(E145/D145)*100</f>
        <v>290</v>
      </c>
      <c r="P145" s="19">
        <f>ROUND(E145/L145, 3)</f>
        <v>19.332999999999998</v>
      </c>
      <c r="Q145" t="str">
        <f>LEFT(N145, SEARCH("/", N145, 1)-1)</f>
        <v>photography</v>
      </c>
      <c r="R145" t="str">
        <f>RIGHT(N145,LEN(N145)-FIND("/",N145))</f>
        <v>photobooks</v>
      </c>
      <c r="S145" s="8">
        <f t="shared" si="4"/>
        <v>42747.506689814814</v>
      </c>
      <c r="T145" s="8">
        <f t="shared" si="5"/>
        <v>42777.506689814814</v>
      </c>
    </row>
    <row r="146" spans="1:20" ht="60" x14ac:dyDescent="0.2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17">
        <f>(E146/D146)*100</f>
        <v>289</v>
      </c>
      <c r="P146" s="19">
        <f>ROUND(E146/L146, 3)</f>
        <v>43.35</v>
      </c>
      <c r="Q146" t="str">
        <f>LEFT(N146, SEARCH("/", N146, 1)-1)</f>
        <v>theater</v>
      </c>
      <c r="R146" t="str">
        <f>RIGHT(N146,LEN(N146)-FIND("/",N146))</f>
        <v>plays</v>
      </c>
      <c r="S146" s="8">
        <f t="shared" si="4"/>
        <v>42521.291504629626</v>
      </c>
      <c r="T146" s="8">
        <f t="shared" si="5"/>
        <v>42529.582638888889</v>
      </c>
    </row>
    <row r="147" spans="1:20" ht="60" x14ac:dyDescent="0.2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17">
        <f>(E147/D147)*100</f>
        <v>288.17</v>
      </c>
      <c r="P147" s="19">
        <f>ROUND(E147/L147, 3)</f>
        <v>47.473999999999997</v>
      </c>
      <c r="Q147" t="str">
        <f>LEFT(N147, SEARCH("/", N147, 1)-1)</f>
        <v>technology</v>
      </c>
      <c r="R147" t="str">
        <f>RIGHT(N147,LEN(N147)-FIND("/",N147))</f>
        <v>hardware</v>
      </c>
      <c r="S147" s="8">
        <f t="shared" si="4"/>
        <v>42150.71056712963</v>
      </c>
      <c r="T147" s="8">
        <f t="shared" si="5"/>
        <v>42180.791666666672</v>
      </c>
    </row>
    <row r="148" spans="1:20" ht="45" x14ac:dyDescent="0.2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17">
        <f>(E148/D148)*100</f>
        <v>287</v>
      </c>
      <c r="P148" s="19">
        <f>ROUND(E148/L148, 3)</f>
        <v>58.570999999999998</v>
      </c>
      <c r="Q148" t="str">
        <f>LEFT(N148, SEARCH("/", N148, 1)-1)</f>
        <v>theater</v>
      </c>
      <c r="R148" t="str">
        <f>RIGHT(N148,LEN(N148)-FIND("/",N148))</f>
        <v>plays</v>
      </c>
      <c r="S148" s="8">
        <f t="shared" si="4"/>
        <v>42451.095856481479</v>
      </c>
      <c r="T148" s="8">
        <f t="shared" si="5"/>
        <v>42465.095856481479</v>
      </c>
    </row>
    <row r="149" spans="1:20" ht="30" x14ac:dyDescent="0.2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17">
        <f>(E149/D149)*100</f>
        <v>286.65822784810126</v>
      </c>
      <c r="P149" s="19">
        <f>ROUND(E149/L149, 3)</f>
        <v>41.781999999999996</v>
      </c>
      <c r="Q149" t="str">
        <f>LEFT(N149, SEARCH("/", N149, 1)-1)</f>
        <v>games</v>
      </c>
      <c r="R149" t="str">
        <f>RIGHT(N149,LEN(N149)-FIND("/",N149))</f>
        <v>tabletop games</v>
      </c>
      <c r="S149" s="8">
        <f t="shared" si="4"/>
        <v>42467.951979166668</v>
      </c>
      <c r="T149" s="8">
        <f t="shared" si="5"/>
        <v>42497.951979166668</v>
      </c>
    </row>
    <row r="150" spans="1:20" ht="45" x14ac:dyDescent="0.2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17">
        <f>(E150/D150)*100</f>
        <v>286.13861386138615</v>
      </c>
      <c r="P150" s="19">
        <f>ROUND(E150/L150, 3)</f>
        <v>19.266999999999999</v>
      </c>
      <c r="Q150" t="str">
        <f>LEFT(N150, SEARCH("/", N150, 1)-1)</f>
        <v>theater</v>
      </c>
      <c r="R150" t="str">
        <f>RIGHT(N150,LEN(N150)-FIND("/",N150))</f>
        <v>plays</v>
      </c>
      <c r="S150" s="8">
        <f t="shared" si="4"/>
        <v>42282.770231481481</v>
      </c>
      <c r="T150" s="8">
        <f t="shared" si="5"/>
        <v>42342.811898148153</v>
      </c>
    </row>
    <row r="151" spans="1:20" ht="30" x14ac:dyDescent="0.2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17">
        <f>(E151/D151)*100</f>
        <v>284.96600000000001</v>
      </c>
      <c r="P151" s="19">
        <f>ROUND(E151/L151, 3)</f>
        <v>279.37799999999999</v>
      </c>
      <c r="Q151" t="str">
        <f>LEFT(N151, SEARCH("/", N151, 1)-1)</f>
        <v>technology</v>
      </c>
      <c r="R151" t="str">
        <f>RIGHT(N151,LEN(N151)-FIND("/",N151))</f>
        <v>hardware</v>
      </c>
      <c r="S151" s="8">
        <f t="shared" si="4"/>
        <v>42676.586979166663</v>
      </c>
      <c r="T151" s="8">
        <f t="shared" si="5"/>
        <v>42707.628645833334</v>
      </c>
    </row>
    <row r="152" spans="1:20" ht="60" x14ac:dyDescent="0.2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17">
        <f>(E152/D152)*100</f>
        <v>284.74</v>
      </c>
      <c r="P152" s="19">
        <f>ROUND(E152/L152, 3)</f>
        <v>107.045</v>
      </c>
      <c r="Q152" t="str">
        <f>LEFT(N152, SEARCH("/", N152, 1)-1)</f>
        <v>games</v>
      </c>
      <c r="R152" t="str">
        <f>RIGHT(N152,LEN(N152)-FIND("/",N152))</f>
        <v>tabletop games</v>
      </c>
      <c r="S152" s="8">
        <f t="shared" si="4"/>
        <v>42380.690289351856</v>
      </c>
      <c r="T152" s="8">
        <f t="shared" si="5"/>
        <v>42394.666666666672</v>
      </c>
    </row>
    <row r="153" spans="1:20" ht="45" x14ac:dyDescent="0.2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17">
        <f>(E153/D153)*100</f>
        <v>283.32</v>
      </c>
      <c r="P153" s="19">
        <f>ROUND(E153/L153, 3)</f>
        <v>49.88</v>
      </c>
      <c r="Q153" t="str">
        <f>LEFT(N153, SEARCH("/", N153, 1)-1)</f>
        <v>film &amp; video</v>
      </c>
      <c r="R153" t="str">
        <f>RIGHT(N153,LEN(N153)-FIND("/",N153))</f>
        <v>documentary</v>
      </c>
      <c r="S153" s="8">
        <f t="shared" si="4"/>
        <v>41330.038784722223</v>
      </c>
      <c r="T153" s="8">
        <f t="shared" si="5"/>
        <v>41359.997118055559</v>
      </c>
    </row>
    <row r="154" spans="1:20" ht="60" x14ac:dyDescent="0.2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17">
        <f>(E154/D154)*100</f>
        <v>283.09000000000003</v>
      </c>
      <c r="P154" s="19">
        <f>ROUND(E154/L154, 3)</f>
        <v>42.634</v>
      </c>
      <c r="Q154" t="str">
        <f>LEFT(N154, SEARCH("/", N154, 1)-1)</f>
        <v>games</v>
      </c>
      <c r="R154" t="str">
        <f>RIGHT(N154,LEN(N154)-FIND("/",N154))</f>
        <v>tabletop games</v>
      </c>
      <c r="S154" s="8">
        <f t="shared" si="4"/>
        <v>42684.000046296293</v>
      </c>
      <c r="T154" s="8">
        <f t="shared" si="5"/>
        <v>42714.000046296293</v>
      </c>
    </row>
    <row r="155" spans="1:20" ht="30" x14ac:dyDescent="0.2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17">
        <f>(E155/D155)*100</f>
        <v>281.56666666666666</v>
      </c>
      <c r="P155" s="19">
        <f>ROUND(E155/L155, 3)</f>
        <v>52.793999999999997</v>
      </c>
      <c r="Q155" t="str">
        <f>LEFT(N155, SEARCH("/", N155, 1)-1)</f>
        <v>photography</v>
      </c>
      <c r="R155" t="str">
        <f>RIGHT(N155,LEN(N155)-FIND("/",N155))</f>
        <v>photobooks</v>
      </c>
      <c r="S155" s="8">
        <f t="shared" si="4"/>
        <v>42736.732893518521</v>
      </c>
      <c r="T155" s="8">
        <f t="shared" si="5"/>
        <v>42767</v>
      </c>
    </row>
    <row r="156" spans="1:20" ht="60" x14ac:dyDescent="0.2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17">
        <f>(E156/D156)*100</f>
        <v>281.10000000000002</v>
      </c>
      <c r="P156" s="19">
        <f>ROUND(E156/L156, 3)</f>
        <v>147.947</v>
      </c>
      <c r="Q156" t="str">
        <f>LEFT(N156, SEARCH("/", N156, 1)-1)</f>
        <v>technology</v>
      </c>
      <c r="R156" t="str">
        <f>RIGHT(N156,LEN(N156)-FIND("/",N156))</f>
        <v>hardware</v>
      </c>
      <c r="S156" s="8">
        <f t="shared" si="4"/>
        <v>41861.070567129631</v>
      </c>
      <c r="T156" s="8">
        <f t="shared" si="5"/>
        <v>41906.070567129631</v>
      </c>
    </row>
    <row r="157" spans="1:20" ht="60" x14ac:dyDescent="0.2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17">
        <f>(E157/D157)*100</f>
        <v>280.73</v>
      </c>
      <c r="P157" s="19">
        <f>ROUND(E157/L157, 3)</f>
        <v>201.964</v>
      </c>
      <c r="Q157" t="str">
        <f>LEFT(N157, SEARCH("/", N157, 1)-1)</f>
        <v>technology</v>
      </c>
      <c r="R157" t="str">
        <f>RIGHT(N157,LEN(N157)-FIND("/",N157))</f>
        <v>hardware</v>
      </c>
      <c r="S157" s="8">
        <f t="shared" si="4"/>
        <v>42600.278749999998</v>
      </c>
      <c r="T157" s="8">
        <f t="shared" si="5"/>
        <v>42645.278749999998</v>
      </c>
    </row>
    <row r="158" spans="1:20" ht="30" x14ac:dyDescent="0.2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17">
        <f>(E158/D158)*100</f>
        <v>280.375</v>
      </c>
      <c r="P158" s="19">
        <f>ROUND(E158/L158, 3)</f>
        <v>81.268000000000001</v>
      </c>
      <c r="Q158" t="str">
        <f>LEFT(N158, SEARCH("/", N158, 1)-1)</f>
        <v>photography</v>
      </c>
      <c r="R158" t="str">
        <f>RIGHT(N158,LEN(N158)-FIND("/",N158))</f>
        <v>photobooks</v>
      </c>
      <c r="S158" s="8">
        <f t="shared" si="4"/>
        <v>42430.720451388886</v>
      </c>
      <c r="T158" s="8">
        <f t="shared" si="5"/>
        <v>42461.166666666672</v>
      </c>
    </row>
    <row r="159" spans="1:20" ht="30" x14ac:dyDescent="0.2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17">
        <f>(E159/D159)*100</f>
        <v>278.7</v>
      </c>
      <c r="P159" s="19">
        <f>ROUND(E159/L159, 3)</f>
        <v>23.518999999999998</v>
      </c>
      <c r="Q159" t="str">
        <f>LEFT(N159, SEARCH("/", N159, 1)-1)</f>
        <v>technology</v>
      </c>
      <c r="R159" t="str">
        <f>RIGHT(N159,LEN(N159)-FIND("/",N159))</f>
        <v>wearables</v>
      </c>
      <c r="S159" s="8">
        <f t="shared" si="4"/>
        <v>42564.026319444441</v>
      </c>
      <c r="T159" s="8">
        <f t="shared" si="5"/>
        <v>42594.026319444441</v>
      </c>
    </row>
    <row r="160" spans="1:20" ht="45" x14ac:dyDescent="0.2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17">
        <f>(E160/D160)*100</f>
        <v>277.93846153846158</v>
      </c>
      <c r="P160" s="19">
        <f>ROUND(E160/L160, 3)</f>
        <v>67.16</v>
      </c>
      <c r="Q160" t="str">
        <f>LEFT(N160, SEARCH("/", N160, 1)-1)</f>
        <v>photography</v>
      </c>
      <c r="R160" t="str">
        <f>RIGHT(N160,LEN(N160)-FIND("/",N160))</f>
        <v>photobooks</v>
      </c>
      <c r="S160" s="8">
        <f t="shared" si="4"/>
        <v>41772.657685185186</v>
      </c>
      <c r="T160" s="8">
        <f t="shared" si="5"/>
        <v>41800.356249999997</v>
      </c>
    </row>
    <row r="161" spans="1:20" ht="60" x14ac:dyDescent="0.2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17">
        <f>(E161/D161)*100</f>
        <v>272.27777777777777</v>
      </c>
      <c r="P161" s="19">
        <f>ROUND(E161/L161, 3)</f>
        <v>98.414000000000001</v>
      </c>
      <c r="Q161" t="str">
        <f>LEFT(N161, SEARCH("/", N161, 1)-1)</f>
        <v>games</v>
      </c>
      <c r="R161" t="str">
        <f>RIGHT(N161,LEN(N161)-FIND("/",N161))</f>
        <v>tabletop games</v>
      </c>
      <c r="S161" s="8">
        <f t="shared" si="4"/>
        <v>42573.327986111108</v>
      </c>
      <c r="T161" s="8">
        <f t="shared" si="5"/>
        <v>42588.327986111108</v>
      </c>
    </row>
    <row r="162" spans="1:20" ht="30" x14ac:dyDescent="0.2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17">
        <f>(E162/D162)*100</f>
        <v>271.85000000000002</v>
      </c>
      <c r="P162" s="19">
        <f>ROUND(E162/L162, 3)</f>
        <v>48.545000000000002</v>
      </c>
      <c r="Q162" t="str">
        <f>LEFT(N162, SEARCH("/", N162, 1)-1)</f>
        <v>music</v>
      </c>
      <c r="R162" t="str">
        <f>RIGHT(N162,LEN(N162)-FIND("/",N162))</f>
        <v>rock</v>
      </c>
      <c r="S162" s="8">
        <f t="shared" si="4"/>
        <v>41228.924884259257</v>
      </c>
      <c r="T162" s="8">
        <f t="shared" si="5"/>
        <v>41258.924884259257</v>
      </c>
    </row>
    <row r="163" spans="1:20" ht="45" x14ac:dyDescent="0.2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17">
        <f>(E163/D163)*100</f>
        <v>270.7</v>
      </c>
      <c r="P163" s="19">
        <f>ROUND(E163/L163, 3)</f>
        <v>53.078000000000003</v>
      </c>
      <c r="Q163" t="str">
        <f>LEFT(N163, SEARCH("/", N163, 1)-1)</f>
        <v>games</v>
      </c>
      <c r="R163" t="str">
        <f>RIGHT(N163,LEN(N163)-FIND("/",N163))</f>
        <v>tabletop games</v>
      </c>
      <c r="S163" s="8">
        <f t="shared" si="4"/>
        <v>42338.709108796291</v>
      </c>
      <c r="T163" s="8">
        <f t="shared" si="5"/>
        <v>42372.957638888889</v>
      </c>
    </row>
    <row r="164" spans="1:20" ht="45" x14ac:dyDescent="0.2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17">
        <f>(E164/D164)*100</f>
        <v>270.68</v>
      </c>
      <c r="P164" s="19">
        <f>ROUND(E164/L164, 3)</f>
        <v>140.97900000000001</v>
      </c>
      <c r="Q164" t="str">
        <f>LEFT(N164, SEARCH("/", N164, 1)-1)</f>
        <v>games</v>
      </c>
      <c r="R164" t="str">
        <f>RIGHT(N164,LEN(N164)-FIND("/",N164))</f>
        <v>tabletop games</v>
      </c>
      <c r="S164" s="8">
        <f t="shared" si="4"/>
        <v>42452.825740740736</v>
      </c>
      <c r="T164" s="8">
        <f t="shared" si="5"/>
        <v>42482.825740740736</v>
      </c>
    </row>
    <row r="165" spans="1:20" ht="30" x14ac:dyDescent="0.2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17">
        <f>(E165/D165)*100</f>
        <v>269.91034482758624</v>
      </c>
      <c r="P165" s="19">
        <f>ROUND(E165/L165, 3)</f>
        <v>76.438999999999993</v>
      </c>
      <c r="Q165" t="str">
        <f>LEFT(N165, SEARCH("/", N165, 1)-1)</f>
        <v>photography</v>
      </c>
      <c r="R165" t="str">
        <f>RIGHT(N165,LEN(N165)-FIND("/",N165))</f>
        <v>photobooks</v>
      </c>
      <c r="S165" s="8">
        <f t="shared" si="4"/>
        <v>42326.818738425922</v>
      </c>
      <c r="T165" s="8">
        <f t="shared" si="5"/>
        <v>42356.818738425922</v>
      </c>
    </row>
    <row r="166" spans="1:20" ht="60" x14ac:dyDescent="0.2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17">
        <f>(E166/D166)*100</f>
        <v>267.29166666666669</v>
      </c>
      <c r="P166" s="19">
        <f>ROUND(E166/L166, 3)</f>
        <v>31.663</v>
      </c>
      <c r="Q166" t="str">
        <f>LEFT(N166, SEARCH("/", N166, 1)-1)</f>
        <v>technology</v>
      </c>
      <c r="R166" t="str">
        <f>RIGHT(N166,LEN(N166)-FIND("/",N166))</f>
        <v>wearables</v>
      </c>
      <c r="S166" s="8">
        <f t="shared" si="4"/>
        <v>42163.957326388889</v>
      </c>
      <c r="T166" s="8">
        <f t="shared" si="5"/>
        <v>42193.957326388889</v>
      </c>
    </row>
    <row r="167" spans="1:20" ht="60" x14ac:dyDescent="0.2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17">
        <f>(E167/D167)*100</f>
        <v>267.13333333333333</v>
      </c>
      <c r="P167" s="19">
        <f>ROUND(E167/L167, 3)</f>
        <v>63.101999999999997</v>
      </c>
      <c r="Q167" t="str">
        <f>LEFT(N167, SEARCH("/", N167, 1)-1)</f>
        <v>music</v>
      </c>
      <c r="R167" t="str">
        <f>RIGHT(N167,LEN(N167)-FIND("/",N167))</f>
        <v>metal</v>
      </c>
      <c r="S167" s="8">
        <f t="shared" si="4"/>
        <v>42695.257870370369</v>
      </c>
      <c r="T167" s="8">
        <f t="shared" si="5"/>
        <v>42712.333333333328</v>
      </c>
    </row>
    <row r="168" spans="1:20" ht="60" x14ac:dyDescent="0.2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17">
        <f>(E168/D168)*100</f>
        <v>265.66666666666669</v>
      </c>
      <c r="P168" s="19">
        <f>ROUND(E168/L168, 3)</f>
        <v>26.567</v>
      </c>
      <c r="Q168" t="str">
        <f>LEFT(N168, SEARCH("/", N168, 1)-1)</f>
        <v>music</v>
      </c>
      <c r="R168" t="str">
        <f>RIGHT(N168,LEN(N168)-FIND("/",N168))</f>
        <v>indie rock</v>
      </c>
      <c r="S168" s="8">
        <f t="shared" si="4"/>
        <v>40991.708055555559</v>
      </c>
      <c r="T168" s="8">
        <f t="shared" si="5"/>
        <v>41021.708055555559</v>
      </c>
    </row>
    <row r="169" spans="1:20" ht="60" x14ac:dyDescent="0.2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17">
        <f>(E169/D169)*100</f>
        <v>265.25</v>
      </c>
      <c r="P169" s="19">
        <f>ROUND(E169/L169, 3)</f>
        <v>84.206000000000003</v>
      </c>
      <c r="Q169" t="str">
        <f>LEFT(N169, SEARCH("/", N169, 1)-1)</f>
        <v>music</v>
      </c>
      <c r="R169" t="str">
        <f>RIGHT(N169,LEN(N169)-FIND("/",N169))</f>
        <v>rock</v>
      </c>
      <c r="S169" s="8">
        <f t="shared" si="4"/>
        <v>40939.837673611109</v>
      </c>
      <c r="T169" s="8">
        <f t="shared" si="5"/>
        <v>40970.290972222225</v>
      </c>
    </row>
    <row r="170" spans="1:20" ht="60" x14ac:dyDescent="0.2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17">
        <f>(E170/D170)*100</f>
        <v>264.62241666666665</v>
      </c>
      <c r="P170" s="19">
        <f>ROUND(E170/L170, 3)</f>
        <v>57.631</v>
      </c>
      <c r="Q170" t="str">
        <f>LEFT(N170, SEARCH("/", N170, 1)-1)</f>
        <v>theater</v>
      </c>
      <c r="R170" t="str">
        <f>RIGHT(N170,LEN(N170)-FIND("/",N170))</f>
        <v>spaces</v>
      </c>
      <c r="S170" s="8">
        <f t="shared" si="4"/>
        <v>42387.398472222223</v>
      </c>
      <c r="T170" s="8">
        <f t="shared" si="5"/>
        <v>42421.398472222223</v>
      </c>
    </row>
    <row r="171" spans="1:20" ht="60" x14ac:dyDescent="0.2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17">
        <f>(E171/D171)*100</f>
        <v>263.02771750000005</v>
      </c>
      <c r="P171" s="19">
        <f>ROUND(E171/L171, 3)</f>
        <v>272.35599999999999</v>
      </c>
      <c r="Q171" t="str">
        <f>LEFT(N171, SEARCH("/", N171, 1)-1)</f>
        <v>technology</v>
      </c>
      <c r="R171" t="str">
        <f>RIGHT(N171,LEN(N171)-FIND("/",N171))</f>
        <v>hardware</v>
      </c>
      <c r="S171" s="8">
        <f t="shared" si="4"/>
        <v>41561.500706018516</v>
      </c>
      <c r="T171" s="8">
        <f t="shared" si="5"/>
        <v>41593.166666666664</v>
      </c>
    </row>
    <row r="172" spans="1:20" ht="60" x14ac:dyDescent="0.2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17">
        <f>(E172/D172)*100</f>
        <v>262.5</v>
      </c>
      <c r="P172" s="19">
        <f>ROUND(E172/L172, 3)</f>
        <v>42</v>
      </c>
      <c r="Q172" t="str">
        <f>LEFT(N172, SEARCH("/", N172, 1)-1)</f>
        <v>music</v>
      </c>
      <c r="R172" t="str">
        <f>RIGHT(N172,LEN(N172)-FIND("/",N172))</f>
        <v>rock</v>
      </c>
      <c r="S172" s="8">
        <f t="shared" si="4"/>
        <v>41303.044016203705</v>
      </c>
      <c r="T172" s="8">
        <f t="shared" si="5"/>
        <v>41335.332638888889</v>
      </c>
    </row>
    <row r="173" spans="1:20" ht="45" x14ac:dyDescent="0.2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17">
        <f>(E173/D173)*100</f>
        <v>262.27999999999997</v>
      </c>
      <c r="P173" s="19">
        <f>ROUND(E173/L173, 3)</f>
        <v>127.32</v>
      </c>
      <c r="Q173" t="str">
        <f>LEFT(N173, SEARCH("/", N173, 1)-1)</f>
        <v>technology</v>
      </c>
      <c r="R173" t="str">
        <f>RIGHT(N173,LEN(N173)-FIND("/",N173))</f>
        <v>hardware</v>
      </c>
      <c r="S173" s="8">
        <f t="shared" si="4"/>
        <v>40898.089236111111</v>
      </c>
      <c r="T173" s="8">
        <f t="shared" si="5"/>
        <v>40920.041666666664</v>
      </c>
    </row>
    <row r="174" spans="1:20" ht="60" x14ac:dyDescent="0.2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17">
        <f>(E174/D174)*100</f>
        <v>260.59999999999997</v>
      </c>
      <c r="P174" s="19">
        <f>ROUND(E174/L174, 3)</f>
        <v>54.616999999999997</v>
      </c>
      <c r="Q174" t="str">
        <f>LEFT(N174, SEARCH("/", N174, 1)-1)</f>
        <v>photography</v>
      </c>
      <c r="R174" t="str">
        <f>RIGHT(N174,LEN(N174)-FIND("/",N174))</f>
        <v>photobooks</v>
      </c>
      <c r="S174" s="8">
        <f t="shared" si="4"/>
        <v>42333.619050925925</v>
      </c>
      <c r="T174" s="8">
        <f t="shared" si="5"/>
        <v>42369.125</v>
      </c>
    </row>
    <row r="175" spans="1:20" ht="45" x14ac:dyDescent="0.2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17">
        <f>(E175/D175)*100</f>
        <v>260.16666666666663</v>
      </c>
      <c r="P175" s="19">
        <f>ROUND(E175/L175, 3)</f>
        <v>34.689</v>
      </c>
      <c r="Q175" t="str">
        <f>LEFT(N175, SEARCH("/", N175, 1)-1)</f>
        <v>photography</v>
      </c>
      <c r="R175" t="str">
        <f>RIGHT(N175,LEN(N175)-FIND("/",N175))</f>
        <v>photobooks</v>
      </c>
      <c r="S175" s="8">
        <f t="shared" si="4"/>
        <v>42627.253263888888</v>
      </c>
      <c r="T175" s="8">
        <f t="shared" si="5"/>
        <v>42657.253263888888</v>
      </c>
    </row>
    <row r="176" spans="1:20" ht="45" x14ac:dyDescent="0.2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17">
        <f>(E176/D176)*100</f>
        <v>259.57748878923763</v>
      </c>
      <c r="P176" s="19">
        <f>ROUND(E176/L176, 3)</f>
        <v>180.75200000000001</v>
      </c>
      <c r="Q176" t="str">
        <f>LEFT(N176, SEARCH("/", N176, 1)-1)</f>
        <v>technology</v>
      </c>
      <c r="R176" t="str">
        <f>RIGHT(N176,LEN(N176)-FIND("/",N176))</f>
        <v>hardware</v>
      </c>
      <c r="S176" s="8">
        <f t="shared" si="4"/>
        <v>42452.272824074069</v>
      </c>
      <c r="T176" s="8">
        <f t="shared" si="5"/>
        <v>42482.272824074069</v>
      </c>
    </row>
    <row r="177" spans="1:20" ht="60" x14ac:dyDescent="0.2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17">
        <f>(E177/D177)*100</f>
        <v>256.83081313131316</v>
      </c>
      <c r="P177" s="19">
        <f>ROUND(E177/L177, 3)</f>
        <v>247.94</v>
      </c>
      <c r="Q177" t="str">
        <f>LEFT(N177, SEARCH("/", N177, 1)-1)</f>
        <v>technology</v>
      </c>
      <c r="R177" t="str">
        <f>RIGHT(N177,LEN(N177)-FIND("/",N177))</f>
        <v>hardware</v>
      </c>
      <c r="S177" s="8">
        <f t="shared" si="4"/>
        <v>42549.722962962958</v>
      </c>
      <c r="T177" s="8">
        <f t="shared" si="5"/>
        <v>42588.291666666672</v>
      </c>
    </row>
    <row r="178" spans="1:20" ht="60" x14ac:dyDescent="0.2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17">
        <f>(E178/D178)*100</f>
        <v>255.83333333333331</v>
      </c>
      <c r="P178" s="19">
        <f>ROUND(E178/L178, 3)</f>
        <v>69.772999999999996</v>
      </c>
      <c r="Q178" t="str">
        <f>LEFT(N178, SEARCH("/", N178, 1)-1)</f>
        <v>film &amp; video</v>
      </c>
      <c r="R178" t="str">
        <f>RIGHT(N178,LEN(N178)-FIND("/",N178))</f>
        <v>documentary</v>
      </c>
      <c r="S178" s="8">
        <f t="shared" si="4"/>
        <v>41144.709490740745</v>
      </c>
      <c r="T178" s="8">
        <f t="shared" si="5"/>
        <v>41158.709490740745</v>
      </c>
    </row>
    <row r="179" spans="1:20" ht="60" x14ac:dyDescent="0.2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17">
        <f>(E179/D179)*100</f>
        <v>254.45000000000002</v>
      </c>
      <c r="P179" s="19">
        <f>ROUND(E179/L179, 3)</f>
        <v>47.384</v>
      </c>
      <c r="Q179" t="str">
        <f>LEFT(N179, SEARCH("/", N179, 1)-1)</f>
        <v>food</v>
      </c>
      <c r="R179" t="str">
        <f>RIGHT(N179,LEN(N179)-FIND("/",N179))</f>
        <v>small batch</v>
      </c>
      <c r="S179" s="8">
        <f t="shared" si="4"/>
        <v>42139.781678240746</v>
      </c>
      <c r="T179" s="8">
        <f t="shared" si="5"/>
        <v>42169.781678240746</v>
      </c>
    </row>
    <row r="180" spans="1:20" ht="30" x14ac:dyDescent="0.2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17">
        <f>(E180/D180)*100</f>
        <v>254.31499999999997</v>
      </c>
      <c r="P180" s="19">
        <f>ROUND(E180/L180, 3)</f>
        <v>493.81599999999997</v>
      </c>
      <c r="Q180" t="str">
        <f>LEFT(N180, SEARCH("/", N180, 1)-1)</f>
        <v>photography</v>
      </c>
      <c r="R180" t="str">
        <f>RIGHT(N180,LEN(N180)-FIND("/",N180))</f>
        <v>photobooks</v>
      </c>
      <c r="S180" s="8">
        <f t="shared" si="4"/>
        <v>42132.941805555558</v>
      </c>
      <c r="T180" s="8">
        <f t="shared" si="5"/>
        <v>42155.875</v>
      </c>
    </row>
    <row r="181" spans="1:20" ht="45" x14ac:dyDescent="0.2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17">
        <f>(E181/D181)*100</f>
        <v>254</v>
      </c>
      <c r="P181" s="19">
        <f>ROUND(E181/L181, 3)</f>
        <v>51.313000000000002</v>
      </c>
      <c r="Q181" t="str">
        <f>LEFT(N181, SEARCH("/", N181, 1)-1)</f>
        <v>music</v>
      </c>
      <c r="R181" t="str">
        <f>RIGHT(N181,LEN(N181)-FIND("/",N181))</f>
        <v>indie rock</v>
      </c>
      <c r="S181" s="8">
        <f t="shared" si="4"/>
        <v>41951.788807870369</v>
      </c>
      <c r="T181" s="8">
        <f t="shared" si="5"/>
        <v>41964.166666666672</v>
      </c>
    </row>
    <row r="182" spans="1:20" ht="60" x14ac:dyDescent="0.2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17">
        <f>(E182/D182)*100</f>
        <v>253.29333333333332</v>
      </c>
      <c r="P182" s="19">
        <f>ROUND(E182/L182, 3)</f>
        <v>121</v>
      </c>
      <c r="Q182" t="str">
        <f>LEFT(N182, SEARCH("/", N182, 1)-1)</f>
        <v>photography</v>
      </c>
      <c r="R182" t="str">
        <f>RIGHT(N182,LEN(N182)-FIND("/",N182))</f>
        <v>photobooks</v>
      </c>
      <c r="S182" s="8">
        <f t="shared" si="4"/>
        <v>42503.66474537037</v>
      </c>
      <c r="T182" s="8">
        <f t="shared" si="5"/>
        <v>42534.249305555553</v>
      </c>
    </row>
    <row r="183" spans="1:20" ht="60" x14ac:dyDescent="0.2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17">
        <f>(E183/D183)*100</f>
        <v>252.54</v>
      </c>
      <c r="P183" s="19">
        <f>ROUND(E183/L183, 3)</f>
        <v>68.254000000000005</v>
      </c>
      <c r="Q183" t="str">
        <f>LEFT(N183, SEARCH("/", N183, 1)-1)</f>
        <v>technology</v>
      </c>
      <c r="R183" t="str">
        <f>RIGHT(N183,LEN(N183)-FIND("/",N183))</f>
        <v>hardware</v>
      </c>
      <c r="S183" s="8">
        <f t="shared" si="4"/>
        <v>42704.857094907406</v>
      </c>
      <c r="T183" s="8">
        <f t="shared" si="5"/>
        <v>42764.857094907406</v>
      </c>
    </row>
    <row r="184" spans="1:20" ht="30" x14ac:dyDescent="0.2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17">
        <f>(E184/D184)*100</f>
        <v>252.48648648648651</v>
      </c>
      <c r="P184" s="19">
        <f>ROUND(E184/L184, 3)</f>
        <v>55.606999999999999</v>
      </c>
      <c r="Q184" t="str">
        <f>LEFT(N184, SEARCH("/", N184, 1)-1)</f>
        <v>music</v>
      </c>
      <c r="R184" t="str">
        <f>RIGHT(N184,LEN(N184)-FIND("/",N184))</f>
        <v>rock</v>
      </c>
      <c r="S184" s="8">
        <f t="shared" si="4"/>
        <v>42677.669050925921</v>
      </c>
      <c r="T184" s="8">
        <f t="shared" si="5"/>
        <v>42707.710717592592</v>
      </c>
    </row>
    <row r="185" spans="1:20" ht="60" x14ac:dyDescent="0.2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17">
        <f>(E185/D185)*100</f>
        <v>250.66666666666669</v>
      </c>
      <c r="P185" s="19">
        <f>ROUND(E185/L185, 3)</f>
        <v>44.234999999999999</v>
      </c>
      <c r="Q185" t="str">
        <f>LEFT(N185, SEARCH("/", N185, 1)-1)</f>
        <v>theater</v>
      </c>
      <c r="R185" t="str">
        <f>RIGHT(N185,LEN(N185)-FIND("/",N185))</f>
        <v>plays</v>
      </c>
      <c r="S185" s="8">
        <f t="shared" si="4"/>
        <v>42596.644699074073</v>
      </c>
      <c r="T185" s="8">
        <f t="shared" si="5"/>
        <v>42607.165972222225</v>
      </c>
    </row>
    <row r="186" spans="1:20" ht="60" x14ac:dyDescent="0.2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17">
        <f>(E186/D186)*100</f>
        <v>250.30841666666666</v>
      </c>
      <c r="P186" s="19">
        <f>ROUND(E186/L186, 3)</f>
        <v>66.015000000000001</v>
      </c>
      <c r="Q186" t="str">
        <f>LEFT(N186, SEARCH("/", N186, 1)-1)</f>
        <v>photography</v>
      </c>
      <c r="R186" t="str">
        <f>RIGHT(N186,LEN(N186)-FIND("/",N186))</f>
        <v>photobooks</v>
      </c>
      <c r="S186" s="8">
        <f t="shared" si="4"/>
        <v>42213.802199074074</v>
      </c>
      <c r="T186" s="8">
        <f t="shared" si="5"/>
        <v>42243.802199074074</v>
      </c>
    </row>
    <row r="187" spans="1:20" ht="60" x14ac:dyDescent="0.2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17">
        <f>(E187/D187)*100</f>
        <v>250</v>
      </c>
      <c r="P187" s="19">
        <f>ROUND(E187/L187, 3)</f>
        <v>67.308000000000007</v>
      </c>
      <c r="Q187" t="str">
        <f>LEFT(N187, SEARCH("/", N187, 1)-1)</f>
        <v>music</v>
      </c>
      <c r="R187" t="str">
        <f>RIGHT(N187,LEN(N187)-FIND("/",N187))</f>
        <v>rock</v>
      </c>
      <c r="S187" s="8">
        <f t="shared" si="4"/>
        <v>42565.009097222224</v>
      </c>
      <c r="T187" s="8">
        <f t="shared" si="5"/>
        <v>42572.009097222224</v>
      </c>
    </row>
    <row r="188" spans="1:20" ht="30" x14ac:dyDescent="0.2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17">
        <f>(E188/D188)*100</f>
        <v>248.17133333333334</v>
      </c>
      <c r="P188" s="19">
        <f>ROUND(E188/L188, 3)</f>
        <v>27.472999999999999</v>
      </c>
      <c r="Q188" t="str">
        <f>LEFT(N188, SEARCH("/", N188, 1)-1)</f>
        <v>technology</v>
      </c>
      <c r="R188" t="str">
        <f>RIGHT(N188,LEN(N188)-FIND("/",N188))</f>
        <v>hardware</v>
      </c>
      <c r="S188" s="8">
        <f t="shared" si="4"/>
        <v>41578.927118055559</v>
      </c>
      <c r="T188" s="8">
        <f t="shared" si="5"/>
        <v>41593.968784722223</v>
      </c>
    </row>
    <row r="189" spans="1:20" ht="60" x14ac:dyDescent="0.2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17">
        <f>(E189/D189)*100</f>
        <v>247.84</v>
      </c>
      <c r="P189" s="19">
        <f>ROUND(E189/L189, 3)</f>
        <v>408.97699999999998</v>
      </c>
      <c r="Q189" t="str">
        <f>LEFT(N189, SEARCH("/", N189, 1)-1)</f>
        <v>technology</v>
      </c>
      <c r="R189" t="str">
        <f>RIGHT(N189,LEN(N189)-FIND("/",N189))</f>
        <v>hardware</v>
      </c>
      <c r="S189" s="8">
        <f t="shared" si="4"/>
        <v>41941.500520833331</v>
      </c>
      <c r="T189" s="8">
        <f t="shared" si="5"/>
        <v>41976.542187500003</v>
      </c>
    </row>
    <row r="190" spans="1:20" ht="45" x14ac:dyDescent="0.2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17">
        <f>(E190/D190)*100</f>
        <v>246.66666666666669</v>
      </c>
      <c r="P190" s="19">
        <f>ROUND(E190/L190, 3)</f>
        <v>78.722999999999999</v>
      </c>
      <c r="Q190" t="str">
        <f>LEFT(N190, SEARCH("/", N190, 1)-1)</f>
        <v>film &amp; video</v>
      </c>
      <c r="R190" t="str">
        <f>RIGHT(N190,LEN(N190)-FIND("/",N190))</f>
        <v>shorts</v>
      </c>
      <c r="S190" s="8">
        <f t="shared" si="4"/>
        <v>41365.613078703704</v>
      </c>
      <c r="T190" s="8">
        <f t="shared" si="5"/>
        <v>41425.613078703704</v>
      </c>
    </row>
    <row r="191" spans="1:20" ht="60" x14ac:dyDescent="0.2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17">
        <f>(E191/D191)*100</f>
        <v>246.42</v>
      </c>
      <c r="P191" s="19">
        <f>ROUND(E191/L191, 3)</f>
        <v>67.697999999999993</v>
      </c>
      <c r="Q191" t="str">
        <f>LEFT(N191, SEARCH("/", N191, 1)-1)</f>
        <v>theater</v>
      </c>
      <c r="R191" t="str">
        <f>RIGHT(N191,LEN(N191)-FIND("/",N191))</f>
        <v>spaces</v>
      </c>
      <c r="S191" s="8">
        <f t="shared" si="4"/>
        <v>41158.993923611109</v>
      </c>
      <c r="T191" s="8">
        <f t="shared" si="5"/>
        <v>41188.993923611109</v>
      </c>
    </row>
    <row r="192" spans="1:20" ht="60" x14ac:dyDescent="0.2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17">
        <f>(E192/D192)*100</f>
        <v>246.0608</v>
      </c>
      <c r="P192" s="19">
        <f>ROUND(E192/L192, 3)</f>
        <v>161.88200000000001</v>
      </c>
      <c r="Q192" t="str">
        <f>LEFT(N192, SEARCH("/", N192, 1)-1)</f>
        <v>technology</v>
      </c>
      <c r="R192" t="str">
        <f>RIGHT(N192,LEN(N192)-FIND("/",N192))</f>
        <v>hardware</v>
      </c>
      <c r="S192" s="8">
        <f t="shared" si="4"/>
        <v>41611.917673611111</v>
      </c>
      <c r="T192" s="8">
        <f t="shared" si="5"/>
        <v>41654.791666666664</v>
      </c>
    </row>
    <row r="193" spans="1:20" ht="60" x14ac:dyDescent="0.2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17">
        <f>(E193/D193)*100</f>
        <v>243.15000000000003</v>
      </c>
      <c r="P193" s="19">
        <f>ROUND(E193/L193, 3)</f>
        <v>82.144999999999996</v>
      </c>
      <c r="Q193" t="str">
        <f>LEFT(N193, SEARCH("/", N193, 1)-1)</f>
        <v>games</v>
      </c>
      <c r="R193" t="str">
        <f>RIGHT(N193,LEN(N193)-FIND("/",N193))</f>
        <v>tabletop games</v>
      </c>
      <c r="S193" s="8">
        <f t="shared" si="4"/>
        <v>42644.667534722219</v>
      </c>
      <c r="T193" s="8">
        <f t="shared" si="5"/>
        <v>42672.791666666672</v>
      </c>
    </row>
    <row r="194" spans="1:20" ht="90" x14ac:dyDescent="0.2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17">
        <f>(E194/D194)*100</f>
        <v>242</v>
      </c>
      <c r="P194" s="19">
        <f>ROUND(E194/L194, 3)</f>
        <v>24.2</v>
      </c>
      <c r="Q194" t="str">
        <f>LEFT(N194, SEARCH("/", N194, 1)-1)</f>
        <v>theater</v>
      </c>
      <c r="R194" t="str">
        <f>RIGHT(N194,LEN(N194)-FIND("/",N194))</f>
        <v>plays</v>
      </c>
      <c r="S194" s="8">
        <f t="shared" si="4"/>
        <v>42107.621018518519</v>
      </c>
      <c r="T194" s="8">
        <f t="shared" si="5"/>
        <v>42167.621018518519</v>
      </c>
    </row>
    <row r="195" spans="1:20" ht="45" x14ac:dyDescent="0.2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17">
        <f>(E195/D195)*100</f>
        <v>242</v>
      </c>
      <c r="P195" s="19">
        <f>ROUND(E195/L195, 3)</f>
        <v>43.213999999999999</v>
      </c>
      <c r="Q195" t="str">
        <f>LEFT(N195, SEARCH("/", N195, 1)-1)</f>
        <v>theater</v>
      </c>
      <c r="R195" t="str">
        <f>RIGHT(N195,LEN(N195)-FIND("/",N195))</f>
        <v>plays</v>
      </c>
      <c r="S195" s="8">
        <f t="shared" ref="S195:S258" si="6">(((J195/60)/60)/24)+DATE(1970,1,1)</f>
        <v>42559.776724537034</v>
      </c>
      <c r="T195" s="8">
        <f t="shared" ref="T195:T258" si="7">(((I195/60)/60)/24)+DATE(1970,1,1)</f>
        <v>42589.776724537034</v>
      </c>
    </row>
    <row r="196" spans="1:20" ht="45" x14ac:dyDescent="0.2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17">
        <f>(E196/D196)*100</f>
        <v>240.79999999999998</v>
      </c>
      <c r="P196" s="19">
        <f>ROUND(E196/L196, 3)</f>
        <v>23.154</v>
      </c>
      <c r="Q196" t="str">
        <f>LEFT(N196, SEARCH("/", N196, 1)-1)</f>
        <v>music</v>
      </c>
      <c r="R196" t="str">
        <f>RIGHT(N196,LEN(N196)-FIND("/",N196))</f>
        <v>indie rock</v>
      </c>
      <c r="S196" s="8">
        <f t="shared" si="6"/>
        <v>40772.848749999997</v>
      </c>
      <c r="T196" s="8">
        <f t="shared" si="7"/>
        <v>40813.207638888889</v>
      </c>
    </row>
    <row r="197" spans="1:20" ht="30" x14ac:dyDescent="0.2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17">
        <f>(E197/D197)*100</f>
        <v>240</v>
      </c>
      <c r="P197" s="19">
        <f>ROUND(E197/L197, 3)</f>
        <v>41.378999999999998</v>
      </c>
      <c r="Q197" t="str">
        <f>LEFT(N197, SEARCH("/", N197, 1)-1)</f>
        <v>film &amp; video</v>
      </c>
      <c r="R197" t="str">
        <f>RIGHT(N197,LEN(N197)-FIND("/",N197))</f>
        <v>documentary</v>
      </c>
      <c r="S197" s="8">
        <f t="shared" si="6"/>
        <v>40555.24800925926</v>
      </c>
      <c r="T197" s="8">
        <f t="shared" si="7"/>
        <v>40600.24800925926</v>
      </c>
    </row>
    <row r="198" spans="1:20" ht="45" x14ac:dyDescent="0.2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17">
        <f>(E198/D198)*100</f>
        <v>239.4</v>
      </c>
      <c r="P198" s="19">
        <f>ROUND(E198/L198, 3)</f>
        <v>26.021999999999998</v>
      </c>
      <c r="Q198" t="str">
        <f>LEFT(N198, SEARCH("/", N198, 1)-1)</f>
        <v>theater</v>
      </c>
      <c r="R198" t="str">
        <f>RIGHT(N198,LEN(N198)-FIND("/",N198))</f>
        <v>plays</v>
      </c>
      <c r="S198" s="8">
        <f t="shared" si="6"/>
        <v>42032.716145833328</v>
      </c>
      <c r="T198" s="8">
        <f t="shared" si="7"/>
        <v>42062.716145833328</v>
      </c>
    </row>
    <row r="199" spans="1:20" ht="60" x14ac:dyDescent="0.2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17">
        <f>(E199/D199)*100</f>
        <v>238</v>
      </c>
      <c r="P199" s="19">
        <f>ROUND(E199/L199, 3)</f>
        <v>33.055999999999997</v>
      </c>
      <c r="Q199" t="str">
        <f>LEFT(N199, SEARCH("/", N199, 1)-1)</f>
        <v>publishing</v>
      </c>
      <c r="R199" t="str">
        <f>RIGHT(N199,LEN(N199)-FIND("/",N199))</f>
        <v>nonfiction</v>
      </c>
      <c r="S199" s="8">
        <f t="shared" si="6"/>
        <v>41235.054560185185</v>
      </c>
      <c r="T199" s="8">
        <f t="shared" si="7"/>
        <v>41249.054560185185</v>
      </c>
    </row>
    <row r="200" spans="1:20" ht="45" x14ac:dyDescent="0.2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17">
        <f>(E200/D200)*100</f>
        <v>237.15</v>
      </c>
      <c r="P200" s="19">
        <f>ROUND(E200/L200, 3)</f>
        <v>36.206000000000003</v>
      </c>
      <c r="Q200" t="str">
        <f>LEFT(N200, SEARCH("/", N200, 1)-1)</f>
        <v>music</v>
      </c>
      <c r="R200" t="str">
        <f>RIGHT(N200,LEN(N200)-FIND("/",N200))</f>
        <v>electronic music</v>
      </c>
      <c r="S200" s="8">
        <f t="shared" si="6"/>
        <v>42145.919687500005</v>
      </c>
      <c r="T200" s="8">
        <f t="shared" si="7"/>
        <v>42175.919687500005</v>
      </c>
    </row>
    <row r="201" spans="1:20" ht="45" x14ac:dyDescent="0.2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17">
        <f>(E201/D201)*100</f>
        <v>234.90000000000003</v>
      </c>
      <c r="P201" s="19">
        <f>ROUND(E201/L201, 3)</f>
        <v>64.180000000000007</v>
      </c>
      <c r="Q201" t="str">
        <f>LEFT(N201, SEARCH("/", N201, 1)-1)</f>
        <v>technology</v>
      </c>
      <c r="R201" t="str">
        <f>RIGHT(N201,LEN(N201)-FIND("/",N201))</f>
        <v>hardware</v>
      </c>
      <c r="S201" s="8">
        <f t="shared" si="6"/>
        <v>42010.822233796294</v>
      </c>
      <c r="T201" s="8">
        <f t="shared" si="7"/>
        <v>42040.822233796294</v>
      </c>
    </row>
    <row r="202" spans="1:20" ht="60" x14ac:dyDescent="0.2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17">
        <f>(E202/D202)*100</f>
        <v>234.42048</v>
      </c>
      <c r="P202" s="19">
        <f>ROUND(E202/L202, 3)</f>
        <v>331.10199999999998</v>
      </c>
      <c r="Q202" t="str">
        <f>LEFT(N202, SEARCH("/", N202, 1)-1)</f>
        <v>technology</v>
      </c>
      <c r="R202" t="str">
        <f>RIGHT(N202,LEN(N202)-FIND("/",N202))</f>
        <v>hardware</v>
      </c>
      <c r="S202" s="8">
        <f t="shared" si="6"/>
        <v>41800.604895833334</v>
      </c>
      <c r="T202" s="8">
        <f t="shared" si="7"/>
        <v>41830.604895833334</v>
      </c>
    </row>
    <row r="203" spans="1:20" ht="45" x14ac:dyDescent="0.2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17">
        <f>(E203/D203)*100</f>
        <v>233.33333333333334</v>
      </c>
      <c r="P203" s="19">
        <f>ROUND(E203/L203, 3)</f>
        <v>175</v>
      </c>
      <c r="Q203" t="str">
        <f>LEFT(N203, SEARCH("/", N203, 1)-1)</f>
        <v>music</v>
      </c>
      <c r="R203" t="str">
        <f>RIGHT(N203,LEN(N203)-FIND("/",N203))</f>
        <v>rock</v>
      </c>
      <c r="S203" s="8">
        <f t="shared" si="6"/>
        <v>40996.646921296298</v>
      </c>
      <c r="T203" s="8">
        <f t="shared" si="7"/>
        <v>41026.646921296298</v>
      </c>
    </row>
    <row r="204" spans="1:20" ht="45" x14ac:dyDescent="0.2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17">
        <f>(E204/D204)*100</f>
        <v>233.21535</v>
      </c>
      <c r="P204" s="19">
        <f>ROUND(E204/L204, 3)</f>
        <v>44.463999999999999</v>
      </c>
      <c r="Q204" t="str">
        <f>LEFT(N204, SEARCH("/", N204, 1)-1)</f>
        <v>theater</v>
      </c>
      <c r="R204" t="str">
        <f>RIGHT(N204,LEN(N204)-FIND("/",N204))</f>
        <v>spaces</v>
      </c>
      <c r="S204" s="8">
        <f t="shared" si="6"/>
        <v>42512.698217592595</v>
      </c>
      <c r="T204" s="8">
        <f t="shared" si="7"/>
        <v>42572.698217592595</v>
      </c>
    </row>
    <row r="205" spans="1:20" ht="30" x14ac:dyDescent="0.2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17">
        <f>(E205/D205)*100</f>
        <v>231.64705882352939</v>
      </c>
      <c r="P205" s="19">
        <f>ROUND(E205/L205, 3)</f>
        <v>106.432</v>
      </c>
      <c r="Q205" t="str">
        <f>LEFT(N205, SEARCH("/", N205, 1)-1)</f>
        <v>film &amp; video</v>
      </c>
      <c r="R205" t="str">
        <f>RIGHT(N205,LEN(N205)-FIND("/",N205))</f>
        <v>documentary</v>
      </c>
      <c r="S205" s="8">
        <f t="shared" si="6"/>
        <v>41114.094872685186</v>
      </c>
      <c r="T205" s="8">
        <f t="shared" si="7"/>
        <v>41153.083333333336</v>
      </c>
    </row>
    <row r="206" spans="1:20" ht="45" x14ac:dyDescent="0.2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17">
        <f>(E206/D206)*100</f>
        <v>228.82507142857142</v>
      </c>
      <c r="P206" s="19">
        <f>ROUND(E206/L206, 3)</f>
        <v>56.901000000000003</v>
      </c>
      <c r="Q206" t="str">
        <f>LEFT(N206, SEARCH("/", N206, 1)-1)</f>
        <v>film &amp; video</v>
      </c>
      <c r="R206" t="str">
        <f>RIGHT(N206,LEN(N206)-FIND("/",N206))</f>
        <v>documentary</v>
      </c>
      <c r="S206" s="8">
        <f t="shared" si="6"/>
        <v>41506.756111111114</v>
      </c>
      <c r="T206" s="8">
        <f t="shared" si="7"/>
        <v>41536.756111111114</v>
      </c>
    </row>
    <row r="207" spans="1:20" ht="45" x14ac:dyDescent="0.2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17">
        <f>(E207/D207)*100</f>
        <v>227.99999999999997</v>
      </c>
      <c r="P207" s="19">
        <f>ROUND(E207/L207, 3)</f>
        <v>57</v>
      </c>
      <c r="Q207" t="str">
        <f>LEFT(N207, SEARCH("/", N207, 1)-1)</f>
        <v>theater</v>
      </c>
      <c r="R207" t="str">
        <f>RIGHT(N207,LEN(N207)-FIND("/",N207))</f>
        <v>plays</v>
      </c>
      <c r="S207" s="8">
        <f t="shared" si="6"/>
        <v>42045.84238425926</v>
      </c>
      <c r="T207" s="8">
        <f t="shared" si="7"/>
        <v>42075.800717592589</v>
      </c>
    </row>
    <row r="208" spans="1:20" ht="45" x14ac:dyDescent="0.2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17">
        <f>(E208/D208)*100</f>
        <v>226.239013671875</v>
      </c>
      <c r="P208" s="19">
        <f>ROUND(E208/L208, 3)</f>
        <v>118.614</v>
      </c>
      <c r="Q208" t="str">
        <f>LEFT(N208, SEARCH("/", N208, 1)-1)</f>
        <v>technology</v>
      </c>
      <c r="R208" t="str">
        <f>RIGHT(N208,LEN(N208)-FIND("/",N208))</f>
        <v>hardware</v>
      </c>
      <c r="S208" s="8">
        <f t="shared" si="6"/>
        <v>41212.996481481481</v>
      </c>
      <c r="T208" s="8">
        <f t="shared" si="7"/>
        <v>41242.996481481481</v>
      </c>
    </row>
    <row r="209" spans="1:20" ht="45" x14ac:dyDescent="0.2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17">
        <f>(E209/D209)*100</f>
        <v>225.94666666666666</v>
      </c>
      <c r="P209" s="19">
        <f>ROUND(E209/L209, 3)</f>
        <v>230.55799999999999</v>
      </c>
      <c r="Q209" t="str">
        <f>LEFT(N209, SEARCH("/", N209, 1)-1)</f>
        <v>technology</v>
      </c>
      <c r="R209" t="str">
        <f>RIGHT(N209,LEN(N209)-FIND("/",N209))</f>
        <v>hardware</v>
      </c>
      <c r="S209" s="8">
        <f t="shared" si="6"/>
        <v>40941.199826388889</v>
      </c>
      <c r="T209" s="8">
        <f t="shared" si="7"/>
        <v>40970.125</v>
      </c>
    </row>
    <row r="210" spans="1:20" ht="45" x14ac:dyDescent="0.2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17">
        <f>(E210/D210)*100</f>
        <v>225.66666666666669</v>
      </c>
      <c r="P210" s="19">
        <f>ROUND(E210/L210, 3)</f>
        <v>94.028000000000006</v>
      </c>
      <c r="Q210" t="str">
        <f>LEFT(N210, SEARCH("/", N210, 1)-1)</f>
        <v>music</v>
      </c>
      <c r="R210" t="str">
        <f>RIGHT(N210,LEN(N210)-FIND("/",N210))</f>
        <v>indie rock</v>
      </c>
      <c r="S210" s="8">
        <f t="shared" si="6"/>
        <v>40564.081030092595</v>
      </c>
      <c r="T210" s="8">
        <f t="shared" si="7"/>
        <v>40594.081030092595</v>
      </c>
    </row>
    <row r="211" spans="1:20" ht="45" x14ac:dyDescent="0.2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17">
        <f>(E211/D211)*100</f>
        <v>225</v>
      </c>
      <c r="P211" s="19">
        <f>ROUND(E211/L211, 3)</f>
        <v>75</v>
      </c>
      <c r="Q211" t="str">
        <f>LEFT(N211, SEARCH("/", N211, 1)-1)</f>
        <v>theater</v>
      </c>
      <c r="R211" t="str">
        <f>RIGHT(N211,LEN(N211)-FIND("/",N211))</f>
        <v>plays</v>
      </c>
      <c r="S211" s="8">
        <f t="shared" si="6"/>
        <v>42503.740868055553</v>
      </c>
      <c r="T211" s="8">
        <f t="shared" si="7"/>
        <v>42517.740868055553</v>
      </c>
    </row>
    <row r="212" spans="1:20" ht="45" x14ac:dyDescent="0.2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17">
        <f>(E212/D212)*100</f>
        <v>223.92500000000001</v>
      </c>
      <c r="P212" s="19">
        <f>ROUND(E212/L212, 3)</f>
        <v>58.927999999999997</v>
      </c>
      <c r="Q212" t="str">
        <f>LEFT(N212, SEARCH("/", N212, 1)-1)</f>
        <v>technology</v>
      </c>
      <c r="R212" t="str">
        <f>RIGHT(N212,LEN(N212)-FIND("/",N212))</f>
        <v>space exploration</v>
      </c>
      <c r="S212" s="8">
        <f t="shared" si="6"/>
        <v>42767.801712962959</v>
      </c>
      <c r="T212" s="8">
        <f t="shared" si="7"/>
        <v>42809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17">
        <f>(E213/D213)*100</f>
        <v>223</v>
      </c>
      <c r="P213" s="19">
        <f>ROUND(E213/L213, 3)</f>
        <v>61.944000000000003</v>
      </c>
      <c r="Q213" t="str">
        <f>LEFT(N213, SEARCH("/", N213, 1)-1)</f>
        <v>theater</v>
      </c>
      <c r="R213" t="str">
        <f>RIGHT(N213,LEN(N213)-FIND("/",N213))</f>
        <v>plays</v>
      </c>
      <c r="S213" s="8">
        <f t="shared" si="6"/>
        <v>41830.545694444445</v>
      </c>
      <c r="T213" s="8">
        <f t="shared" si="7"/>
        <v>41859.936111111114</v>
      </c>
    </row>
    <row r="214" spans="1:20" ht="45" x14ac:dyDescent="0.2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17">
        <f>(E214/D214)*100</f>
        <v>222.70833333333334</v>
      </c>
      <c r="P214" s="19">
        <f>ROUND(E214/L214, 3)</f>
        <v>21.38</v>
      </c>
      <c r="Q214" t="str">
        <f>LEFT(N214, SEARCH("/", N214, 1)-1)</f>
        <v>games</v>
      </c>
      <c r="R214" t="str">
        <f>RIGHT(N214,LEN(N214)-FIND("/",N214))</f>
        <v>tabletop games</v>
      </c>
      <c r="S214" s="8">
        <f t="shared" si="6"/>
        <v>42682.451921296291</v>
      </c>
      <c r="T214" s="8">
        <f t="shared" si="7"/>
        <v>42696.451921296291</v>
      </c>
    </row>
    <row r="215" spans="1:20" ht="45" x14ac:dyDescent="0.2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17">
        <f>(E215/D215)*100</f>
        <v>221</v>
      </c>
      <c r="P215" s="19">
        <f>ROUND(E215/L215, 3)</f>
        <v>61.389000000000003</v>
      </c>
      <c r="Q215" t="str">
        <f>LEFT(N215, SEARCH("/", N215, 1)-1)</f>
        <v>theater</v>
      </c>
      <c r="R215" t="str">
        <f>RIGHT(N215,LEN(N215)-FIND("/",N215))</f>
        <v>plays</v>
      </c>
      <c r="S215" s="8">
        <f t="shared" si="6"/>
        <v>42107.067557870367</v>
      </c>
      <c r="T215" s="8">
        <f t="shared" si="7"/>
        <v>42137.067557870367</v>
      </c>
    </row>
    <row r="216" spans="1:20" ht="60" x14ac:dyDescent="0.2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17">
        <f>(E216/D216)*100</f>
        <v>220.35999999999999</v>
      </c>
      <c r="P216" s="19">
        <f>ROUND(E216/L216, 3)</f>
        <v>37.475999999999999</v>
      </c>
      <c r="Q216" t="str">
        <f>LEFT(N216, SEARCH("/", N216, 1)-1)</f>
        <v>games</v>
      </c>
      <c r="R216" t="str">
        <f>RIGHT(N216,LEN(N216)-FIND("/",N216))</f>
        <v>tabletop games</v>
      </c>
      <c r="S216" s="8">
        <f t="shared" si="6"/>
        <v>42781.549097222218</v>
      </c>
      <c r="T216" s="8">
        <f t="shared" si="7"/>
        <v>42806.507430555561</v>
      </c>
    </row>
    <row r="217" spans="1:20" ht="45" x14ac:dyDescent="0.2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17">
        <f>(E217/D217)*100</f>
        <v>219.49999999999997</v>
      </c>
      <c r="P217" s="19">
        <f>ROUND(E217/L217, 3)</f>
        <v>46.701999999999998</v>
      </c>
      <c r="Q217" t="str">
        <f>LEFT(N217, SEARCH("/", N217, 1)-1)</f>
        <v>film &amp; video</v>
      </c>
      <c r="R217" t="str">
        <f>RIGHT(N217,LEN(N217)-FIND("/",N217))</f>
        <v>shorts</v>
      </c>
      <c r="S217" s="8">
        <f t="shared" si="6"/>
        <v>40570.025810185187</v>
      </c>
      <c r="T217" s="8">
        <f t="shared" si="7"/>
        <v>40600.025810185187</v>
      </c>
    </row>
    <row r="218" spans="1:20" ht="30" x14ac:dyDescent="0.2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17">
        <f>(E218/D218)*100</f>
        <v>218.75</v>
      </c>
      <c r="P218" s="19">
        <f>ROUND(E218/L218, 3)</f>
        <v>62.5</v>
      </c>
      <c r="Q218" t="str">
        <f>LEFT(N218, SEARCH("/", N218, 1)-1)</f>
        <v>music</v>
      </c>
      <c r="R218" t="str">
        <f>RIGHT(N218,LEN(N218)-FIND("/",N218))</f>
        <v>rock</v>
      </c>
      <c r="S218" s="8">
        <f t="shared" si="6"/>
        <v>42184.646863425922</v>
      </c>
      <c r="T218" s="8">
        <f t="shared" si="7"/>
        <v>42214.646863425922</v>
      </c>
    </row>
    <row r="219" spans="1:20" ht="45" x14ac:dyDescent="0.2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17">
        <f>(E219/D219)*100</f>
        <v>218.6</v>
      </c>
      <c r="P219" s="19">
        <f>ROUND(E219/L219, 3)</f>
        <v>67.262</v>
      </c>
      <c r="Q219" t="str">
        <f>LEFT(N219, SEARCH("/", N219, 1)-1)</f>
        <v>technology</v>
      </c>
      <c r="R219" t="str">
        <f>RIGHT(N219,LEN(N219)-FIND("/",N219))</f>
        <v>hardware</v>
      </c>
      <c r="S219" s="8">
        <f t="shared" si="6"/>
        <v>41844.771793981483</v>
      </c>
      <c r="T219" s="8">
        <f t="shared" si="7"/>
        <v>41874.771793981483</v>
      </c>
    </row>
    <row r="220" spans="1:20" ht="60" x14ac:dyDescent="0.2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17">
        <f>(E220/D220)*100</f>
        <v>218.00000000000003</v>
      </c>
      <c r="P220" s="19">
        <f>ROUND(E220/L220, 3)</f>
        <v>19.463999999999999</v>
      </c>
      <c r="Q220" t="str">
        <f>LEFT(N220, SEARCH("/", N220, 1)-1)</f>
        <v>music</v>
      </c>
      <c r="R220" t="str">
        <f>RIGHT(N220,LEN(N220)-FIND("/",N220))</f>
        <v>metal</v>
      </c>
      <c r="S220" s="8">
        <f t="shared" si="6"/>
        <v>42609.311990740738</v>
      </c>
      <c r="T220" s="8">
        <f t="shared" si="7"/>
        <v>42668.791666666672</v>
      </c>
    </row>
    <row r="221" spans="1:20" ht="45" x14ac:dyDescent="0.2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17">
        <f>(E221/D221)*100</f>
        <v>218.00000000000003</v>
      </c>
      <c r="P221" s="19">
        <f>ROUND(E221/L221, 3)</f>
        <v>54.5</v>
      </c>
      <c r="Q221" t="str">
        <f>LEFT(N221, SEARCH("/", N221, 1)-1)</f>
        <v>theater</v>
      </c>
      <c r="R221" t="str">
        <f>RIGHT(N221,LEN(N221)-FIND("/",N221))</f>
        <v>plays</v>
      </c>
      <c r="S221" s="8">
        <f t="shared" si="6"/>
        <v>42056.091631944444</v>
      </c>
      <c r="T221" s="8">
        <f t="shared" si="7"/>
        <v>42070.204861111109</v>
      </c>
    </row>
    <row r="222" spans="1:20" ht="45" x14ac:dyDescent="0.2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17">
        <f>(E222/D222)*100</f>
        <v>216.79422000000002</v>
      </c>
      <c r="P222" s="19">
        <f>ROUND(E222/L222, 3)</f>
        <v>78.834000000000003</v>
      </c>
      <c r="Q222" t="str">
        <f>LEFT(N222, SEARCH("/", N222, 1)-1)</f>
        <v>technology</v>
      </c>
      <c r="R222" t="str">
        <f>RIGHT(N222,LEN(N222)-FIND("/",N222))</f>
        <v>hardware</v>
      </c>
      <c r="S222" s="8">
        <f t="shared" si="6"/>
        <v>42728.71230324074</v>
      </c>
      <c r="T222" s="8">
        <f t="shared" si="7"/>
        <v>42758.71230324074</v>
      </c>
    </row>
    <row r="223" spans="1:20" ht="60" x14ac:dyDescent="0.2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17">
        <f>(E223/D223)*100</f>
        <v>215</v>
      </c>
      <c r="P223" s="19">
        <f>ROUND(E223/L223, 3)</f>
        <v>78.182000000000002</v>
      </c>
      <c r="Q223" t="str">
        <f>LEFT(N223, SEARCH("/", N223, 1)-1)</f>
        <v>photography</v>
      </c>
      <c r="R223" t="str">
        <f>RIGHT(N223,LEN(N223)-FIND("/",N223))</f>
        <v>photobooks</v>
      </c>
      <c r="S223" s="8">
        <f t="shared" si="6"/>
        <v>40254.450335648151</v>
      </c>
      <c r="T223" s="8">
        <f t="shared" si="7"/>
        <v>40313.340277777781</v>
      </c>
    </row>
    <row r="224" spans="1:20" ht="60" x14ac:dyDescent="0.2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17">
        <f>(E224/D224)*100</f>
        <v>214.6</v>
      </c>
      <c r="P224" s="19">
        <f>ROUND(E224/L224, 3)</f>
        <v>35.767000000000003</v>
      </c>
      <c r="Q224" t="str">
        <f>LEFT(N224, SEARCH("/", N224, 1)-1)</f>
        <v>theater</v>
      </c>
      <c r="R224" t="str">
        <f>RIGHT(N224,LEN(N224)-FIND("/",N224))</f>
        <v>plays</v>
      </c>
      <c r="S224" s="8">
        <f t="shared" si="6"/>
        <v>41841.820486111108</v>
      </c>
      <c r="T224" s="8">
        <f t="shared" si="7"/>
        <v>41882.833333333336</v>
      </c>
    </row>
    <row r="225" spans="1:20" ht="60" x14ac:dyDescent="0.2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17">
        <f>(E225/D225)*100</f>
        <v>213.98947368421051</v>
      </c>
      <c r="P225" s="19">
        <f>ROUND(E225/L225, 3)</f>
        <v>144.69</v>
      </c>
      <c r="Q225" t="str">
        <f>LEFT(N225, SEARCH("/", N225, 1)-1)</f>
        <v>film &amp; video</v>
      </c>
      <c r="R225" t="str">
        <f>RIGHT(N225,LEN(N225)-FIND("/",N225))</f>
        <v>documentary</v>
      </c>
      <c r="S225" s="8">
        <f t="shared" si="6"/>
        <v>42200.67659722222</v>
      </c>
      <c r="T225" s="8">
        <f t="shared" si="7"/>
        <v>42231.25</v>
      </c>
    </row>
    <row r="226" spans="1:20" ht="60" x14ac:dyDescent="0.2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17">
        <f>(E226/D226)*100</f>
        <v>213.56</v>
      </c>
      <c r="P226" s="19">
        <f>ROUND(E226/L226, 3)</f>
        <v>122.736</v>
      </c>
      <c r="Q226" t="str">
        <f>LEFT(N226, SEARCH("/", N226, 1)-1)</f>
        <v>technology</v>
      </c>
      <c r="R226" t="str">
        <f>RIGHT(N226,LEN(N226)-FIND("/",N226))</f>
        <v>wearables</v>
      </c>
      <c r="S226" s="8">
        <f t="shared" si="6"/>
        <v>42417.804618055554</v>
      </c>
      <c r="T226" s="8">
        <f t="shared" si="7"/>
        <v>42477.762951388882</v>
      </c>
    </row>
    <row r="227" spans="1:20" ht="60" x14ac:dyDescent="0.2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17">
        <f>(E227/D227)*100</f>
        <v>213.20000000000002</v>
      </c>
      <c r="P227" s="19">
        <f>ROUND(E227/L227, 3)</f>
        <v>33.313000000000002</v>
      </c>
      <c r="Q227" t="str">
        <f>LEFT(N227, SEARCH("/", N227, 1)-1)</f>
        <v>theater</v>
      </c>
      <c r="R227" t="str">
        <f>RIGHT(N227,LEN(N227)-FIND("/",N227))</f>
        <v>spaces</v>
      </c>
      <c r="S227" s="8">
        <f t="shared" si="6"/>
        <v>40378.893206018518</v>
      </c>
      <c r="T227" s="8">
        <f t="shared" si="7"/>
        <v>40453.207638888889</v>
      </c>
    </row>
    <row r="228" spans="1:20" ht="45" x14ac:dyDescent="0.2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17">
        <f>(E228/D228)*100</f>
        <v>213.14633333333336</v>
      </c>
      <c r="P228" s="19">
        <f>ROUND(E228/L228, 3)</f>
        <v>38.174999999999997</v>
      </c>
      <c r="Q228" t="str">
        <f>LEFT(N228, SEARCH("/", N228, 1)-1)</f>
        <v>music</v>
      </c>
      <c r="R228" t="str">
        <f>RIGHT(N228,LEN(N228)-FIND("/",N228))</f>
        <v>rock</v>
      </c>
      <c r="S228" s="8">
        <f t="shared" si="6"/>
        <v>41487.611250000002</v>
      </c>
      <c r="T228" s="8">
        <f t="shared" si="7"/>
        <v>41517.611250000002</v>
      </c>
    </row>
    <row r="229" spans="1:20" ht="60" x14ac:dyDescent="0.2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17">
        <f>(E229/D229)*100</f>
        <v>212.44399999999999</v>
      </c>
      <c r="P229" s="19">
        <f>ROUND(E229/L229, 3)</f>
        <v>127.36499999999999</v>
      </c>
      <c r="Q229" t="str">
        <f>LEFT(N229, SEARCH("/", N229, 1)-1)</f>
        <v>technology</v>
      </c>
      <c r="R229" t="str">
        <f>RIGHT(N229,LEN(N229)-FIND("/",N229))</f>
        <v>hardware</v>
      </c>
      <c r="S229" s="8">
        <f t="shared" si="6"/>
        <v>42651.420567129629</v>
      </c>
      <c r="T229" s="8">
        <f t="shared" si="7"/>
        <v>42681.462233796294</v>
      </c>
    </row>
    <row r="230" spans="1:20" ht="60" x14ac:dyDescent="0.2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17">
        <f>(E230/D230)*100</f>
        <v>212.40909090909091</v>
      </c>
      <c r="P230" s="19">
        <f>ROUND(E230/L230, 3)</f>
        <v>50.247</v>
      </c>
      <c r="Q230" t="str">
        <f>LEFT(N230, SEARCH("/", N230, 1)-1)</f>
        <v>music</v>
      </c>
      <c r="R230" t="str">
        <f>RIGHT(N230,LEN(N230)-FIND("/",N230))</f>
        <v>rock</v>
      </c>
      <c r="S230" s="8">
        <f t="shared" si="6"/>
        <v>42707.074976851851</v>
      </c>
      <c r="T230" s="8">
        <f t="shared" si="7"/>
        <v>42727.074976851851</v>
      </c>
    </row>
    <row r="231" spans="1:20" ht="60" x14ac:dyDescent="0.2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17">
        <f>(E231/D231)*100</f>
        <v>212.16666666666666</v>
      </c>
      <c r="P231" s="19">
        <f>ROUND(E231/L231, 3)</f>
        <v>13.542999999999999</v>
      </c>
      <c r="Q231" t="str">
        <f>LEFT(N231, SEARCH("/", N231, 1)-1)</f>
        <v>food</v>
      </c>
      <c r="R231" t="str">
        <f>RIGHT(N231,LEN(N231)-FIND("/",N231))</f>
        <v>small batch</v>
      </c>
      <c r="S231" s="8">
        <f t="shared" si="6"/>
        <v>41767.650347222225</v>
      </c>
      <c r="T231" s="8">
        <f t="shared" si="7"/>
        <v>41788.743055555555</v>
      </c>
    </row>
    <row r="232" spans="1:20" ht="45" x14ac:dyDescent="0.2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17">
        <f>(E232/D232)*100</f>
        <v>211.05</v>
      </c>
      <c r="P232" s="19">
        <f>ROUND(E232/L232, 3)</f>
        <v>95.932000000000002</v>
      </c>
      <c r="Q232" t="str">
        <f>LEFT(N232, SEARCH("/", N232, 1)-1)</f>
        <v>music</v>
      </c>
      <c r="R232" t="str">
        <f>RIGHT(N232,LEN(N232)-FIND("/",N232))</f>
        <v>rock</v>
      </c>
      <c r="S232" s="8">
        <f t="shared" si="6"/>
        <v>41320.717465277776</v>
      </c>
      <c r="T232" s="8">
        <f t="shared" si="7"/>
        <v>41344.166666666664</v>
      </c>
    </row>
    <row r="233" spans="1:20" ht="60" x14ac:dyDescent="0.2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17">
        <f>(E233/D233)*100</f>
        <v>211.03642500000004</v>
      </c>
      <c r="P233" s="19">
        <f>ROUND(E233/L233, 3)</f>
        <v>262.15699999999998</v>
      </c>
      <c r="Q233" t="str">
        <f>LEFT(N233, SEARCH("/", N233, 1)-1)</f>
        <v>technology</v>
      </c>
      <c r="R233" t="str">
        <f>RIGHT(N233,LEN(N233)-FIND("/",N233))</f>
        <v>hardware</v>
      </c>
      <c r="S233" s="8">
        <f t="shared" si="6"/>
        <v>42311.625081018516</v>
      </c>
      <c r="T233" s="8">
        <f t="shared" si="7"/>
        <v>42357.041666666672</v>
      </c>
    </row>
    <row r="234" spans="1:20" ht="45" x14ac:dyDescent="0.2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17">
        <f>(E234/D234)*100</f>
        <v>211</v>
      </c>
      <c r="P234" s="19">
        <f>ROUND(E234/L234, 3)</f>
        <v>58.610999999999997</v>
      </c>
      <c r="Q234" t="str">
        <f>LEFT(N234, SEARCH("/", N234, 1)-1)</f>
        <v>theater</v>
      </c>
      <c r="R234" t="str">
        <f>RIGHT(N234,LEN(N234)-FIND("/",N234))</f>
        <v>plays</v>
      </c>
      <c r="S234" s="8">
        <f t="shared" si="6"/>
        <v>41808.991944444446</v>
      </c>
      <c r="T234" s="8">
        <f t="shared" si="7"/>
        <v>41838.991944444446</v>
      </c>
    </row>
    <row r="235" spans="1:20" ht="60" x14ac:dyDescent="0.2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17">
        <f>(E235/D235)*100</f>
        <v>210.75</v>
      </c>
      <c r="P235" s="19">
        <f>ROUND(E235/L235, 3)</f>
        <v>29.068999999999999</v>
      </c>
      <c r="Q235" t="str">
        <f>LEFT(N235, SEARCH("/", N235, 1)-1)</f>
        <v>theater</v>
      </c>
      <c r="R235" t="str">
        <f>RIGHT(N235,LEN(N235)-FIND("/",N235))</f>
        <v>plays</v>
      </c>
      <c r="S235" s="8">
        <f t="shared" si="6"/>
        <v>42105.267488425925</v>
      </c>
      <c r="T235" s="8">
        <f t="shared" si="7"/>
        <v>42132.836805555555</v>
      </c>
    </row>
    <row r="236" spans="1:20" ht="30" x14ac:dyDescent="0.2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17">
        <f>(E236/D236)*100</f>
        <v>210</v>
      </c>
      <c r="P236" s="19">
        <f>ROUND(E236/L236, 3)</f>
        <v>105</v>
      </c>
      <c r="Q236" t="str">
        <f>LEFT(N236, SEARCH("/", N236, 1)-1)</f>
        <v>theater</v>
      </c>
      <c r="R236" t="str">
        <f>RIGHT(N236,LEN(N236)-FIND("/",N236))</f>
        <v>plays</v>
      </c>
      <c r="S236" s="8">
        <f t="shared" si="6"/>
        <v>42147.729930555557</v>
      </c>
      <c r="T236" s="8">
        <f t="shared" si="7"/>
        <v>42177.729930555557</v>
      </c>
    </row>
    <row r="237" spans="1:20" ht="30" x14ac:dyDescent="0.2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17">
        <f>(E237/D237)*100</f>
        <v>208.70837499999996</v>
      </c>
      <c r="P237" s="19">
        <f>ROUND(E237/L237, 3)</f>
        <v>131.989</v>
      </c>
      <c r="Q237" t="str">
        <f>LEFT(N237, SEARCH("/", N237, 1)-1)</f>
        <v>technology</v>
      </c>
      <c r="R237" t="str">
        <f>RIGHT(N237,LEN(N237)-FIND("/",N237))</f>
        <v>hardware</v>
      </c>
      <c r="S237" s="8">
        <f t="shared" si="6"/>
        <v>41313.755219907405</v>
      </c>
      <c r="T237" s="8">
        <f t="shared" si="7"/>
        <v>41343.755219907405</v>
      </c>
    </row>
    <row r="238" spans="1:20" ht="45" x14ac:dyDescent="0.2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17">
        <f>(E238/D238)*100</f>
        <v>206.99999999999997</v>
      </c>
      <c r="P238" s="19">
        <f>ROUND(E238/L238, 3)</f>
        <v>221.786</v>
      </c>
      <c r="Q238" t="str">
        <f>LEFT(N238, SEARCH("/", N238, 1)-1)</f>
        <v>photography</v>
      </c>
      <c r="R238" t="str">
        <f>RIGHT(N238,LEN(N238)-FIND("/",N238))</f>
        <v>photobooks</v>
      </c>
      <c r="S238" s="8">
        <f t="shared" si="6"/>
        <v>42756.501041666663</v>
      </c>
      <c r="T238" s="8">
        <f t="shared" si="7"/>
        <v>42786.501041666663</v>
      </c>
    </row>
    <row r="239" spans="1:20" ht="60" x14ac:dyDescent="0.2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17">
        <f>(E239/D239)*100</f>
        <v>206.74309000000002</v>
      </c>
      <c r="P239" s="19">
        <f>ROUND(E239/L239, 3)</f>
        <v>136.64400000000001</v>
      </c>
      <c r="Q239" t="str">
        <f>LEFT(N239, SEARCH("/", N239, 1)-1)</f>
        <v>technology</v>
      </c>
      <c r="R239" t="str">
        <f>RIGHT(N239,LEN(N239)-FIND("/",N239))</f>
        <v>hardware</v>
      </c>
      <c r="S239" s="8">
        <f t="shared" si="6"/>
        <v>41835.540486111109</v>
      </c>
      <c r="T239" s="8">
        <f t="shared" si="7"/>
        <v>41865.540486111109</v>
      </c>
    </row>
    <row r="240" spans="1:20" ht="60" x14ac:dyDescent="0.2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17">
        <f>(E240/D240)*100</f>
        <v>206.70670670670671</v>
      </c>
      <c r="P240" s="19">
        <f>ROUND(E240/L240, 3)</f>
        <v>43.021000000000001</v>
      </c>
      <c r="Q240" t="str">
        <f>LEFT(N240, SEARCH("/", N240, 1)-1)</f>
        <v>film &amp; video</v>
      </c>
      <c r="R240" t="str">
        <f>RIGHT(N240,LEN(N240)-FIND("/",N240))</f>
        <v>documentary</v>
      </c>
      <c r="S240" s="8">
        <f t="shared" si="6"/>
        <v>41755.117581018516</v>
      </c>
      <c r="T240" s="8">
        <f t="shared" si="7"/>
        <v>41778.117581018516</v>
      </c>
    </row>
    <row r="241" spans="1:20" ht="60" x14ac:dyDescent="0.2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17">
        <f>(E241/D241)*100</f>
        <v>205.54838709677421</v>
      </c>
      <c r="P241" s="19">
        <f>ROUND(E241/L241, 3)</f>
        <v>106.2</v>
      </c>
      <c r="Q241" t="str">
        <f>LEFT(N241, SEARCH("/", N241, 1)-1)</f>
        <v>music</v>
      </c>
      <c r="R241" t="str">
        <f>RIGHT(N241,LEN(N241)-FIND("/",N241))</f>
        <v>electronic music</v>
      </c>
      <c r="S241" s="8">
        <f t="shared" si="6"/>
        <v>42127.069548611107</v>
      </c>
      <c r="T241" s="8">
        <f t="shared" si="7"/>
        <v>42157.032638888893</v>
      </c>
    </row>
    <row r="242" spans="1:20" ht="30" x14ac:dyDescent="0.2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17">
        <f>(E242/D242)*100</f>
        <v>205.36666666666665</v>
      </c>
      <c r="P242" s="19">
        <f>ROUND(E242/L242, 3)</f>
        <v>130.53</v>
      </c>
      <c r="Q242" t="str">
        <f>LEFT(N242, SEARCH("/", N242, 1)-1)</f>
        <v>photography</v>
      </c>
      <c r="R242" t="str">
        <f>RIGHT(N242,LEN(N242)-FIND("/",N242))</f>
        <v>photobooks</v>
      </c>
      <c r="S242" s="8">
        <f t="shared" si="6"/>
        <v>41760.8200462963</v>
      </c>
      <c r="T242" s="8">
        <f t="shared" si="7"/>
        <v>41790.8200462963</v>
      </c>
    </row>
    <row r="243" spans="1:20" ht="45" x14ac:dyDescent="0.2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17">
        <f>(E243/D243)*100</f>
        <v>205.29999999999998</v>
      </c>
      <c r="P243" s="19">
        <f>ROUND(E243/L243, 3)</f>
        <v>45.622</v>
      </c>
      <c r="Q243" t="str">
        <f>LEFT(N243, SEARCH("/", N243, 1)-1)</f>
        <v>music</v>
      </c>
      <c r="R243" t="str">
        <f>RIGHT(N243,LEN(N243)-FIND("/",N243))</f>
        <v>rock</v>
      </c>
      <c r="S243" s="8">
        <f t="shared" si="6"/>
        <v>42614.722013888888</v>
      </c>
      <c r="T243" s="8">
        <f t="shared" si="7"/>
        <v>42644.722013888888</v>
      </c>
    </row>
    <row r="244" spans="1:20" ht="60" x14ac:dyDescent="0.2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17">
        <f>(E244/D244)*100</f>
        <v>204.2</v>
      </c>
      <c r="P244" s="19">
        <f>ROUND(E244/L244, 3)</f>
        <v>59.36</v>
      </c>
      <c r="Q244" t="str">
        <f>LEFT(N244, SEARCH("/", N244, 1)-1)</f>
        <v>publishing</v>
      </c>
      <c r="R244" t="str">
        <f>RIGHT(N244,LEN(N244)-FIND("/",N244))</f>
        <v>nonfiction</v>
      </c>
      <c r="S244" s="8">
        <f t="shared" si="6"/>
        <v>42317.33258101852</v>
      </c>
      <c r="T244" s="8">
        <f t="shared" si="7"/>
        <v>42354.290972222225</v>
      </c>
    </row>
    <row r="245" spans="1:20" ht="60" x14ac:dyDescent="0.2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17">
        <f>(E245/D245)*100</f>
        <v>203.505</v>
      </c>
      <c r="P245" s="19">
        <f>ROUND(E245/L245, 3)</f>
        <v>59.853999999999999</v>
      </c>
      <c r="Q245" t="str">
        <f>LEFT(N245, SEARCH("/", N245, 1)-1)</f>
        <v>music</v>
      </c>
      <c r="R245" t="str">
        <f>RIGHT(N245,LEN(N245)-FIND("/",N245))</f>
        <v>rock</v>
      </c>
      <c r="S245" s="8">
        <f t="shared" si="6"/>
        <v>41059.006805555553</v>
      </c>
      <c r="T245" s="8">
        <f t="shared" si="7"/>
        <v>41097.165972222225</v>
      </c>
    </row>
    <row r="246" spans="1:20" x14ac:dyDescent="0.2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17">
        <f>(E246/D246)*100</f>
        <v>203.35000000000002</v>
      </c>
      <c r="P246" s="19">
        <f>ROUND(E246/L246, 3)</f>
        <v>30.579000000000001</v>
      </c>
      <c r="Q246" t="str">
        <f>LEFT(N246, SEARCH("/", N246, 1)-1)</f>
        <v>music</v>
      </c>
      <c r="R246" t="str">
        <f>RIGHT(N246,LEN(N246)-FIND("/",N246))</f>
        <v>rock</v>
      </c>
      <c r="S246" s="8">
        <f t="shared" si="6"/>
        <v>42568.759374999994</v>
      </c>
      <c r="T246" s="8">
        <f t="shared" si="7"/>
        <v>42583.759374999994</v>
      </c>
    </row>
    <row r="247" spans="1:20" ht="60" x14ac:dyDescent="0.2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17">
        <f>(E247/D247)*100</f>
        <v>202.625</v>
      </c>
      <c r="P247" s="19">
        <f>ROUND(E247/L247, 3)</f>
        <v>47.676000000000002</v>
      </c>
      <c r="Q247" t="str">
        <f>LEFT(N247, SEARCH("/", N247, 1)-1)</f>
        <v>music</v>
      </c>
      <c r="R247" t="str">
        <f>RIGHT(N247,LEN(N247)-FIND("/",N247))</f>
        <v>indie rock</v>
      </c>
      <c r="S247" s="8">
        <f t="shared" si="6"/>
        <v>41226.648576388885</v>
      </c>
      <c r="T247" s="8">
        <f t="shared" si="7"/>
        <v>41274.75</v>
      </c>
    </row>
    <row r="248" spans="1:20" ht="60" x14ac:dyDescent="0.2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17">
        <f>(E248/D248)*100</f>
        <v>202.51495</v>
      </c>
      <c r="P248" s="19">
        <f>ROUND(E248/L248, 3)</f>
        <v>130.23500000000001</v>
      </c>
      <c r="Q248" t="str">
        <f>LEFT(N248, SEARCH("/", N248, 1)-1)</f>
        <v>food</v>
      </c>
      <c r="R248" t="str">
        <f>RIGHT(N248,LEN(N248)-FIND("/",N248))</f>
        <v>small batch</v>
      </c>
      <c r="S248" s="8">
        <f t="shared" si="6"/>
        <v>41836.625254629631</v>
      </c>
      <c r="T248" s="8">
        <f t="shared" si="7"/>
        <v>41866.625254629631</v>
      </c>
    </row>
    <row r="249" spans="1:20" ht="45" x14ac:dyDescent="0.2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17">
        <f>(E249/D249)*100</f>
        <v>202.36666666666667</v>
      </c>
      <c r="P249" s="19">
        <f>ROUND(E249/L249, 3)</f>
        <v>55.697000000000003</v>
      </c>
      <c r="Q249" t="str">
        <f>LEFT(N249, SEARCH("/", N249, 1)-1)</f>
        <v>music</v>
      </c>
      <c r="R249" t="str">
        <f>RIGHT(N249,LEN(N249)-FIND("/",N249))</f>
        <v>rock</v>
      </c>
      <c r="S249" s="8">
        <f t="shared" si="6"/>
        <v>41579.845509259263</v>
      </c>
      <c r="T249" s="8">
        <f t="shared" si="7"/>
        <v>41609.887175925927</v>
      </c>
    </row>
    <row r="250" spans="1:20" ht="60" x14ac:dyDescent="0.2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17">
        <f>(E250/D250)*100</f>
        <v>202.23220000000001</v>
      </c>
      <c r="P250" s="19">
        <f>ROUND(E250/L250, 3)</f>
        <v>45.548000000000002</v>
      </c>
      <c r="Q250" t="str">
        <f>LEFT(N250, SEARCH("/", N250, 1)-1)</f>
        <v>technology</v>
      </c>
      <c r="R250" t="str">
        <f>RIGHT(N250,LEN(N250)-FIND("/",N250))</f>
        <v>hardware</v>
      </c>
      <c r="S250" s="8">
        <f t="shared" si="6"/>
        <v>42396.494583333333</v>
      </c>
      <c r="T250" s="8">
        <f t="shared" si="7"/>
        <v>42426.494583333333</v>
      </c>
    </row>
    <row r="251" spans="1:20" ht="45" x14ac:dyDescent="0.2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17">
        <f>(E251/D251)*100</f>
        <v>202</v>
      </c>
      <c r="P251" s="19">
        <f>ROUND(E251/L251, 3)</f>
        <v>29.706</v>
      </c>
      <c r="Q251" t="str">
        <f>LEFT(N251, SEARCH("/", N251, 1)-1)</f>
        <v>theater</v>
      </c>
      <c r="R251" t="str">
        <f>RIGHT(N251,LEN(N251)-FIND("/",N251))</f>
        <v>plays</v>
      </c>
      <c r="S251" s="8">
        <f t="shared" si="6"/>
        <v>42179.898472222223</v>
      </c>
      <c r="T251" s="8">
        <f t="shared" si="7"/>
        <v>42195.75</v>
      </c>
    </row>
    <row r="252" spans="1:20" ht="45" x14ac:dyDescent="0.2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17">
        <f>(E252/D252)*100</f>
        <v>202</v>
      </c>
      <c r="P252" s="19">
        <f>ROUND(E252/L252, 3)</f>
        <v>59.411999999999999</v>
      </c>
      <c r="Q252" t="str">
        <f>LEFT(N252, SEARCH("/", N252, 1)-1)</f>
        <v>theater</v>
      </c>
      <c r="R252" t="str">
        <f>RIGHT(N252,LEN(N252)-FIND("/",N252))</f>
        <v>plays</v>
      </c>
      <c r="S252" s="8">
        <f t="shared" si="6"/>
        <v>42220.79487268519</v>
      </c>
      <c r="T252" s="8">
        <f t="shared" si="7"/>
        <v>42246</v>
      </c>
    </row>
    <row r="253" spans="1:20" ht="30" x14ac:dyDescent="0.2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17">
        <f>(E253/D253)*100</f>
        <v>201.82666666666668</v>
      </c>
      <c r="P253" s="19">
        <f>ROUND(E253/L253, 3)</f>
        <v>77.23</v>
      </c>
      <c r="Q253" t="str">
        <f>LEFT(N253, SEARCH("/", N253, 1)-1)</f>
        <v>technology</v>
      </c>
      <c r="R253" t="str">
        <f>RIGHT(N253,LEN(N253)-FIND("/",N253))</f>
        <v>hardware</v>
      </c>
      <c r="S253" s="8">
        <f t="shared" si="6"/>
        <v>42333.59993055556</v>
      </c>
      <c r="T253" s="8">
        <f t="shared" si="7"/>
        <v>42368.59993055556</v>
      </c>
    </row>
    <row r="254" spans="1:20" ht="60" x14ac:dyDescent="0.2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17">
        <f>(E254/D254)*100</f>
        <v>201.7</v>
      </c>
      <c r="P254" s="19">
        <f>ROUND(E254/L254, 3)</f>
        <v>89.248000000000005</v>
      </c>
      <c r="Q254" t="str">
        <f>LEFT(N254, SEARCH("/", N254, 1)-1)</f>
        <v>music</v>
      </c>
      <c r="R254" t="str">
        <f>RIGHT(N254,LEN(N254)-FIND("/",N254))</f>
        <v>pop</v>
      </c>
      <c r="S254" s="8">
        <f t="shared" si="6"/>
        <v>42569.605393518519</v>
      </c>
      <c r="T254" s="8">
        <f t="shared" si="7"/>
        <v>42600.290972222225</v>
      </c>
    </row>
    <row r="255" spans="1:20" ht="60" x14ac:dyDescent="0.2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17">
        <f>(E255/D255)*100</f>
        <v>201.62</v>
      </c>
      <c r="P255" s="19">
        <f>ROUND(E255/L255, 3)</f>
        <v>80.647999999999996</v>
      </c>
      <c r="Q255" t="str">
        <f>LEFT(N255, SEARCH("/", N255, 1)-1)</f>
        <v>photography</v>
      </c>
      <c r="R255" t="str">
        <f>RIGHT(N255,LEN(N255)-FIND("/",N255))</f>
        <v>photobooks</v>
      </c>
      <c r="S255" s="8">
        <f t="shared" si="6"/>
        <v>42454.836851851855</v>
      </c>
      <c r="T255" s="8">
        <f t="shared" si="7"/>
        <v>42479.836851851855</v>
      </c>
    </row>
    <row r="256" spans="1:20" ht="60" x14ac:dyDescent="0.2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17">
        <f>(E256/D256)*100</f>
        <v>201.14999999999998</v>
      </c>
      <c r="P256" s="19">
        <f>ROUND(E256/L256, 3)</f>
        <v>220.74100000000001</v>
      </c>
      <c r="Q256" t="str">
        <f>LEFT(N256, SEARCH("/", N256, 1)-1)</f>
        <v>technology</v>
      </c>
      <c r="R256" t="str">
        <f>RIGHT(N256,LEN(N256)-FIND("/",N256))</f>
        <v>hardware</v>
      </c>
      <c r="S256" s="8">
        <f t="shared" si="6"/>
        <v>42136.184560185182</v>
      </c>
      <c r="T256" s="8">
        <f t="shared" si="7"/>
        <v>42166.184560185182</v>
      </c>
    </row>
    <row r="257" spans="1:20" ht="45" x14ac:dyDescent="0.2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17">
        <f>(E257/D257)*100</f>
        <v>200.51866666666669</v>
      </c>
      <c r="P257" s="19">
        <f>ROUND(E257/L257, 3)</f>
        <v>51.305</v>
      </c>
      <c r="Q257" t="str">
        <f>LEFT(N257, SEARCH("/", N257, 1)-1)</f>
        <v>technology</v>
      </c>
      <c r="R257" t="str">
        <f>RIGHT(N257,LEN(N257)-FIND("/",N257))</f>
        <v>hardware</v>
      </c>
      <c r="S257" s="8">
        <f t="shared" si="6"/>
        <v>40624.181400462963</v>
      </c>
      <c r="T257" s="8">
        <f t="shared" si="7"/>
        <v>40655.181400462963</v>
      </c>
    </row>
    <row r="258" spans="1:20" ht="30" x14ac:dyDescent="0.2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17">
        <f>(E258/D258)*100</f>
        <v>200.34</v>
      </c>
      <c r="P258" s="19">
        <f>ROUND(E258/L258, 3)</f>
        <v>182.12700000000001</v>
      </c>
      <c r="Q258" t="str">
        <f>LEFT(N258, SEARCH("/", N258, 1)-1)</f>
        <v>music</v>
      </c>
      <c r="R258" t="str">
        <f>RIGHT(N258,LEN(N258)-FIND("/",N258))</f>
        <v>rock</v>
      </c>
      <c r="S258" s="8">
        <f t="shared" si="6"/>
        <v>41305.809363425928</v>
      </c>
      <c r="T258" s="8">
        <f t="shared" si="7"/>
        <v>41322.809363425928</v>
      </c>
    </row>
    <row r="259" spans="1:20" ht="60" x14ac:dyDescent="0.2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17">
        <f>(E259/D259)*100</f>
        <v>200.15333333333331</v>
      </c>
      <c r="P259" s="19">
        <f>ROUND(E259/L259, 3)</f>
        <v>118.20099999999999</v>
      </c>
      <c r="Q259" t="str">
        <f>LEFT(N259, SEARCH("/", N259, 1)-1)</f>
        <v>music</v>
      </c>
      <c r="R259" t="str">
        <f>RIGHT(N259,LEN(N259)-FIND("/",N259))</f>
        <v>rock</v>
      </c>
      <c r="S259" s="8">
        <f t="shared" ref="S259:S322" si="8">(((J259/60)/60)/24)+DATE(1970,1,1)</f>
        <v>41843.64271990741</v>
      </c>
      <c r="T259" s="8">
        <f t="shared" ref="T259:T322" si="9">(((I259/60)/60)/24)+DATE(1970,1,1)</f>
        <v>41888.64271990741</v>
      </c>
    </row>
    <row r="260" spans="1:20" ht="75" x14ac:dyDescent="0.2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17">
        <f>(E260/D260)*100</f>
        <v>200</v>
      </c>
      <c r="P260" s="19">
        <f>ROUND(E260/L260, 3)</f>
        <v>10</v>
      </c>
      <c r="Q260" t="str">
        <f>LEFT(N260, SEARCH("/", N260, 1)-1)</f>
        <v>music</v>
      </c>
      <c r="R260" t="str">
        <f>RIGHT(N260,LEN(N260)-FIND("/",N260))</f>
        <v>electronic music</v>
      </c>
      <c r="S260" s="8">
        <f t="shared" si="8"/>
        <v>42109.826145833329</v>
      </c>
      <c r="T260" s="8">
        <f t="shared" si="9"/>
        <v>42139.826145833329</v>
      </c>
    </row>
    <row r="261" spans="1:20" ht="60" x14ac:dyDescent="0.2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17">
        <f>(E261/D261)*100</f>
        <v>199.244</v>
      </c>
      <c r="P261" s="19">
        <f>ROUND(E261/L261, 3)</f>
        <v>183.804</v>
      </c>
      <c r="Q261" t="str">
        <f>LEFT(N261, SEARCH("/", N261, 1)-1)</f>
        <v>photography</v>
      </c>
      <c r="R261" t="str">
        <f>RIGHT(N261,LEN(N261)-FIND("/",N261))</f>
        <v>photobooks</v>
      </c>
      <c r="S261" s="8">
        <f t="shared" si="8"/>
        <v>42152.288819444439</v>
      </c>
      <c r="T261" s="8">
        <f t="shared" si="9"/>
        <v>42182.288819444439</v>
      </c>
    </row>
    <row r="262" spans="1:20" ht="60" x14ac:dyDescent="0.2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17">
        <f>(E262/D262)*100</f>
        <v>199.215125</v>
      </c>
      <c r="P262" s="19">
        <f>ROUND(E262/L262, 3)</f>
        <v>51.212000000000003</v>
      </c>
      <c r="Q262" t="str">
        <f>LEFT(N262, SEARCH("/", N262, 1)-1)</f>
        <v>technology</v>
      </c>
      <c r="R262" t="str">
        <f>RIGHT(N262,LEN(N262)-FIND("/",N262))</f>
        <v>hardware</v>
      </c>
      <c r="S262" s="8">
        <f t="shared" si="8"/>
        <v>41603.333668981482</v>
      </c>
      <c r="T262" s="8">
        <f t="shared" si="9"/>
        <v>41633.333668981482</v>
      </c>
    </row>
    <row r="263" spans="1:20" ht="60" x14ac:dyDescent="0.2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17">
        <f>(E263/D263)*100</f>
        <v>198.85074626865671</v>
      </c>
      <c r="P263" s="19">
        <f>ROUND(E263/L263, 3)</f>
        <v>94.489000000000004</v>
      </c>
      <c r="Q263" t="str">
        <f>LEFT(N263, SEARCH("/", N263, 1)-1)</f>
        <v>music</v>
      </c>
      <c r="R263" t="str">
        <f>RIGHT(N263,LEN(N263)-FIND("/",N263))</f>
        <v>rock</v>
      </c>
      <c r="S263" s="8">
        <f t="shared" si="8"/>
        <v>40487.621365740742</v>
      </c>
      <c r="T263" s="8">
        <f t="shared" si="9"/>
        <v>40544.207638888889</v>
      </c>
    </row>
    <row r="264" spans="1:20" ht="60" x14ac:dyDescent="0.2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17">
        <f>(E264/D264)*100</f>
        <v>198.47237142857145</v>
      </c>
      <c r="P264" s="19">
        <f>ROUND(E264/L264, 3)</f>
        <v>101.855</v>
      </c>
      <c r="Q264" t="str">
        <f>LEFT(N264, SEARCH("/", N264, 1)-1)</f>
        <v>technology</v>
      </c>
      <c r="R264" t="str">
        <f>RIGHT(N264,LEN(N264)-FIND("/",N264))</f>
        <v>hardware</v>
      </c>
      <c r="S264" s="8">
        <f t="shared" si="8"/>
        <v>41526.60665509259</v>
      </c>
      <c r="T264" s="8">
        <f t="shared" si="9"/>
        <v>41563.60665509259</v>
      </c>
    </row>
    <row r="265" spans="1:20" ht="60" x14ac:dyDescent="0.2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17">
        <f>(E265/D265)*100</f>
        <v>198</v>
      </c>
      <c r="P265" s="19">
        <f>ROUND(E265/L265, 3)</f>
        <v>53.036000000000001</v>
      </c>
      <c r="Q265" t="str">
        <f>LEFT(N265, SEARCH("/", N265, 1)-1)</f>
        <v>film &amp; video</v>
      </c>
      <c r="R265" t="str">
        <f>RIGHT(N265,LEN(N265)-FIND("/",N265))</f>
        <v>shorts</v>
      </c>
      <c r="S265" s="8">
        <f t="shared" si="8"/>
        <v>41100.158877314818</v>
      </c>
      <c r="T265" s="8">
        <f t="shared" si="9"/>
        <v>41104.126388888886</v>
      </c>
    </row>
    <row r="266" spans="1:20" ht="60" x14ac:dyDescent="0.2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17">
        <f>(E266/D266)*100</f>
        <v>196.4</v>
      </c>
      <c r="P266" s="19">
        <f>ROUND(E266/L266, 3)</f>
        <v>35.997</v>
      </c>
      <c r="Q266" t="str">
        <f>LEFT(N266, SEARCH("/", N266, 1)-1)</f>
        <v>technology</v>
      </c>
      <c r="R266" t="str">
        <f>RIGHT(N266,LEN(N266)-FIND("/",N266))</f>
        <v>hardware</v>
      </c>
      <c r="S266" s="8">
        <f t="shared" si="8"/>
        <v>41783.642939814818</v>
      </c>
      <c r="T266" s="8">
        <f t="shared" si="9"/>
        <v>41843.642939814818</v>
      </c>
    </row>
    <row r="267" spans="1:20" ht="60" x14ac:dyDescent="0.2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17">
        <f>(E267/D267)*100</f>
        <v>195.6</v>
      </c>
      <c r="P267" s="19">
        <f>ROUND(E267/L267, 3)</f>
        <v>40.75</v>
      </c>
      <c r="Q267" t="str">
        <f>LEFT(N267, SEARCH("/", N267, 1)-1)</f>
        <v>music</v>
      </c>
      <c r="R267" t="str">
        <f>RIGHT(N267,LEN(N267)-FIND("/",N267))</f>
        <v>electronic music</v>
      </c>
      <c r="S267" s="8">
        <f t="shared" si="8"/>
        <v>41716.785011574073</v>
      </c>
      <c r="T267" s="8">
        <f t="shared" si="9"/>
        <v>41739.290972222225</v>
      </c>
    </row>
    <row r="268" spans="1:20" ht="60" x14ac:dyDescent="0.2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17">
        <f>(E268/D268)*100</f>
        <v>195.37933333333334</v>
      </c>
      <c r="P268" s="19">
        <f>ROUND(E268/L268, 3)</f>
        <v>27.39</v>
      </c>
      <c r="Q268" t="str">
        <f>LEFT(N268, SEARCH("/", N268, 1)-1)</f>
        <v>music</v>
      </c>
      <c r="R268" t="str">
        <f>RIGHT(N268,LEN(N268)-FIND("/",N268))</f>
        <v>indie rock</v>
      </c>
      <c r="S268" s="8">
        <f t="shared" si="8"/>
        <v>40456.954351851848</v>
      </c>
      <c r="T268" s="8">
        <f t="shared" si="9"/>
        <v>40484.018055555556</v>
      </c>
    </row>
    <row r="269" spans="1:20" ht="45" x14ac:dyDescent="0.2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17">
        <f>(E269/D269)*100</f>
        <v>195.3</v>
      </c>
      <c r="P269" s="19">
        <f>ROUND(E269/L269, 3)</f>
        <v>64.033000000000001</v>
      </c>
      <c r="Q269" t="str">
        <f>LEFT(N269, SEARCH("/", N269, 1)-1)</f>
        <v>music</v>
      </c>
      <c r="R269" t="str">
        <f>RIGHT(N269,LEN(N269)-FIND("/",N269))</f>
        <v>classical music</v>
      </c>
      <c r="S269" s="8">
        <f t="shared" si="8"/>
        <v>42027.13817129629</v>
      </c>
      <c r="T269" s="8">
        <f t="shared" si="9"/>
        <v>42062.020833333328</v>
      </c>
    </row>
    <row r="270" spans="1:20" ht="60" x14ac:dyDescent="0.2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17">
        <f>(E270/D270)*100</f>
        <v>194.13333333333333</v>
      </c>
      <c r="P270" s="19">
        <f>ROUND(E270/L270, 3)</f>
        <v>36.628999999999998</v>
      </c>
      <c r="Q270" t="str">
        <f>LEFT(N270, SEARCH("/", N270, 1)-1)</f>
        <v>music</v>
      </c>
      <c r="R270" t="str">
        <f>RIGHT(N270,LEN(N270)-FIND("/",N270))</f>
        <v>metal</v>
      </c>
      <c r="S270" s="8">
        <f t="shared" si="8"/>
        <v>41905.684629629628</v>
      </c>
      <c r="T270" s="8">
        <f t="shared" si="9"/>
        <v>41944.207638888889</v>
      </c>
    </row>
    <row r="271" spans="1:20" ht="60" x14ac:dyDescent="0.2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17">
        <f>(E271/D271)*100</f>
        <v>192.92499999999998</v>
      </c>
      <c r="P271" s="19">
        <f>ROUND(E271/L271, 3)</f>
        <v>63.046999999999997</v>
      </c>
      <c r="Q271" t="str">
        <f>LEFT(N271, SEARCH("/", N271, 1)-1)</f>
        <v>technology</v>
      </c>
      <c r="R271" t="str">
        <f>RIGHT(N271,LEN(N271)-FIND("/",N271))</f>
        <v>hardware</v>
      </c>
      <c r="S271" s="8">
        <f t="shared" si="8"/>
        <v>41742.780509259261</v>
      </c>
      <c r="T271" s="8">
        <f t="shared" si="9"/>
        <v>41772.780509259261</v>
      </c>
    </row>
    <row r="272" spans="1:20" ht="60" x14ac:dyDescent="0.2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17">
        <f>(E272/D272)*100</f>
        <v>192.33333333333334</v>
      </c>
      <c r="P272" s="19">
        <f>ROUND(E272/L272, 3)</f>
        <v>23.648</v>
      </c>
      <c r="Q272" t="str">
        <f>LEFT(N272, SEARCH("/", N272, 1)-1)</f>
        <v>technology</v>
      </c>
      <c r="R272" t="str">
        <f>RIGHT(N272,LEN(N272)-FIND("/",N272))</f>
        <v>hardware</v>
      </c>
      <c r="S272" s="8">
        <f t="shared" si="8"/>
        <v>41737.097499999996</v>
      </c>
      <c r="T272" s="8">
        <f t="shared" si="9"/>
        <v>41773.961111111108</v>
      </c>
    </row>
    <row r="273" spans="1:20" ht="60" x14ac:dyDescent="0.2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17">
        <f>(E273/D273)*100</f>
        <v>191.3</v>
      </c>
      <c r="P273" s="19">
        <f>ROUND(E273/L273, 3)</f>
        <v>358.68799999999999</v>
      </c>
      <c r="Q273" t="str">
        <f>LEFT(N273, SEARCH("/", N273, 1)-1)</f>
        <v>theater</v>
      </c>
      <c r="R273" t="str">
        <f>RIGHT(N273,LEN(N273)-FIND("/",N273))</f>
        <v>plays</v>
      </c>
      <c r="S273" s="8">
        <f t="shared" si="8"/>
        <v>41821.205636574072</v>
      </c>
      <c r="T273" s="8">
        <f t="shared" si="9"/>
        <v>41852.290972222225</v>
      </c>
    </row>
    <row r="274" spans="1:20" ht="60" x14ac:dyDescent="0.2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17">
        <f>(E274/D274)*100</f>
        <v>191.16676082790633</v>
      </c>
      <c r="P274" s="19">
        <f>ROUND(E274/L274, 3)</f>
        <v>86.164000000000001</v>
      </c>
      <c r="Q274" t="str">
        <f>LEFT(N274, SEARCH("/", N274, 1)-1)</f>
        <v>technology</v>
      </c>
      <c r="R274" t="str">
        <f>RIGHT(N274,LEN(N274)-FIND("/",N274))</f>
        <v>hardware</v>
      </c>
      <c r="S274" s="8">
        <f t="shared" si="8"/>
        <v>41389.364849537036</v>
      </c>
      <c r="T274" s="8">
        <f t="shared" si="9"/>
        <v>41425.5</v>
      </c>
    </row>
    <row r="275" spans="1:20" ht="60" x14ac:dyDescent="0.2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17">
        <f>(E275/D275)*100</f>
        <v>191.14</v>
      </c>
      <c r="P275" s="19">
        <f>ROUND(E275/L275, 3)</f>
        <v>83.346000000000004</v>
      </c>
      <c r="Q275" t="str">
        <f>LEFT(N275, SEARCH("/", N275, 1)-1)</f>
        <v>film &amp; video</v>
      </c>
      <c r="R275" t="str">
        <f>RIGHT(N275,LEN(N275)-FIND("/",N275))</f>
        <v>documentary</v>
      </c>
      <c r="S275" s="8">
        <f t="shared" si="8"/>
        <v>40682.051689814813</v>
      </c>
      <c r="T275" s="8">
        <f t="shared" si="9"/>
        <v>40712.051689814813</v>
      </c>
    </row>
    <row r="276" spans="1:20" ht="60" x14ac:dyDescent="0.2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17">
        <f>(E276/D276)*100</f>
        <v>190.84810126582278</v>
      </c>
      <c r="P276" s="19">
        <f>ROUND(E276/L276, 3)</f>
        <v>259.94799999999998</v>
      </c>
      <c r="Q276" t="str">
        <f>LEFT(N276, SEARCH("/", N276, 1)-1)</f>
        <v>theater</v>
      </c>
      <c r="R276" t="str">
        <f>RIGHT(N276,LEN(N276)-FIND("/",N276))</f>
        <v>spaces</v>
      </c>
      <c r="S276" s="8">
        <f t="shared" si="8"/>
        <v>41862.803078703706</v>
      </c>
      <c r="T276" s="8">
        <f t="shared" si="9"/>
        <v>41892.202777777777</v>
      </c>
    </row>
    <row r="277" spans="1:20" ht="45" x14ac:dyDescent="0.2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17">
        <f>(E277/D277)*100</f>
        <v>190</v>
      </c>
      <c r="P277" s="19">
        <f>ROUND(E277/L277, 3)</f>
        <v>50</v>
      </c>
      <c r="Q277" t="str">
        <f>LEFT(N277, SEARCH("/", N277, 1)-1)</f>
        <v>theater</v>
      </c>
      <c r="R277" t="str">
        <f>RIGHT(N277,LEN(N277)-FIND("/",N277))</f>
        <v>plays</v>
      </c>
      <c r="S277" s="8">
        <f t="shared" si="8"/>
        <v>41852.527222222219</v>
      </c>
      <c r="T277" s="8">
        <f t="shared" si="9"/>
        <v>41866.527222222219</v>
      </c>
    </row>
    <row r="278" spans="1:20" ht="60" x14ac:dyDescent="0.2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17">
        <f>(E278/D278)*100</f>
        <v>189.46666666666667</v>
      </c>
      <c r="P278" s="19">
        <f>ROUND(E278/L278, 3)</f>
        <v>43.061</v>
      </c>
      <c r="Q278" t="str">
        <f>LEFT(N278, SEARCH("/", N278, 1)-1)</f>
        <v>music</v>
      </c>
      <c r="R278" t="str">
        <f>RIGHT(N278,LEN(N278)-FIND("/",N278))</f>
        <v>rock</v>
      </c>
      <c r="S278" s="8">
        <f t="shared" si="8"/>
        <v>42424.161898148144</v>
      </c>
      <c r="T278" s="8">
        <f t="shared" si="9"/>
        <v>42454.12023148148</v>
      </c>
    </row>
    <row r="279" spans="1:20" ht="45" x14ac:dyDescent="0.2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17">
        <f>(E279/D279)*100</f>
        <v>188.66966666666667</v>
      </c>
      <c r="P279" s="19">
        <f>ROUND(E279/L279, 3)</f>
        <v>64.173000000000002</v>
      </c>
      <c r="Q279" t="str">
        <f>LEFT(N279, SEARCH("/", N279, 1)-1)</f>
        <v>publishing</v>
      </c>
      <c r="R279" t="str">
        <f>RIGHT(N279,LEN(N279)-FIND("/",N279))</f>
        <v>radio &amp; podcasts</v>
      </c>
      <c r="S279" s="8">
        <f t="shared" si="8"/>
        <v>41960.722951388889</v>
      </c>
      <c r="T279" s="8">
        <f t="shared" si="9"/>
        <v>41993.207638888889</v>
      </c>
    </row>
    <row r="280" spans="1:20" ht="45" x14ac:dyDescent="0.2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17">
        <f>(E280/D280)*100</f>
        <v>188.50460000000001</v>
      </c>
      <c r="P280" s="19">
        <f>ROUND(E280/L280, 3)</f>
        <v>31.209</v>
      </c>
      <c r="Q280" t="str">
        <f>LEFT(N280, SEARCH("/", N280, 1)-1)</f>
        <v>theater</v>
      </c>
      <c r="R280" t="str">
        <f>RIGHT(N280,LEN(N280)-FIND("/",N280))</f>
        <v>plays</v>
      </c>
      <c r="S280" s="8">
        <f t="shared" si="8"/>
        <v>41233.499131944445</v>
      </c>
      <c r="T280" s="8">
        <f t="shared" si="9"/>
        <v>41263.499131944445</v>
      </c>
    </row>
    <row r="281" spans="1:20" ht="60" x14ac:dyDescent="0.2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17">
        <f>(E281/D281)*100</f>
        <v>188.39999999999998</v>
      </c>
      <c r="P281" s="19">
        <f>ROUND(E281/L281, 3)</f>
        <v>35.546999999999997</v>
      </c>
      <c r="Q281" t="str">
        <f>LEFT(N281, SEARCH("/", N281, 1)-1)</f>
        <v>technology</v>
      </c>
      <c r="R281" t="str">
        <f>RIGHT(N281,LEN(N281)-FIND("/",N281))</f>
        <v>space exploration</v>
      </c>
      <c r="S281" s="8">
        <f t="shared" si="8"/>
        <v>42273.884305555555</v>
      </c>
      <c r="T281" s="8">
        <f t="shared" si="9"/>
        <v>42300.458333333328</v>
      </c>
    </row>
    <row r="282" spans="1:20" ht="60" x14ac:dyDescent="0.2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17">
        <f>(E282/D282)*100</f>
        <v>187.3</v>
      </c>
      <c r="P282" s="19">
        <f>ROUND(E282/L282, 3)</f>
        <v>37.46</v>
      </c>
      <c r="Q282" t="str">
        <f>LEFT(N282, SEARCH("/", N282, 1)-1)</f>
        <v>technology</v>
      </c>
      <c r="R282" t="str">
        <f>RIGHT(N282,LEN(N282)-FIND("/",N282))</f>
        <v>space exploration</v>
      </c>
      <c r="S282" s="8">
        <f t="shared" si="8"/>
        <v>42636.614745370374</v>
      </c>
      <c r="T282" s="8">
        <f t="shared" si="9"/>
        <v>42659.041666666672</v>
      </c>
    </row>
    <row r="283" spans="1:20" ht="45" x14ac:dyDescent="0.2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17">
        <f>(E283/D283)*100</f>
        <v>187.245</v>
      </c>
      <c r="P283" s="19">
        <f>ROUND(E283/L283, 3)</f>
        <v>38.74</v>
      </c>
      <c r="Q283" t="str">
        <f>LEFT(N283, SEARCH("/", N283, 1)-1)</f>
        <v>music</v>
      </c>
      <c r="R283" t="str">
        <f>RIGHT(N283,LEN(N283)-FIND("/",N283))</f>
        <v>indie rock</v>
      </c>
      <c r="S283" s="8">
        <f t="shared" si="8"/>
        <v>41059.118993055556</v>
      </c>
      <c r="T283" s="8">
        <f t="shared" si="9"/>
        <v>41075.165972222225</v>
      </c>
    </row>
    <row r="284" spans="1:20" ht="45" x14ac:dyDescent="0.2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17">
        <f>(E284/D284)*100</f>
        <v>187.09899999999999</v>
      </c>
      <c r="P284" s="19">
        <f>ROUND(E284/L284, 3)</f>
        <v>20.117999999999999</v>
      </c>
      <c r="Q284" t="str">
        <f>LEFT(N284, SEARCH("/", N284, 1)-1)</f>
        <v>theater</v>
      </c>
      <c r="R284" t="str">
        <f>RIGHT(N284,LEN(N284)-FIND("/",N284))</f>
        <v>plays</v>
      </c>
      <c r="S284" s="8">
        <f t="shared" si="8"/>
        <v>42313.703900462962</v>
      </c>
      <c r="T284" s="8">
        <f t="shared" si="9"/>
        <v>42343</v>
      </c>
    </row>
    <row r="285" spans="1:20" ht="45" x14ac:dyDescent="0.2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17">
        <f>(E285/D285)*100</f>
        <v>186</v>
      </c>
      <c r="P285" s="19">
        <f>ROUND(E285/L285, 3)</f>
        <v>80.87</v>
      </c>
      <c r="Q285" t="str">
        <f>LEFT(N285, SEARCH("/", N285, 1)-1)</f>
        <v>theater</v>
      </c>
      <c r="R285" t="str">
        <f>RIGHT(N285,LEN(N285)-FIND("/",N285))</f>
        <v>plays</v>
      </c>
      <c r="S285" s="8">
        <f t="shared" si="8"/>
        <v>42552.048356481479</v>
      </c>
      <c r="T285" s="8">
        <f t="shared" si="9"/>
        <v>42573.226388888885</v>
      </c>
    </row>
    <row r="286" spans="1:20" ht="60" x14ac:dyDescent="0.2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17">
        <f>(E286/D286)*100</f>
        <v>185.5</v>
      </c>
      <c r="P286" s="19">
        <f>ROUND(E286/L286, 3)</f>
        <v>41.222000000000001</v>
      </c>
      <c r="Q286" t="str">
        <f>LEFT(N286, SEARCH("/", N286, 1)-1)</f>
        <v>theater</v>
      </c>
      <c r="R286" t="str">
        <f>RIGHT(N286,LEN(N286)-FIND("/",N286))</f>
        <v>plays</v>
      </c>
      <c r="S286" s="8">
        <f t="shared" si="8"/>
        <v>41861.524837962963</v>
      </c>
      <c r="T286" s="8">
        <f t="shared" si="9"/>
        <v>41891.524837962963</v>
      </c>
    </row>
    <row r="287" spans="1:20" ht="45" x14ac:dyDescent="0.2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17">
        <f>(E287/D287)*100</f>
        <v>185.33333333333331</v>
      </c>
      <c r="P287" s="19">
        <f>ROUND(E287/L287, 3)</f>
        <v>115.833</v>
      </c>
      <c r="Q287" t="str">
        <f>LEFT(N287, SEARCH("/", N287, 1)-1)</f>
        <v>music</v>
      </c>
      <c r="R287" t="str">
        <f>RIGHT(N287,LEN(N287)-FIND("/",N287))</f>
        <v>rock</v>
      </c>
      <c r="S287" s="8">
        <f t="shared" si="8"/>
        <v>42323.17460648148</v>
      </c>
      <c r="T287" s="8">
        <f t="shared" si="9"/>
        <v>42383.17460648148</v>
      </c>
    </row>
    <row r="288" spans="1:20" ht="60" x14ac:dyDescent="0.2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17">
        <f>(E288/D288)*100</f>
        <v>185</v>
      </c>
      <c r="P288" s="19">
        <f>ROUND(E288/L288, 3)</f>
        <v>50.454999999999998</v>
      </c>
      <c r="Q288" t="str">
        <f>LEFT(N288, SEARCH("/", N288, 1)-1)</f>
        <v>music</v>
      </c>
      <c r="R288" t="str">
        <f>RIGHT(N288,LEN(N288)-FIND("/",N288))</f>
        <v>rock</v>
      </c>
      <c r="S288" s="8">
        <f t="shared" si="8"/>
        <v>40687.285844907405</v>
      </c>
      <c r="T288" s="8">
        <f t="shared" si="9"/>
        <v>40749.284722222219</v>
      </c>
    </row>
    <row r="289" spans="1:20" ht="45" x14ac:dyDescent="0.2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17">
        <f>(E289/D289)*100</f>
        <v>184.61052631578946</v>
      </c>
      <c r="P289" s="19">
        <f>ROUND(E289/L289, 3)</f>
        <v>65.317999999999998</v>
      </c>
      <c r="Q289" t="str">
        <f>LEFT(N289, SEARCH("/", N289, 1)-1)</f>
        <v>games</v>
      </c>
      <c r="R289" t="str">
        <f>RIGHT(N289,LEN(N289)-FIND("/",N289))</f>
        <v>tabletop games</v>
      </c>
      <c r="S289" s="8">
        <f t="shared" si="8"/>
        <v>42417.625046296293</v>
      </c>
      <c r="T289" s="8">
        <f t="shared" si="9"/>
        <v>42452.290972222225</v>
      </c>
    </row>
    <row r="290" spans="1:20" ht="45" x14ac:dyDescent="0.2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17">
        <f>(E290/D290)*100</f>
        <v>184.56</v>
      </c>
      <c r="P290" s="19">
        <f>ROUND(E290/L290, 3)</f>
        <v>85.444000000000003</v>
      </c>
      <c r="Q290" t="str">
        <f>LEFT(N290, SEARCH("/", N290, 1)-1)</f>
        <v>film &amp; video</v>
      </c>
      <c r="R290" t="str">
        <f>RIGHT(N290,LEN(N290)-FIND("/",N290))</f>
        <v>documentary</v>
      </c>
      <c r="S290" s="8">
        <f t="shared" si="8"/>
        <v>40266.662708333337</v>
      </c>
      <c r="T290" s="8">
        <f t="shared" si="9"/>
        <v>40330.165972222225</v>
      </c>
    </row>
    <row r="291" spans="1:20" ht="30" x14ac:dyDescent="0.2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17">
        <f>(E291/D291)*100</f>
        <v>184</v>
      </c>
      <c r="P291" s="19">
        <f>ROUND(E291/L291, 3)</f>
        <v>24.210999999999999</v>
      </c>
      <c r="Q291" t="str">
        <f>LEFT(N291, SEARCH("/", N291, 1)-1)</f>
        <v>theater</v>
      </c>
      <c r="R291" t="str">
        <f>RIGHT(N291,LEN(N291)-FIND("/",N291))</f>
        <v>plays</v>
      </c>
      <c r="S291" s="8">
        <f t="shared" si="8"/>
        <v>42140.712314814817</v>
      </c>
      <c r="T291" s="8">
        <f t="shared" si="9"/>
        <v>42154.756944444445</v>
      </c>
    </row>
    <row r="292" spans="1:20" ht="60" x14ac:dyDescent="0.2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17">
        <f>(E292/D292)*100</f>
        <v>184</v>
      </c>
      <c r="P292" s="19">
        <f>ROUND(E292/L292, 3)</f>
        <v>30.667000000000002</v>
      </c>
      <c r="Q292" t="str">
        <f>LEFT(N292, SEARCH("/", N292, 1)-1)</f>
        <v>theater</v>
      </c>
      <c r="R292" t="str">
        <f>RIGHT(N292,LEN(N292)-FIND("/",N292))</f>
        <v>plays</v>
      </c>
      <c r="S292" s="8">
        <f t="shared" si="8"/>
        <v>42383.793124999997</v>
      </c>
      <c r="T292" s="8">
        <f t="shared" si="9"/>
        <v>42413.793124999997</v>
      </c>
    </row>
    <row r="293" spans="1:20" ht="60" x14ac:dyDescent="0.2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17">
        <f>(E293/D293)*100</f>
        <v>183.44090909090909</v>
      </c>
      <c r="P293" s="19">
        <f>ROUND(E293/L293, 3)</f>
        <v>159.51400000000001</v>
      </c>
      <c r="Q293" t="str">
        <f>LEFT(N293, SEARCH("/", N293, 1)-1)</f>
        <v>film &amp; video</v>
      </c>
      <c r="R293" t="str">
        <f>RIGHT(N293,LEN(N293)-FIND("/",N293))</f>
        <v>television</v>
      </c>
      <c r="S293" s="8">
        <f t="shared" si="8"/>
        <v>42032.693043981482</v>
      </c>
      <c r="T293" s="8">
        <f t="shared" si="9"/>
        <v>42062.693043981482</v>
      </c>
    </row>
    <row r="294" spans="1:20" ht="60" x14ac:dyDescent="0.2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17">
        <f>(E294/D294)*100</f>
        <v>182.81058823529412</v>
      </c>
      <c r="P294" s="19">
        <f>ROUND(E294/L294, 3)</f>
        <v>71.442999999999998</v>
      </c>
      <c r="Q294" t="str">
        <f>LEFT(N294, SEARCH("/", N294, 1)-1)</f>
        <v>publishing</v>
      </c>
      <c r="R294" t="str">
        <f>RIGHT(N294,LEN(N294)-FIND("/",N294))</f>
        <v>nonfiction</v>
      </c>
      <c r="S294" s="8">
        <f t="shared" si="8"/>
        <v>41430.038888888892</v>
      </c>
      <c r="T294" s="8">
        <f t="shared" si="9"/>
        <v>41460.038888888892</v>
      </c>
    </row>
    <row r="295" spans="1:20" ht="45" x14ac:dyDescent="0.2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17">
        <f>(E295/D295)*100</f>
        <v>182</v>
      </c>
      <c r="P295" s="19">
        <f>ROUND(E295/L295, 3)</f>
        <v>34.125</v>
      </c>
      <c r="Q295" t="str">
        <f>LEFT(N295, SEARCH("/", N295, 1)-1)</f>
        <v>food</v>
      </c>
      <c r="R295" t="str">
        <f>RIGHT(N295,LEN(N295)-FIND("/",N295))</f>
        <v>small batch</v>
      </c>
      <c r="S295" s="8">
        <f t="shared" si="8"/>
        <v>42452.781828703708</v>
      </c>
      <c r="T295" s="8">
        <f t="shared" si="9"/>
        <v>42480.781828703708</v>
      </c>
    </row>
    <row r="296" spans="1:20" ht="60" x14ac:dyDescent="0.2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17">
        <f>(E296/D296)*100</f>
        <v>181.86315789473684</v>
      </c>
      <c r="P296" s="19">
        <f>ROUND(E296/L296, 3)</f>
        <v>143.97499999999999</v>
      </c>
      <c r="Q296" t="str">
        <f>LEFT(N296, SEARCH("/", N296, 1)-1)</f>
        <v>technology</v>
      </c>
      <c r="R296" t="str">
        <f>RIGHT(N296,LEN(N296)-FIND("/",N296))</f>
        <v>hardware</v>
      </c>
      <c r="S296" s="8">
        <f t="shared" si="8"/>
        <v>42654.525775462964</v>
      </c>
      <c r="T296" s="8">
        <f t="shared" si="9"/>
        <v>42684.567442129628</v>
      </c>
    </row>
    <row r="297" spans="1:20" ht="60" x14ac:dyDescent="0.2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17">
        <f>(E297/D297)*100</f>
        <v>181.53547058823528</v>
      </c>
      <c r="P297" s="19">
        <f>ROUND(E297/L297, 3)</f>
        <v>81.751000000000005</v>
      </c>
      <c r="Q297" t="str">
        <f>LEFT(N297, SEARCH("/", N297, 1)-1)</f>
        <v>film &amp; video</v>
      </c>
      <c r="R297" t="str">
        <f>RIGHT(N297,LEN(N297)-FIND("/",N297))</f>
        <v>documentary</v>
      </c>
      <c r="S297" s="8">
        <f t="shared" si="8"/>
        <v>41674.063078703701</v>
      </c>
      <c r="T297" s="8">
        <f t="shared" si="9"/>
        <v>41705.957638888889</v>
      </c>
    </row>
    <row r="298" spans="1:20" ht="45" x14ac:dyDescent="0.2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17">
        <f>(E298/D298)*100</f>
        <v>180.86666666666667</v>
      </c>
      <c r="P298" s="19">
        <f>ROUND(E298/L298, 3)</f>
        <v>40.493000000000002</v>
      </c>
      <c r="Q298" t="str">
        <f>LEFT(N298, SEARCH("/", N298, 1)-1)</f>
        <v>food</v>
      </c>
      <c r="R298" t="str">
        <f>RIGHT(N298,LEN(N298)-FIND("/",N298))</f>
        <v>small batch</v>
      </c>
      <c r="S298" s="8">
        <f t="shared" si="8"/>
        <v>42761.961099537039</v>
      </c>
      <c r="T298" s="8">
        <f t="shared" si="9"/>
        <v>42791.961099537039</v>
      </c>
    </row>
    <row r="299" spans="1:20" ht="45" x14ac:dyDescent="0.2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17">
        <f>(E299/D299)*100</f>
        <v>180.85714285714286</v>
      </c>
      <c r="P299" s="19">
        <f>ROUND(E299/L299, 3)</f>
        <v>33.316000000000003</v>
      </c>
      <c r="Q299" t="str">
        <f>LEFT(N299, SEARCH("/", N299, 1)-1)</f>
        <v>music</v>
      </c>
      <c r="R299" t="str">
        <f>RIGHT(N299,LEN(N299)-FIND("/",N299))</f>
        <v>rock</v>
      </c>
      <c r="S299" s="8">
        <f t="shared" si="8"/>
        <v>42198.750254629631</v>
      </c>
      <c r="T299" s="8">
        <f t="shared" si="9"/>
        <v>42238.750254629631</v>
      </c>
    </row>
    <row r="300" spans="1:20" ht="60" x14ac:dyDescent="0.2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17">
        <f>(E300/D300)*100</f>
        <v>180.62799999999999</v>
      </c>
      <c r="P300" s="19">
        <f>ROUND(E300/L300, 3)</f>
        <v>31.143000000000001</v>
      </c>
      <c r="Q300" t="str">
        <f>LEFT(N300, SEARCH("/", N300, 1)-1)</f>
        <v>music</v>
      </c>
      <c r="R300" t="str">
        <f>RIGHT(N300,LEN(N300)-FIND("/",N300))</f>
        <v>rock</v>
      </c>
      <c r="S300" s="8">
        <f t="shared" si="8"/>
        <v>41303.593923611108</v>
      </c>
      <c r="T300" s="8">
        <f t="shared" si="9"/>
        <v>41333.593923611108</v>
      </c>
    </row>
    <row r="301" spans="1:20" ht="60" x14ac:dyDescent="0.2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17">
        <f>(E301/D301)*100</f>
        <v>180.44444444444446</v>
      </c>
      <c r="P301" s="19">
        <f>ROUND(E301/L301, 3)</f>
        <v>43.5</v>
      </c>
      <c r="Q301" t="str">
        <f>LEFT(N301, SEARCH("/", N301, 1)-1)</f>
        <v>theater</v>
      </c>
      <c r="R301" t="str">
        <f>RIGHT(N301,LEN(N301)-FIND("/",N301))</f>
        <v>plays</v>
      </c>
      <c r="S301" s="8">
        <f t="shared" si="8"/>
        <v>41923.354351851849</v>
      </c>
      <c r="T301" s="8">
        <f t="shared" si="9"/>
        <v>41960.332638888889</v>
      </c>
    </row>
    <row r="302" spans="1:20" ht="45" x14ac:dyDescent="0.2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17">
        <f>(E302/D302)*100</f>
        <v>180.14285714285714</v>
      </c>
      <c r="P302" s="19">
        <f>ROUND(E302/L302, 3)</f>
        <v>26.271000000000001</v>
      </c>
      <c r="Q302" t="str">
        <f>LEFT(N302, SEARCH("/", N302, 1)-1)</f>
        <v>music</v>
      </c>
      <c r="R302" t="str">
        <f>RIGHT(N302,LEN(N302)-FIND("/",N302))</f>
        <v>indie rock</v>
      </c>
      <c r="S302" s="8">
        <f t="shared" si="8"/>
        <v>41145.719305555554</v>
      </c>
      <c r="T302" s="8">
        <f t="shared" si="9"/>
        <v>41175.719305555554</v>
      </c>
    </row>
    <row r="303" spans="1:20" ht="60" x14ac:dyDescent="0.2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17">
        <f>(E303/D303)*100</f>
        <v>180.03333333333333</v>
      </c>
      <c r="P303" s="19">
        <f>ROUND(E303/L303, 3)</f>
        <v>24.274000000000001</v>
      </c>
      <c r="Q303" t="str">
        <f>LEFT(N303, SEARCH("/", N303, 1)-1)</f>
        <v>games</v>
      </c>
      <c r="R303" t="str">
        <f>RIGHT(N303,LEN(N303)-FIND("/",N303))</f>
        <v>tabletop games</v>
      </c>
      <c r="S303" s="8">
        <f t="shared" si="8"/>
        <v>42496.582337962958</v>
      </c>
      <c r="T303" s="8">
        <f t="shared" si="9"/>
        <v>42513.125</v>
      </c>
    </row>
    <row r="304" spans="1:20" ht="30" x14ac:dyDescent="0.2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17">
        <f>(E304/D304)*100</f>
        <v>180</v>
      </c>
      <c r="P304" s="19">
        <f>ROUND(E304/L304, 3)</f>
        <v>54</v>
      </c>
      <c r="Q304" t="str">
        <f>LEFT(N304, SEARCH("/", N304, 1)-1)</f>
        <v>theater</v>
      </c>
      <c r="R304" t="str">
        <f>RIGHT(N304,LEN(N304)-FIND("/",N304))</f>
        <v>spaces</v>
      </c>
      <c r="S304" s="8">
        <f t="shared" si="8"/>
        <v>42098.216238425928</v>
      </c>
      <c r="T304" s="8">
        <f t="shared" si="9"/>
        <v>42119.216238425928</v>
      </c>
    </row>
    <row r="305" spans="1:20" ht="60" x14ac:dyDescent="0.2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17">
        <f>(E305/D305)*100</f>
        <v>180</v>
      </c>
      <c r="P305" s="19">
        <f>ROUND(E305/L305, 3)</f>
        <v>12</v>
      </c>
      <c r="Q305" t="str">
        <f>LEFT(N305, SEARCH("/", N305, 1)-1)</f>
        <v>theater</v>
      </c>
      <c r="R305" t="str">
        <f>RIGHT(N305,LEN(N305)-FIND("/",N305))</f>
        <v>plays</v>
      </c>
      <c r="S305" s="8">
        <f t="shared" si="8"/>
        <v>42477.729780092588</v>
      </c>
      <c r="T305" s="8">
        <f t="shared" si="9"/>
        <v>42500.875</v>
      </c>
    </row>
    <row r="306" spans="1:20" ht="45" x14ac:dyDescent="0.2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17">
        <f>(E306/D306)*100</f>
        <v>179.9</v>
      </c>
      <c r="P306" s="19">
        <f>ROUND(E306/L306, 3)</f>
        <v>96.375</v>
      </c>
      <c r="Q306" t="str">
        <f>LEFT(N306, SEARCH("/", N306, 1)-1)</f>
        <v>photography</v>
      </c>
      <c r="R306" t="str">
        <f>RIGHT(N306,LEN(N306)-FIND("/",N306))</f>
        <v>photobooks</v>
      </c>
      <c r="S306" s="8">
        <f t="shared" si="8"/>
        <v>42552.315127314811</v>
      </c>
      <c r="T306" s="8">
        <f t="shared" si="9"/>
        <v>42588.75</v>
      </c>
    </row>
    <row r="307" spans="1:20" ht="45" x14ac:dyDescent="0.2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17">
        <f>(E307/D307)*100</f>
        <v>179.5</v>
      </c>
      <c r="P307" s="19">
        <f>ROUND(E307/L307, 3)</f>
        <v>43.515000000000001</v>
      </c>
      <c r="Q307" t="str">
        <f>LEFT(N307, SEARCH("/", N307, 1)-1)</f>
        <v>music</v>
      </c>
      <c r="R307" t="str">
        <f>RIGHT(N307,LEN(N307)-FIND("/",N307))</f>
        <v>rock</v>
      </c>
      <c r="S307" s="8">
        <f t="shared" si="8"/>
        <v>42055.972824074073</v>
      </c>
      <c r="T307" s="8">
        <f t="shared" si="9"/>
        <v>42085.931157407409</v>
      </c>
    </row>
    <row r="308" spans="1:20" ht="60" x14ac:dyDescent="0.2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17">
        <f>(E308/D308)*100</f>
        <v>179.09909909909908</v>
      </c>
      <c r="P308" s="19">
        <f>ROUND(E308/L308, 3)</f>
        <v>53.73</v>
      </c>
      <c r="Q308" t="str">
        <f>LEFT(N308, SEARCH("/", N308, 1)-1)</f>
        <v>publishing</v>
      </c>
      <c r="R308" t="str">
        <f>RIGHT(N308,LEN(N308)-FIND("/",N308))</f>
        <v>nonfiction</v>
      </c>
      <c r="S308" s="8">
        <f t="shared" si="8"/>
        <v>41367.572280092594</v>
      </c>
      <c r="T308" s="8">
        <f t="shared" si="9"/>
        <v>41397.572280092594</v>
      </c>
    </row>
    <row r="309" spans="1:20" ht="60" x14ac:dyDescent="0.2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17">
        <f>(E309/D309)*100</f>
        <v>178.95250000000001</v>
      </c>
      <c r="P309" s="19">
        <f>ROUND(E309/L309, 3)</f>
        <v>73.340999999999994</v>
      </c>
      <c r="Q309" t="str">
        <f>LEFT(N309, SEARCH("/", N309, 1)-1)</f>
        <v>film &amp; video</v>
      </c>
      <c r="R309" t="str">
        <f>RIGHT(N309,LEN(N309)-FIND("/",N309))</f>
        <v>documentary</v>
      </c>
      <c r="S309" s="8">
        <f t="shared" si="8"/>
        <v>40469.225231481483</v>
      </c>
      <c r="T309" s="8">
        <f t="shared" si="9"/>
        <v>40499.266898148147</v>
      </c>
    </row>
    <row r="310" spans="1:20" ht="60" x14ac:dyDescent="0.2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17">
        <f>(E310/D310)*100</f>
        <v>178.67599999999999</v>
      </c>
      <c r="P310" s="19">
        <f>ROUND(E310/L310, 3)</f>
        <v>282.71499999999997</v>
      </c>
      <c r="Q310" t="str">
        <f>LEFT(N310, SEARCH("/", N310, 1)-1)</f>
        <v>technology</v>
      </c>
      <c r="R310" t="str">
        <f>RIGHT(N310,LEN(N310)-FIND("/",N310))</f>
        <v>hardware</v>
      </c>
      <c r="S310" s="8">
        <f t="shared" si="8"/>
        <v>41725.082384259258</v>
      </c>
      <c r="T310" s="8">
        <f t="shared" si="9"/>
        <v>41755.082384259258</v>
      </c>
    </row>
    <row r="311" spans="1:20" ht="60" x14ac:dyDescent="0.2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17">
        <f>(E311/D311)*100</f>
        <v>177.43366666666668</v>
      </c>
      <c r="P311" s="19">
        <f>ROUND(E311/L311, 3)</f>
        <v>81.891999999999996</v>
      </c>
      <c r="Q311" t="str">
        <f>LEFT(N311, SEARCH("/", N311, 1)-1)</f>
        <v>film &amp; video</v>
      </c>
      <c r="R311" t="str">
        <f>RIGHT(N311,LEN(N311)-FIND("/",N311))</f>
        <v>documentary</v>
      </c>
      <c r="S311" s="8">
        <f t="shared" si="8"/>
        <v>40235.900358796294</v>
      </c>
      <c r="T311" s="8">
        <f t="shared" si="9"/>
        <v>40296.78402777778</v>
      </c>
    </row>
    <row r="312" spans="1:20" x14ac:dyDescent="0.2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17">
        <f>(E312/D312)*100</f>
        <v>176.535</v>
      </c>
      <c r="P312" s="19">
        <f>ROUND(E312/L312, 3)</f>
        <v>96.997</v>
      </c>
      <c r="Q312" t="str">
        <f>LEFT(N312, SEARCH("/", N312, 1)-1)</f>
        <v>theater</v>
      </c>
      <c r="R312" t="str">
        <f>RIGHT(N312,LEN(N312)-FIND("/",N312))</f>
        <v>spaces</v>
      </c>
      <c r="S312" s="8">
        <f t="shared" si="8"/>
        <v>42337.02039351852</v>
      </c>
      <c r="T312" s="8">
        <f t="shared" si="9"/>
        <v>42359.207638888889</v>
      </c>
    </row>
    <row r="313" spans="1:20" ht="30" x14ac:dyDescent="0.2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17">
        <f>(E313/D313)*100</f>
        <v>176.29999999999998</v>
      </c>
      <c r="P313" s="19">
        <f>ROUND(E313/L313, 3)</f>
        <v>91.19</v>
      </c>
      <c r="Q313" t="str">
        <f>LEFT(N313, SEARCH("/", N313, 1)-1)</f>
        <v>film &amp; video</v>
      </c>
      <c r="R313" t="str">
        <f>RIGHT(N313,LEN(N313)-FIND("/",N313))</f>
        <v>documentary</v>
      </c>
      <c r="S313" s="8">
        <f t="shared" si="8"/>
        <v>41184.277986111112</v>
      </c>
      <c r="T313" s="8">
        <f t="shared" si="9"/>
        <v>41215.166666666664</v>
      </c>
    </row>
    <row r="314" spans="1:20" ht="60" x14ac:dyDescent="0.2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17">
        <f>(E314/D314)*100</f>
        <v>175.95744680851064</v>
      </c>
      <c r="P314" s="19">
        <f>ROUND(E314/L314, 3)</f>
        <v>56.643999999999998</v>
      </c>
      <c r="Q314" t="str">
        <f>LEFT(N314, SEARCH("/", N314, 1)-1)</f>
        <v>photography</v>
      </c>
      <c r="R314" t="str">
        <f>RIGHT(N314,LEN(N314)-FIND("/",N314))</f>
        <v>photobooks</v>
      </c>
      <c r="S314" s="8">
        <f t="shared" si="8"/>
        <v>41941.802384259259</v>
      </c>
      <c r="T314" s="8">
        <f t="shared" si="9"/>
        <v>41974.125</v>
      </c>
    </row>
    <row r="315" spans="1:20" ht="30" x14ac:dyDescent="0.2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17">
        <f>(E315/D315)*100</f>
        <v>175.84040000000002</v>
      </c>
      <c r="P315" s="19">
        <f>ROUND(E315/L315, 3)</f>
        <v>56</v>
      </c>
      <c r="Q315" t="str">
        <f>LEFT(N315, SEARCH("/", N315, 1)-1)</f>
        <v>music</v>
      </c>
      <c r="R315" t="str">
        <f>RIGHT(N315,LEN(N315)-FIND("/",N315))</f>
        <v>indie rock</v>
      </c>
      <c r="S315" s="8">
        <f t="shared" si="8"/>
        <v>41002.958634259259</v>
      </c>
      <c r="T315" s="8">
        <f t="shared" si="9"/>
        <v>41032.958634259259</v>
      </c>
    </row>
    <row r="316" spans="1:20" ht="60" x14ac:dyDescent="0.2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17">
        <f>(E316/D316)*100</f>
        <v>175.33333333333334</v>
      </c>
      <c r="P316" s="19">
        <f>ROUND(E316/L316, 3)</f>
        <v>48.704000000000001</v>
      </c>
      <c r="Q316" t="str">
        <f>LEFT(N316, SEARCH("/", N316, 1)-1)</f>
        <v>theater</v>
      </c>
      <c r="R316" t="str">
        <f>RIGHT(N316,LEN(N316)-FIND("/",N316))</f>
        <v>plays</v>
      </c>
      <c r="S316" s="8">
        <f t="shared" si="8"/>
        <v>42493.219236111108</v>
      </c>
      <c r="T316" s="8">
        <f t="shared" si="9"/>
        <v>42531.125</v>
      </c>
    </row>
    <row r="317" spans="1:20" ht="60" x14ac:dyDescent="0.2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17">
        <f>(E317/D317)*100</f>
        <v>175</v>
      </c>
      <c r="P317" s="19">
        <f>ROUND(E317/L317, 3)</f>
        <v>62.5</v>
      </c>
      <c r="Q317" t="str">
        <f>LEFT(N317, SEARCH("/", N317, 1)-1)</f>
        <v>music</v>
      </c>
      <c r="R317" t="str">
        <f>RIGHT(N317,LEN(N317)-FIND("/",N317))</f>
        <v>pop</v>
      </c>
      <c r="S317" s="8">
        <f t="shared" si="8"/>
        <v>40723.068807870368</v>
      </c>
      <c r="T317" s="8">
        <f t="shared" si="9"/>
        <v>40746.068807870368</v>
      </c>
    </row>
    <row r="318" spans="1:20" ht="60" x14ac:dyDescent="0.2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17">
        <f>(E318/D318)*100</f>
        <v>175</v>
      </c>
      <c r="P318" s="19">
        <f>ROUND(E318/L318, 3)</f>
        <v>29.167000000000002</v>
      </c>
      <c r="Q318" t="str">
        <f>LEFT(N318, SEARCH("/", N318, 1)-1)</f>
        <v>theater</v>
      </c>
      <c r="R318" t="str">
        <f>RIGHT(N318,LEN(N318)-FIND("/",N318))</f>
        <v>plays</v>
      </c>
      <c r="S318" s="8">
        <f t="shared" si="8"/>
        <v>41889.768229166664</v>
      </c>
      <c r="T318" s="8">
        <f t="shared" si="9"/>
        <v>41919.768229166664</v>
      </c>
    </row>
    <row r="319" spans="1:20" ht="60" x14ac:dyDescent="0.2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17">
        <f>(E319/D319)*100</f>
        <v>175</v>
      </c>
      <c r="P319" s="19">
        <f>ROUND(E319/L319, 3)</f>
        <v>68.055999999999997</v>
      </c>
      <c r="Q319" t="str">
        <f>LEFT(N319, SEARCH("/", N319, 1)-1)</f>
        <v>theater</v>
      </c>
      <c r="R319" t="str">
        <f>RIGHT(N319,LEN(N319)-FIND("/",N319))</f>
        <v>plays</v>
      </c>
      <c r="S319" s="8">
        <f t="shared" si="8"/>
        <v>42003.948425925926</v>
      </c>
      <c r="T319" s="8">
        <f t="shared" si="9"/>
        <v>42028.207638888889</v>
      </c>
    </row>
    <row r="320" spans="1:20" ht="60" x14ac:dyDescent="0.2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17">
        <f>(E320/D320)*100</f>
        <v>174.8</v>
      </c>
      <c r="P320" s="19">
        <f>ROUND(E320/L320, 3)</f>
        <v>264.84800000000001</v>
      </c>
      <c r="Q320" t="str">
        <f>LEFT(N320, SEARCH("/", N320, 1)-1)</f>
        <v>theater</v>
      </c>
      <c r="R320" t="str">
        <f>RIGHT(N320,LEN(N320)-FIND("/",N320))</f>
        <v>plays</v>
      </c>
      <c r="S320" s="8">
        <f t="shared" si="8"/>
        <v>42341.818379629629</v>
      </c>
      <c r="T320" s="8">
        <f t="shared" si="9"/>
        <v>42370.166666666672</v>
      </c>
    </row>
    <row r="321" spans="1:20" ht="60" x14ac:dyDescent="0.2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17">
        <f>(E321/D321)*100</f>
        <v>174.4</v>
      </c>
      <c r="P321" s="19">
        <f>ROUND(E321/L321, 3)</f>
        <v>68.841999999999999</v>
      </c>
      <c r="Q321" t="str">
        <f>LEFT(N321, SEARCH("/", N321, 1)-1)</f>
        <v>theater</v>
      </c>
      <c r="R321" t="str">
        <f>RIGHT(N321,LEN(N321)-FIND("/",N321))</f>
        <v>plays</v>
      </c>
      <c r="S321" s="8">
        <f t="shared" si="8"/>
        <v>42440.416504629626</v>
      </c>
      <c r="T321" s="8">
        <f t="shared" si="9"/>
        <v>42463.708333333328</v>
      </c>
    </row>
    <row r="322" spans="1:20" ht="45" x14ac:dyDescent="0.2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17">
        <f>(E322/D322)*100</f>
        <v>174.2304</v>
      </c>
      <c r="P322" s="19">
        <f>ROUND(E322/L322, 3)</f>
        <v>51.853999999999999</v>
      </c>
      <c r="Q322" t="str">
        <f>LEFT(N322, SEARCH("/", N322, 1)-1)</f>
        <v>music</v>
      </c>
      <c r="R322" t="str">
        <f>RIGHT(N322,LEN(N322)-FIND("/",N322))</f>
        <v>pop</v>
      </c>
      <c r="S322" s="8">
        <f t="shared" si="8"/>
        <v>40626.834444444445</v>
      </c>
      <c r="T322" s="8">
        <f t="shared" si="9"/>
        <v>40657.834444444445</v>
      </c>
    </row>
    <row r="323" spans="1:20" ht="60" x14ac:dyDescent="0.2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17">
        <f>(E323/D323)*100</f>
        <v>174.00576923076923</v>
      </c>
      <c r="P323" s="19">
        <f>ROUND(E323/L323, 3)</f>
        <v>32.314999999999998</v>
      </c>
      <c r="Q323" t="str">
        <f>LEFT(N323, SEARCH("/", N323, 1)-1)</f>
        <v>photography</v>
      </c>
      <c r="R323" t="str">
        <f>RIGHT(N323,LEN(N323)-FIND("/",N323))</f>
        <v>photobooks</v>
      </c>
      <c r="S323" s="8">
        <f t="shared" ref="S323:S386" si="10">(((J323/60)/60)/24)+DATE(1970,1,1)</f>
        <v>42570.702986111108</v>
      </c>
      <c r="T323" s="8">
        <f t="shared" ref="T323:T386" si="11">(((I323/60)/60)/24)+DATE(1970,1,1)</f>
        <v>42600.702986111108</v>
      </c>
    </row>
    <row r="324" spans="1:20" ht="60" x14ac:dyDescent="0.2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17">
        <f>(E324/D324)*100</f>
        <v>174</v>
      </c>
      <c r="P324" s="19">
        <f>ROUND(E324/L324, 3)</f>
        <v>86.138999999999996</v>
      </c>
      <c r="Q324" t="str">
        <f>LEFT(N324, SEARCH("/", N324, 1)-1)</f>
        <v>film &amp; video</v>
      </c>
      <c r="R324" t="str">
        <f>RIGHT(N324,LEN(N324)-FIND("/",N324))</f>
        <v>documentary</v>
      </c>
      <c r="S324" s="8">
        <f t="shared" si="10"/>
        <v>42078.222187499996</v>
      </c>
      <c r="T324" s="8">
        <f t="shared" si="11"/>
        <v>42118.222187499996</v>
      </c>
    </row>
    <row r="325" spans="1:20" ht="60" x14ac:dyDescent="0.2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17">
        <f>(E325/D325)*100</f>
        <v>173.33333333333334</v>
      </c>
      <c r="P325" s="19">
        <f>ROUND(E325/L325, 3)</f>
        <v>86.667000000000002</v>
      </c>
      <c r="Q325" t="str">
        <f>LEFT(N325, SEARCH("/", N325, 1)-1)</f>
        <v>film &amp; video</v>
      </c>
      <c r="R325" t="str">
        <f>RIGHT(N325,LEN(N325)-FIND("/",N325))</f>
        <v>shorts</v>
      </c>
      <c r="S325" s="8">
        <f t="shared" si="10"/>
        <v>41433.01829861111</v>
      </c>
      <c r="T325" s="8">
        <f t="shared" si="11"/>
        <v>41463.01829861111</v>
      </c>
    </row>
    <row r="326" spans="1:20" ht="30" x14ac:dyDescent="0.2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17">
        <f>(E326/D326)*100</f>
        <v>173.2</v>
      </c>
      <c r="P326" s="19">
        <f>ROUND(E326/L326, 3)</f>
        <v>32.073999999999998</v>
      </c>
      <c r="Q326" t="str">
        <f>LEFT(N326, SEARCH("/", N326, 1)-1)</f>
        <v>publishing</v>
      </c>
      <c r="R326" t="str">
        <f>RIGHT(N326,LEN(N326)-FIND("/",N326))</f>
        <v>nonfiction</v>
      </c>
      <c r="S326" s="8">
        <f t="shared" si="10"/>
        <v>41095.900694444441</v>
      </c>
      <c r="T326" s="8">
        <f t="shared" si="11"/>
        <v>41123.900694444441</v>
      </c>
    </row>
    <row r="327" spans="1:20" ht="60" x14ac:dyDescent="0.2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17">
        <f>(E327/D327)*100</f>
        <v>172.8</v>
      </c>
      <c r="P327" s="19">
        <f>ROUND(E327/L327, 3)</f>
        <v>100.465</v>
      </c>
      <c r="Q327" t="str">
        <f>LEFT(N327, SEARCH("/", N327, 1)-1)</f>
        <v>music</v>
      </c>
      <c r="R327" t="str">
        <f>RIGHT(N327,LEN(N327)-FIND("/",N327))</f>
        <v>rock</v>
      </c>
      <c r="S327" s="8">
        <f t="shared" si="10"/>
        <v>40987.977060185185</v>
      </c>
      <c r="T327" s="8">
        <f t="shared" si="11"/>
        <v>41022.166666666664</v>
      </c>
    </row>
    <row r="328" spans="1:20" ht="60" x14ac:dyDescent="0.2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17">
        <f>(E328/D328)*100</f>
        <v>172.8</v>
      </c>
      <c r="P328" s="19">
        <f>ROUND(E328/L328, 3)</f>
        <v>75.13</v>
      </c>
      <c r="Q328" t="str">
        <f>LEFT(N328, SEARCH("/", N328, 1)-1)</f>
        <v>food</v>
      </c>
      <c r="R328" t="str">
        <f>RIGHT(N328,LEN(N328)-FIND("/",N328))</f>
        <v>small batch</v>
      </c>
      <c r="S328" s="8">
        <f t="shared" si="10"/>
        <v>42243.190057870372</v>
      </c>
      <c r="T328" s="8">
        <f t="shared" si="11"/>
        <v>42273.190057870372</v>
      </c>
    </row>
    <row r="329" spans="1:20" ht="45" x14ac:dyDescent="0.2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17">
        <f>(E329/D329)*100</f>
        <v>172.68449999999999</v>
      </c>
      <c r="P329" s="19">
        <f>ROUND(E329/L329, 3)</f>
        <v>49.338000000000001</v>
      </c>
      <c r="Q329" t="str">
        <f>LEFT(N329, SEARCH("/", N329, 1)-1)</f>
        <v>music</v>
      </c>
      <c r="R329" t="str">
        <f>RIGHT(N329,LEN(N329)-FIND("/",N329))</f>
        <v>indie rock</v>
      </c>
      <c r="S329" s="8">
        <f t="shared" si="10"/>
        <v>42043.152650462958</v>
      </c>
      <c r="T329" s="8">
        <f t="shared" si="11"/>
        <v>42073.110983796301</v>
      </c>
    </row>
    <row r="330" spans="1:20" ht="60" x14ac:dyDescent="0.2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17">
        <f>(E330/D330)*100</f>
        <v>172.43333333333334</v>
      </c>
      <c r="P330" s="19">
        <f>ROUND(E330/L330, 3)</f>
        <v>94.055000000000007</v>
      </c>
      <c r="Q330" t="str">
        <f>LEFT(N330, SEARCH("/", N330, 1)-1)</f>
        <v>music</v>
      </c>
      <c r="R330" t="str">
        <f>RIGHT(N330,LEN(N330)-FIND("/",N330))</f>
        <v>indie rock</v>
      </c>
      <c r="S330" s="8">
        <f t="shared" si="10"/>
        <v>41879.130868055552</v>
      </c>
      <c r="T330" s="8">
        <f t="shared" si="11"/>
        <v>41909.130868055552</v>
      </c>
    </row>
    <row r="331" spans="1:20" ht="60" x14ac:dyDescent="0.2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17">
        <f>(E331/D331)*100</f>
        <v>172.27777777777777</v>
      </c>
      <c r="P331" s="19">
        <f>ROUND(E331/L331, 3)</f>
        <v>174.21299999999999</v>
      </c>
      <c r="Q331" t="str">
        <f>LEFT(N331, SEARCH("/", N331, 1)-1)</f>
        <v>photography</v>
      </c>
      <c r="R331" t="str">
        <f>RIGHT(N331,LEN(N331)-FIND("/",N331))</f>
        <v>photobooks</v>
      </c>
      <c r="S331" s="8">
        <f t="shared" si="10"/>
        <v>42278.662037037036</v>
      </c>
      <c r="T331" s="8">
        <f t="shared" si="11"/>
        <v>42309.125</v>
      </c>
    </row>
    <row r="332" spans="1:20" ht="45" x14ac:dyDescent="0.2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17">
        <f>(E332/D332)*100</f>
        <v>171.94285714285715</v>
      </c>
      <c r="P332" s="19">
        <f>ROUND(E332/L332, 3)</f>
        <v>153.52000000000001</v>
      </c>
      <c r="Q332" t="str">
        <f>LEFT(N332, SEARCH("/", N332, 1)-1)</f>
        <v>theater</v>
      </c>
      <c r="R332" t="str">
        <f>RIGHT(N332,LEN(N332)-FIND("/",N332))</f>
        <v>spaces</v>
      </c>
      <c r="S332" s="8">
        <f t="shared" si="10"/>
        <v>42090.912500000006</v>
      </c>
      <c r="T332" s="8">
        <f t="shared" si="11"/>
        <v>42150.912500000006</v>
      </c>
    </row>
    <row r="333" spans="1:20" ht="45" x14ac:dyDescent="0.2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17">
        <f>(E333/D333)*100</f>
        <v>171.76130000000001</v>
      </c>
      <c r="P333" s="19">
        <f>ROUND(E333/L333, 3)</f>
        <v>58.421999999999997</v>
      </c>
      <c r="Q333" t="str">
        <f>LEFT(N333, SEARCH("/", N333, 1)-1)</f>
        <v>technology</v>
      </c>
      <c r="R333" t="str">
        <f>RIGHT(N333,LEN(N333)-FIND("/",N333))</f>
        <v>space exploration</v>
      </c>
      <c r="S333" s="8">
        <f t="shared" si="10"/>
        <v>41982.143171296295</v>
      </c>
      <c r="T333" s="8">
        <f t="shared" si="11"/>
        <v>42013.143171296295</v>
      </c>
    </row>
    <row r="334" spans="1:20" ht="60" x14ac:dyDescent="0.2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17">
        <f>(E334/D334)*100</f>
        <v>171.73333333333335</v>
      </c>
      <c r="P334" s="19">
        <f>ROUND(E334/L334, 3)</f>
        <v>33.026000000000003</v>
      </c>
      <c r="Q334" t="str">
        <f>LEFT(N334, SEARCH("/", N334, 1)-1)</f>
        <v>theater</v>
      </c>
      <c r="R334" t="str">
        <f>RIGHT(N334,LEN(N334)-FIND("/",N334))</f>
        <v>plays</v>
      </c>
      <c r="S334" s="8">
        <f t="shared" si="10"/>
        <v>41806.605034722219</v>
      </c>
      <c r="T334" s="8">
        <f t="shared" si="11"/>
        <v>41836.605034722219</v>
      </c>
    </row>
    <row r="335" spans="1:20" ht="45" x14ac:dyDescent="0.2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17">
        <f>(E335/D335)*100</f>
        <v>171.42857142857142</v>
      </c>
      <c r="P335" s="19">
        <f>ROUND(E335/L335, 3)</f>
        <v>8.5709999999999997</v>
      </c>
      <c r="Q335" t="str">
        <f>LEFT(N335, SEARCH("/", N335, 1)-1)</f>
        <v>theater</v>
      </c>
      <c r="R335" t="str">
        <f>RIGHT(N335,LEN(N335)-FIND("/",N335))</f>
        <v>plays</v>
      </c>
      <c r="S335" s="8">
        <f t="shared" si="10"/>
        <v>42425.730671296296</v>
      </c>
      <c r="T335" s="8">
        <f t="shared" si="11"/>
        <v>42442.5</v>
      </c>
    </row>
    <row r="336" spans="1:20" ht="45" x14ac:dyDescent="0.2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17">
        <f>(E336/D336)*100</f>
        <v>171.42857142857142</v>
      </c>
      <c r="P336" s="19">
        <f>ROUND(E336/L336, 3)</f>
        <v>52.173999999999999</v>
      </c>
      <c r="Q336" t="str">
        <f>LEFT(N336, SEARCH("/", N336, 1)-1)</f>
        <v>theater</v>
      </c>
      <c r="R336" t="str">
        <f>RIGHT(N336,LEN(N336)-FIND("/",N336))</f>
        <v>plays</v>
      </c>
      <c r="S336" s="8">
        <f t="shared" si="10"/>
        <v>42452.916481481487</v>
      </c>
      <c r="T336" s="8">
        <f t="shared" si="11"/>
        <v>42473.554166666669</v>
      </c>
    </row>
    <row r="337" spans="1:20" ht="30" x14ac:dyDescent="0.2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17">
        <f>(E337/D337)*100</f>
        <v>171.33333333333334</v>
      </c>
      <c r="P337" s="19">
        <f>ROUND(E337/L337, 3)</f>
        <v>31.341000000000001</v>
      </c>
      <c r="Q337" t="str">
        <f>LEFT(N337, SEARCH("/", N337, 1)-1)</f>
        <v>music</v>
      </c>
      <c r="R337" t="str">
        <f>RIGHT(N337,LEN(N337)-FIND("/",N337))</f>
        <v>indie rock</v>
      </c>
      <c r="S337" s="8">
        <f t="shared" si="10"/>
        <v>41088.691493055558</v>
      </c>
      <c r="T337" s="8">
        <f t="shared" si="11"/>
        <v>41133.691493055558</v>
      </c>
    </row>
    <row r="338" spans="1:20" ht="60" x14ac:dyDescent="0.2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17">
        <f>(E338/D338)*100</f>
        <v>171.32499999999999</v>
      </c>
      <c r="P338" s="19">
        <f>ROUND(E338/L338, 3)</f>
        <v>62.872</v>
      </c>
      <c r="Q338" t="str">
        <f>LEFT(N338, SEARCH("/", N338, 1)-1)</f>
        <v>music</v>
      </c>
      <c r="R338" t="str">
        <f>RIGHT(N338,LEN(N338)-FIND("/",N338))</f>
        <v>rock</v>
      </c>
      <c r="S338" s="8">
        <f t="shared" si="10"/>
        <v>42720.066192129627</v>
      </c>
      <c r="T338" s="8">
        <f t="shared" si="11"/>
        <v>42750.066192129627</v>
      </c>
    </row>
    <row r="339" spans="1:20" ht="60" x14ac:dyDescent="0.2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17">
        <f>(E339/D339)*100</f>
        <v>171.04755366949576</v>
      </c>
      <c r="P339" s="19">
        <f>ROUND(E339/L339, 3)</f>
        <v>25.425000000000001</v>
      </c>
      <c r="Q339" t="str">
        <f>LEFT(N339, SEARCH("/", N339, 1)-1)</f>
        <v>games</v>
      </c>
      <c r="R339" t="str">
        <f>RIGHT(N339,LEN(N339)-FIND("/",N339))</f>
        <v>tabletop games</v>
      </c>
      <c r="S339" s="8">
        <f t="shared" si="10"/>
        <v>41484.664247685185</v>
      </c>
      <c r="T339" s="8">
        <f t="shared" si="11"/>
        <v>41520.166666666664</v>
      </c>
    </row>
    <row r="340" spans="1:20" ht="45" x14ac:dyDescent="0.2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17">
        <f>(E340/D340)*100</f>
        <v>170.92307692307693</v>
      </c>
      <c r="P340" s="19">
        <f>ROUND(E340/L340, 3)</f>
        <v>35.838999999999999</v>
      </c>
      <c r="Q340" t="str">
        <f>LEFT(N340, SEARCH("/", N340, 1)-1)</f>
        <v>music</v>
      </c>
      <c r="R340" t="str">
        <f>RIGHT(N340,LEN(N340)-FIND("/",N340))</f>
        <v>indie rock</v>
      </c>
      <c r="S340" s="8">
        <f t="shared" si="10"/>
        <v>40670.507326388892</v>
      </c>
      <c r="T340" s="8">
        <f t="shared" si="11"/>
        <v>40709.165972222225</v>
      </c>
    </row>
    <row r="341" spans="1:20" ht="30" x14ac:dyDescent="0.2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17">
        <f>(E341/D341)*100</f>
        <v>170.70000000000002</v>
      </c>
      <c r="P341" s="19">
        <f>ROUND(E341/L341, 3)</f>
        <v>60.963999999999999</v>
      </c>
      <c r="Q341" t="str">
        <f>LEFT(N341, SEARCH("/", N341, 1)-1)</f>
        <v>technology</v>
      </c>
      <c r="R341" t="str">
        <f>RIGHT(N341,LEN(N341)-FIND("/",N341))</f>
        <v>makerspaces</v>
      </c>
      <c r="S341" s="8">
        <f t="shared" si="10"/>
        <v>42275.588715277772</v>
      </c>
      <c r="T341" s="8">
        <f t="shared" si="11"/>
        <v>42317.60555555555</v>
      </c>
    </row>
    <row r="342" spans="1:20" ht="60" x14ac:dyDescent="0.2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17">
        <f>(E342/D342)*100</f>
        <v>170.66666666666669</v>
      </c>
      <c r="P342" s="19">
        <f>ROUND(E342/L342, 3)</f>
        <v>44.911999999999999</v>
      </c>
      <c r="Q342" t="str">
        <f>LEFT(N342, SEARCH("/", N342, 1)-1)</f>
        <v>theater</v>
      </c>
      <c r="R342" t="str">
        <f>RIGHT(N342,LEN(N342)-FIND("/",N342))</f>
        <v>plays</v>
      </c>
      <c r="S342" s="8">
        <f t="shared" si="10"/>
        <v>42283.864351851851</v>
      </c>
      <c r="T342" s="8">
        <f t="shared" si="11"/>
        <v>42313.906018518523</v>
      </c>
    </row>
    <row r="343" spans="1:20" ht="45" x14ac:dyDescent="0.2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17">
        <f>(E343/D343)*100</f>
        <v>170.65217391304347</v>
      </c>
      <c r="P343" s="19">
        <f>ROUND(E343/L343, 3)</f>
        <v>46.176000000000002</v>
      </c>
      <c r="Q343" t="str">
        <f>LEFT(N343, SEARCH("/", N343, 1)-1)</f>
        <v>music</v>
      </c>
      <c r="R343" t="str">
        <f>RIGHT(N343,LEN(N343)-FIND("/",N343))</f>
        <v>indie rock</v>
      </c>
      <c r="S343" s="8">
        <f t="shared" si="10"/>
        <v>41605.868449074071</v>
      </c>
      <c r="T343" s="8">
        <f t="shared" si="11"/>
        <v>41639.291666666664</v>
      </c>
    </row>
    <row r="344" spans="1:20" ht="45" x14ac:dyDescent="0.2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17">
        <f>(E344/D344)*100</f>
        <v>170.625</v>
      </c>
      <c r="P344" s="19">
        <f>ROUND(E344/L344, 3)</f>
        <v>68.25</v>
      </c>
      <c r="Q344" t="str">
        <f>LEFT(N344, SEARCH("/", N344, 1)-1)</f>
        <v>theater</v>
      </c>
      <c r="R344" t="str">
        <f>RIGHT(N344,LEN(N344)-FIND("/",N344))</f>
        <v>plays</v>
      </c>
      <c r="S344" s="8">
        <f t="shared" si="10"/>
        <v>42532.052523148144</v>
      </c>
      <c r="T344" s="8">
        <f t="shared" si="11"/>
        <v>42560.166666666672</v>
      </c>
    </row>
    <row r="345" spans="1:20" ht="60" x14ac:dyDescent="0.2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17">
        <f>(E345/D345)*100</f>
        <v>170.44444444444446</v>
      </c>
      <c r="P345" s="19">
        <f>ROUND(E345/L345, 3)</f>
        <v>84.286000000000001</v>
      </c>
      <c r="Q345" t="str">
        <f>LEFT(N345, SEARCH("/", N345, 1)-1)</f>
        <v>theater</v>
      </c>
      <c r="R345" t="str">
        <f>RIGHT(N345,LEN(N345)-FIND("/",N345))</f>
        <v>plays</v>
      </c>
      <c r="S345" s="8">
        <f t="shared" si="10"/>
        <v>42768.425370370373</v>
      </c>
      <c r="T345" s="8">
        <f t="shared" si="11"/>
        <v>42798.425370370373</v>
      </c>
    </row>
    <row r="346" spans="1:20" ht="45" x14ac:dyDescent="0.2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17">
        <f>(E346/D346)*100</f>
        <v>170.29262962962963</v>
      </c>
      <c r="P346" s="19">
        <f>ROUND(E346/L346, 3)</f>
        <v>67.418000000000006</v>
      </c>
      <c r="Q346" t="str">
        <f>LEFT(N346, SEARCH("/", N346, 1)-1)</f>
        <v>technology</v>
      </c>
      <c r="R346" t="str">
        <f>RIGHT(N346,LEN(N346)-FIND("/",N346))</f>
        <v>hardware</v>
      </c>
      <c r="S346" s="8">
        <f t="shared" si="10"/>
        <v>41351.541377314818</v>
      </c>
      <c r="T346" s="8">
        <f t="shared" si="11"/>
        <v>41386.541377314818</v>
      </c>
    </row>
    <row r="347" spans="1:20" ht="60" x14ac:dyDescent="0.2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17">
        <f>(E347/D347)*100</f>
        <v>170.28880000000001</v>
      </c>
      <c r="P347" s="19">
        <f>ROUND(E347/L347, 3)</f>
        <v>90.578999999999994</v>
      </c>
      <c r="Q347" t="str">
        <f>LEFT(N347, SEARCH("/", N347, 1)-1)</f>
        <v>film &amp; video</v>
      </c>
      <c r="R347" t="str">
        <f>RIGHT(N347,LEN(N347)-FIND("/",N347))</f>
        <v>documentary</v>
      </c>
      <c r="S347" s="8">
        <f t="shared" si="10"/>
        <v>42261.500243055561</v>
      </c>
      <c r="T347" s="8">
        <f t="shared" si="11"/>
        <v>42291.500243055561</v>
      </c>
    </row>
    <row r="348" spans="1:20" ht="45" x14ac:dyDescent="0.2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17">
        <f>(E348/D348)*100</f>
        <v>170</v>
      </c>
      <c r="P348" s="19">
        <f>ROUND(E348/L348, 3)</f>
        <v>64.762</v>
      </c>
      <c r="Q348" t="str">
        <f>LEFT(N348, SEARCH("/", N348, 1)-1)</f>
        <v>theater</v>
      </c>
      <c r="R348" t="str">
        <f>RIGHT(N348,LEN(N348)-FIND("/",N348))</f>
        <v>plays</v>
      </c>
      <c r="S348" s="8">
        <f t="shared" si="10"/>
        <v>42019.959837962961</v>
      </c>
      <c r="T348" s="8">
        <f t="shared" si="11"/>
        <v>42034.959837962961</v>
      </c>
    </row>
    <row r="349" spans="1:20" ht="60" x14ac:dyDescent="0.2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17">
        <f>(E349/D349)*100</f>
        <v>169.86</v>
      </c>
      <c r="P349" s="19">
        <f>ROUND(E349/L349, 3)</f>
        <v>39.966999999999999</v>
      </c>
      <c r="Q349" t="str">
        <f>LEFT(N349, SEARCH("/", N349, 1)-1)</f>
        <v>music</v>
      </c>
      <c r="R349" t="str">
        <f>RIGHT(N349,LEN(N349)-FIND("/",N349))</f>
        <v>rock</v>
      </c>
      <c r="S349" s="8">
        <f t="shared" si="10"/>
        <v>40379.23096064815</v>
      </c>
      <c r="T349" s="8">
        <f t="shared" si="11"/>
        <v>40393.082638888889</v>
      </c>
    </row>
    <row r="350" spans="1:20" ht="60" x14ac:dyDescent="0.2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17">
        <f>(E350/D350)*100</f>
        <v>169.76511744127936</v>
      </c>
      <c r="P350" s="19">
        <f>ROUND(E350/L350, 3)</f>
        <v>47.180999999999997</v>
      </c>
      <c r="Q350" t="str">
        <f>LEFT(N350, SEARCH("/", N350, 1)-1)</f>
        <v>technology</v>
      </c>
      <c r="R350" t="str">
        <f>RIGHT(N350,LEN(N350)-FIND("/",N350))</f>
        <v>space exploration</v>
      </c>
      <c r="S350" s="8">
        <f t="shared" si="10"/>
        <v>42453.49726851852</v>
      </c>
      <c r="T350" s="8">
        <f t="shared" si="11"/>
        <v>42490.5</v>
      </c>
    </row>
    <row r="351" spans="1:20" ht="60" x14ac:dyDescent="0.2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17">
        <f>(E351/D351)*100</f>
        <v>169.42857142857144</v>
      </c>
      <c r="P351" s="19">
        <f>ROUND(E351/L351, 3)</f>
        <v>45.615000000000002</v>
      </c>
      <c r="Q351" t="str">
        <f>LEFT(N351, SEARCH("/", N351, 1)-1)</f>
        <v>theater</v>
      </c>
      <c r="R351" t="str">
        <f>RIGHT(N351,LEN(N351)-FIND("/",N351))</f>
        <v>plays</v>
      </c>
      <c r="S351" s="8">
        <f t="shared" si="10"/>
        <v>41881.361342592594</v>
      </c>
      <c r="T351" s="8">
        <f t="shared" si="11"/>
        <v>41911.361342592594</v>
      </c>
    </row>
    <row r="352" spans="1:20" ht="45" x14ac:dyDescent="0.2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17">
        <f>(E352/D352)*100</f>
        <v>168.77142857142857</v>
      </c>
      <c r="P352" s="19">
        <f>ROUND(E352/L352, 3)</f>
        <v>32.817</v>
      </c>
      <c r="Q352" t="str">
        <f>LEFT(N352, SEARCH("/", N352, 1)-1)</f>
        <v>games</v>
      </c>
      <c r="R352" t="str">
        <f>RIGHT(N352,LEN(N352)-FIND("/",N352))</f>
        <v>tabletop games</v>
      </c>
      <c r="S352" s="8">
        <f t="shared" si="10"/>
        <v>41336.703298611108</v>
      </c>
      <c r="T352" s="8">
        <f t="shared" si="11"/>
        <v>41366.661631944444</v>
      </c>
    </row>
    <row r="353" spans="1:20" ht="30" x14ac:dyDescent="0.2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17">
        <f>(E353/D353)*100</f>
        <v>168.28125</v>
      </c>
      <c r="P353" s="19">
        <f>ROUND(E353/L353, 3)</f>
        <v>10.507</v>
      </c>
      <c r="Q353" t="str">
        <f>LEFT(N353, SEARCH("/", N353, 1)-1)</f>
        <v>technology</v>
      </c>
      <c r="R353" t="str">
        <f>RIGHT(N353,LEN(N353)-FIND("/",N353))</f>
        <v>hardware</v>
      </c>
      <c r="S353" s="8">
        <f t="shared" si="10"/>
        <v>42026.370717592596</v>
      </c>
      <c r="T353" s="8">
        <f t="shared" si="11"/>
        <v>42065.833333333328</v>
      </c>
    </row>
    <row r="354" spans="1:20" ht="30" x14ac:dyDescent="0.2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17">
        <f>(E354/D354)*100</f>
        <v>168.01999999999998</v>
      </c>
      <c r="P354" s="19">
        <f>ROUND(E354/L354, 3)</f>
        <v>84.858999999999995</v>
      </c>
      <c r="Q354" t="str">
        <f>LEFT(N354, SEARCH("/", N354, 1)-1)</f>
        <v>theater</v>
      </c>
      <c r="R354" t="str">
        <f>RIGHT(N354,LEN(N354)-FIND("/",N354))</f>
        <v>spaces</v>
      </c>
      <c r="S354" s="8">
        <f t="shared" si="10"/>
        <v>42567.264178240745</v>
      </c>
      <c r="T354" s="8">
        <f t="shared" si="11"/>
        <v>42597.264178240745</v>
      </c>
    </row>
    <row r="355" spans="1:20" ht="60" x14ac:dyDescent="0.2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17">
        <f>(E355/D355)*100</f>
        <v>167.98</v>
      </c>
      <c r="P355" s="19">
        <f>ROUND(E355/L355, 3)</f>
        <v>75.667000000000002</v>
      </c>
      <c r="Q355" t="str">
        <f>LEFT(N355, SEARCH("/", N355, 1)-1)</f>
        <v>food</v>
      </c>
      <c r="R355" t="str">
        <f>RIGHT(N355,LEN(N355)-FIND("/",N355))</f>
        <v>small batch</v>
      </c>
      <c r="S355" s="8">
        <f t="shared" si="10"/>
        <v>42670.602673611109</v>
      </c>
      <c r="T355" s="8">
        <f t="shared" si="11"/>
        <v>42700.64434027778</v>
      </c>
    </row>
    <row r="356" spans="1:20" ht="30" x14ac:dyDescent="0.2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17">
        <f>(E356/D356)*100</f>
        <v>167.50470000000001</v>
      </c>
      <c r="P356" s="19">
        <f>ROUND(E356/L356, 3)</f>
        <v>76.138999999999996</v>
      </c>
      <c r="Q356" t="str">
        <f>LEFT(N356, SEARCH("/", N356, 1)-1)</f>
        <v>technology</v>
      </c>
      <c r="R356" t="str">
        <f>RIGHT(N356,LEN(N356)-FIND("/",N356))</f>
        <v>hardware</v>
      </c>
      <c r="S356" s="8">
        <f t="shared" si="10"/>
        <v>41179.098530092589</v>
      </c>
      <c r="T356" s="8">
        <f t="shared" si="11"/>
        <v>41209.098530092589</v>
      </c>
    </row>
    <row r="357" spans="1:20" ht="45" x14ac:dyDescent="0.2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17">
        <f>(E357/D357)*100</f>
        <v>167.42857142857144</v>
      </c>
      <c r="P357" s="19">
        <f>ROUND(E357/L357, 3)</f>
        <v>17.234999999999999</v>
      </c>
      <c r="Q357" t="str">
        <f>LEFT(N357, SEARCH("/", N357, 1)-1)</f>
        <v>music</v>
      </c>
      <c r="R357" t="str">
        <f>RIGHT(N357,LEN(N357)-FIND("/",N357))</f>
        <v>rock</v>
      </c>
      <c r="S357" s="8">
        <f t="shared" si="10"/>
        <v>42498.341122685189</v>
      </c>
      <c r="T357" s="8">
        <f t="shared" si="11"/>
        <v>42533.229166666672</v>
      </c>
    </row>
    <row r="358" spans="1:20" ht="60" x14ac:dyDescent="0.2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17">
        <f>(E358/D358)*100</f>
        <v>167.41666666666666</v>
      </c>
      <c r="P358" s="19">
        <f>ROUND(E358/L358, 3)</f>
        <v>99.454999999999998</v>
      </c>
      <c r="Q358" t="str">
        <f>LEFT(N358, SEARCH("/", N358, 1)-1)</f>
        <v>technology</v>
      </c>
      <c r="R358" t="str">
        <f>RIGHT(N358,LEN(N358)-FIND("/",N358))</f>
        <v>hardware</v>
      </c>
      <c r="S358" s="8">
        <f t="shared" si="10"/>
        <v>41946.674108796295</v>
      </c>
      <c r="T358" s="8">
        <f t="shared" si="11"/>
        <v>41976.166666666672</v>
      </c>
    </row>
    <row r="359" spans="1:20" ht="45" x14ac:dyDescent="0.2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17">
        <f>(E359/D359)*100</f>
        <v>166.68333333333334</v>
      </c>
      <c r="P359" s="19">
        <f>ROUND(E359/L359, 3)</f>
        <v>75.765000000000001</v>
      </c>
      <c r="Q359" t="str">
        <f>LEFT(N359, SEARCH("/", N359, 1)-1)</f>
        <v>music</v>
      </c>
      <c r="R359" t="str">
        <f>RIGHT(N359,LEN(N359)-FIND("/",N359))</f>
        <v>rock</v>
      </c>
      <c r="S359" s="8">
        <f t="shared" si="10"/>
        <v>40516.087627314817</v>
      </c>
      <c r="T359" s="8">
        <f t="shared" si="11"/>
        <v>40564.916666666664</v>
      </c>
    </row>
    <row r="360" spans="1:20" ht="45" x14ac:dyDescent="0.2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17">
        <f>(E360/D360)*100</f>
        <v>166.5</v>
      </c>
      <c r="P360" s="19">
        <f>ROUND(E360/L360, 3)</f>
        <v>59.463999999999999</v>
      </c>
      <c r="Q360" t="str">
        <f>LEFT(N360, SEARCH("/", N360, 1)-1)</f>
        <v>film &amp; video</v>
      </c>
      <c r="R360" t="str">
        <f>RIGHT(N360,LEN(N360)-FIND("/",N360))</f>
        <v>television</v>
      </c>
      <c r="S360" s="8">
        <f t="shared" si="10"/>
        <v>42098.291828703703</v>
      </c>
      <c r="T360" s="8">
        <f t="shared" si="11"/>
        <v>42122</v>
      </c>
    </row>
    <row r="361" spans="1:20" ht="60" x14ac:dyDescent="0.2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17">
        <f>(E361/D361)*100</f>
        <v>166.46153846153845</v>
      </c>
      <c r="P361" s="19">
        <f>ROUND(E361/L361, 3)</f>
        <v>31.824000000000002</v>
      </c>
      <c r="Q361" t="str">
        <f>LEFT(N361, SEARCH("/", N361, 1)-1)</f>
        <v>music</v>
      </c>
      <c r="R361" t="str">
        <f>RIGHT(N361,LEN(N361)-FIND("/",N361))</f>
        <v>rock</v>
      </c>
      <c r="S361" s="8">
        <f t="shared" si="10"/>
        <v>41547.662997685184</v>
      </c>
      <c r="T361" s="8">
        <f t="shared" si="11"/>
        <v>41576.662997685184</v>
      </c>
    </row>
    <row r="362" spans="1:20" ht="60" x14ac:dyDescent="0.2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17">
        <f>(E362/D362)*100</f>
        <v>166.4</v>
      </c>
      <c r="P362" s="19">
        <f>ROUND(E362/L362, 3)</f>
        <v>177.02099999999999</v>
      </c>
      <c r="Q362" t="str">
        <f>LEFT(N362, SEARCH("/", N362, 1)-1)</f>
        <v>theater</v>
      </c>
      <c r="R362" t="str">
        <f>RIGHT(N362,LEN(N362)-FIND("/",N362))</f>
        <v>spaces</v>
      </c>
      <c r="S362" s="8">
        <f t="shared" si="10"/>
        <v>41975.901180555549</v>
      </c>
      <c r="T362" s="8">
        <f t="shared" si="11"/>
        <v>42004.890277777777</v>
      </c>
    </row>
    <row r="363" spans="1:20" ht="45" x14ac:dyDescent="0.2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17">
        <f>(E363/D363)*100</f>
        <v>166.33076923076925</v>
      </c>
      <c r="P363" s="19">
        <f>ROUND(E363/L363, 3)</f>
        <v>97.730999999999995</v>
      </c>
      <c r="Q363" t="str">
        <f>LEFT(N363, SEARCH("/", N363, 1)-1)</f>
        <v>photography</v>
      </c>
      <c r="R363" t="str">
        <f>RIGHT(N363,LEN(N363)-FIND("/",N363))</f>
        <v>photobooks</v>
      </c>
      <c r="S363" s="8">
        <f t="shared" si="10"/>
        <v>42163.583599537036</v>
      </c>
      <c r="T363" s="8">
        <f t="shared" si="11"/>
        <v>42193.583599537036</v>
      </c>
    </row>
    <row r="364" spans="1:20" ht="45" x14ac:dyDescent="0.2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17">
        <f>(E364/D364)*100</f>
        <v>166.2</v>
      </c>
      <c r="P364" s="19">
        <f>ROUND(E364/L364, 3)</f>
        <v>31.962</v>
      </c>
      <c r="Q364" t="str">
        <f>LEFT(N364, SEARCH("/", N364, 1)-1)</f>
        <v>technology</v>
      </c>
      <c r="R364" t="str">
        <f>RIGHT(N364,LEN(N364)-FIND("/",N364))</f>
        <v>space exploration</v>
      </c>
      <c r="S364" s="8">
        <f t="shared" si="10"/>
        <v>42639.549479166672</v>
      </c>
      <c r="T364" s="8">
        <f t="shared" si="11"/>
        <v>42655.549479166672</v>
      </c>
    </row>
    <row r="365" spans="1:20" ht="60" x14ac:dyDescent="0.2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17">
        <f>(E365/D365)*100</f>
        <v>166.08</v>
      </c>
      <c r="P365" s="19">
        <f>ROUND(E365/L365, 3)</f>
        <v>46.652000000000001</v>
      </c>
      <c r="Q365" t="str">
        <f>LEFT(N365, SEARCH("/", N365, 1)-1)</f>
        <v>music</v>
      </c>
      <c r="R365" t="str">
        <f>RIGHT(N365,LEN(N365)-FIND("/",N365))</f>
        <v>indie rock</v>
      </c>
      <c r="S365" s="8">
        <f t="shared" si="10"/>
        <v>40299.239953703705</v>
      </c>
      <c r="T365" s="8">
        <f t="shared" si="11"/>
        <v>40330.207638888889</v>
      </c>
    </row>
    <row r="366" spans="1:20" ht="60" x14ac:dyDescent="0.2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17">
        <f>(E366/D366)*100</f>
        <v>165.44</v>
      </c>
      <c r="P366" s="19">
        <f>ROUND(E366/L366, 3)</f>
        <v>81.097999999999999</v>
      </c>
      <c r="Q366" t="str">
        <f>LEFT(N366, SEARCH("/", N366, 1)-1)</f>
        <v>photography</v>
      </c>
      <c r="R366" t="str">
        <f>RIGHT(N366,LEN(N366)-FIND("/",N366))</f>
        <v>photobooks</v>
      </c>
      <c r="S366" s="8">
        <f t="shared" si="10"/>
        <v>42405.67260416667</v>
      </c>
      <c r="T366" s="8">
        <f t="shared" si="11"/>
        <v>42425.67260416667</v>
      </c>
    </row>
    <row r="367" spans="1:20" ht="60" x14ac:dyDescent="0.2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17">
        <f>(E367/D367)*100</f>
        <v>165.29333333333335</v>
      </c>
      <c r="P367" s="19">
        <f>ROUND(E367/L367, 3)</f>
        <v>59.960999999999999</v>
      </c>
      <c r="Q367" t="str">
        <f>LEFT(N367, SEARCH("/", N367, 1)-1)</f>
        <v>film &amp; video</v>
      </c>
      <c r="R367" t="str">
        <f>RIGHT(N367,LEN(N367)-FIND("/",N367))</f>
        <v>television</v>
      </c>
      <c r="S367" s="8">
        <f t="shared" si="10"/>
        <v>41791.713252314818</v>
      </c>
      <c r="T367" s="8">
        <f t="shared" si="11"/>
        <v>41836.125</v>
      </c>
    </row>
    <row r="368" spans="1:20" ht="60" x14ac:dyDescent="0.2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17">
        <f>(E368/D368)*100</f>
        <v>164</v>
      </c>
      <c r="P368" s="19">
        <f>ROUND(E368/L368, 3)</f>
        <v>10.041</v>
      </c>
      <c r="Q368" t="str">
        <f>LEFT(N368, SEARCH("/", N368, 1)-1)</f>
        <v>technology</v>
      </c>
      <c r="R368" t="str">
        <f>RIGHT(N368,LEN(N368)-FIND("/",N368))</f>
        <v>space exploration</v>
      </c>
      <c r="S368" s="8">
        <f t="shared" si="10"/>
        <v>42024.86513888889</v>
      </c>
      <c r="T368" s="8">
        <f t="shared" si="11"/>
        <v>42054.86513888889</v>
      </c>
    </row>
    <row r="369" spans="1:20" ht="45" x14ac:dyDescent="0.2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17">
        <f>(E369/D369)*100</f>
        <v>164</v>
      </c>
      <c r="P369" s="19">
        <f>ROUND(E369/L369, 3)</f>
        <v>70.286000000000001</v>
      </c>
      <c r="Q369" t="str">
        <f>LEFT(N369, SEARCH("/", N369, 1)-1)</f>
        <v>theater</v>
      </c>
      <c r="R369" t="str">
        <f>RIGHT(N369,LEN(N369)-FIND("/",N369))</f>
        <v>plays</v>
      </c>
      <c r="S369" s="8">
        <f t="shared" si="10"/>
        <v>42311.711979166663</v>
      </c>
      <c r="T369" s="8">
        <f t="shared" si="11"/>
        <v>42341.708333333328</v>
      </c>
    </row>
    <row r="370" spans="1:20" x14ac:dyDescent="0.2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17">
        <f>(E370/D370)*100</f>
        <v>163.19999999999999</v>
      </c>
      <c r="P370" s="19">
        <f>ROUND(E370/L370, 3)</f>
        <v>34.872</v>
      </c>
      <c r="Q370" t="str">
        <f>LEFT(N370, SEARCH("/", N370, 1)-1)</f>
        <v>publishing</v>
      </c>
      <c r="R370" t="str">
        <f>RIGHT(N370,LEN(N370)-FIND("/",N370))</f>
        <v>radio &amp; podcasts</v>
      </c>
      <c r="S370" s="8">
        <f t="shared" si="10"/>
        <v>41291.661550925928</v>
      </c>
      <c r="T370" s="8">
        <f t="shared" si="11"/>
        <v>41321.661550925928</v>
      </c>
    </row>
    <row r="371" spans="1:20" ht="60" x14ac:dyDescent="0.2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17">
        <f>(E371/D371)*100</f>
        <v>162.66666666666666</v>
      </c>
      <c r="P371" s="19">
        <f>ROUND(E371/L371, 3)</f>
        <v>58.094999999999999</v>
      </c>
      <c r="Q371" t="str">
        <f>LEFT(N371, SEARCH("/", N371, 1)-1)</f>
        <v>theater</v>
      </c>
      <c r="R371" t="str">
        <f>RIGHT(N371,LEN(N371)-FIND("/",N371))</f>
        <v>plays</v>
      </c>
      <c r="S371" s="8">
        <f t="shared" si="10"/>
        <v>40644.159259259257</v>
      </c>
      <c r="T371" s="8">
        <f t="shared" si="11"/>
        <v>40666.165972222225</v>
      </c>
    </row>
    <row r="372" spans="1:20" ht="60" x14ac:dyDescent="0.2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17">
        <f>(E372/D372)*100</f>
        <v>162.6</v>
      </c>
      <c r="P372" s="19">
        <f>ROUND(E372/L372, 3)</f>
        <v>27.1</v>
      </c>
      <c r="Q372" t="str">
        <f>LEFT(N372, SEARCH("/", N372, 1)-1)</f>
        <v>games</v>
      </c>
      <c r="R372" t="str">
        <f>RIGHT(N372,LEN(N372)-FIND("/",N372))</f>
        <v>tabletop games</v>
      </c>
      <c r="S372" s="8">
        <f t="shared" si="10"/>
        <v>40906.787581018521</v>
      </c>
      <c r="T372" s="8">
        <f t="shared" si="11"/>
        <v>40936.787581018521</v>
      </c>
    </row>
    <row r="373" spans="1:20" ht="60" x14ac:dyDescent="0.2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17">
        <f>(E373/D373)*100</f>
        <v>162.5</v>
      </c>
      <c r="P373" s="19">
        <f>ROUND(E373/L373, 3)</f>
        <v>95.587999999999994</v>
      </c>
      <c r="Q373" t="str">
        <f>LEFT(N373, SEARCH("/", N373, 1)-1)</f>
        <v>theater</v>
      </c>
      <c r="R373" t="str">
        <f>RIGHT(N373,LEN(N373)-FIND("/",N373))</f>
        <v>plays</v>
      </c>
      <c r="S373" s="8">
        <f t="shared" si="10"/>
        <v>42097.786493055552</v>
      </c>
      <c r="T373" s="8">
        <f t="shared" si="11"/>
        <v>42127.952083333337</v>
      </c>
    </row>
    <row r="374" spans="1:20" ht="45" x14ac:dyDescent="0.2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17">
        <f>(E374/D374)*100</f>
        <v>162.30000000000001</v>
      </c>
      <c r="P374" s="19">
        <f>ROUND(E374/L374, 3)</f>
        <v>52.354999999999997</v>
      </c>
      <c r="Q374" t="str">
        <f>LEFT(N374, SEARCH("/", N374, 1)-1)</f>
        <v>theater</v>
      </c>
      <c r="R374" t="str">
        <f>RIGHT(N374,LEN(N374)-FIND("/",N374))</f>
        <v>plays</v>
      </c>
      <c r="S374" s="8">
        <f t="shared" si="10"/>
        <v>42203.432129629626</v>
      </c>
      <c r="T374" s="8">
        <f t="shared" si="11"/>
        <v>42233.432129629626</v>
      </c>
    </row>
    <row r="375" spans="1:20" ht="45" x14ac:dyDescent="0.2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17">
        <f>(E375/D375)*100</f>
        <v>162.14066666666668</v>
      </c>
      <c r="P375" s="19">
        <f>ROUND(E375/L375, 3)</f>
        <v>62.521999999999998</v>
      </c>
      <c r="Q375" t="str">
        <f>LEFT(N375, SEARCH("/", N375, 1)-1)</f>
        <v>music</v>
      </c>
      <c r="R375" t="str">
        <f>RIGHT(N375,LEN(N375)-FIND("/",N375))</f>
        <v>rock</v>
      </c>
      <c r="S375" s="8">
        <f t="shared" si="10"/>
        <v>41458.867905092593</v>
      </c>
      <c r="T375" s="8">
        <f t="shared" si="11"/>
        <v>41493.867905092593</v>
      </c>
    </row>
    <row r="376" spans="1:20" ht="60" x14ac:dyDescent="0.2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17">
        <f>(E376/D376)*100</f>
        <v>161.97999999999999</v>
      </c>
      <c r="P376" s="19">
        <f>ROUND(E376/L376, 3)</f>
        <v>39.506999999999998</v>
      </c>
      <c r="Q376" t="str">
        <f>LEFT(N376, SEARCH("/", N376, 1)-1)</f>
        <v>photography</v>
      </c>
      <c r="R376" t="str">
        <f>RIGHT(N376,LEN(N376)-FIND("/",N376))</f>
        <v>photobooks</v>
      </c>
      <c r="S376" s="8">
        <f t="shared" si="10"/>
        <v>41948.56658564815</v>
      </c>
      <c r="T376" s="8">
        <f t="shared" si="11"/>
        <v>41979.25</v>
      </c>
    </row>
    <row r="377" spans="1:20" ht="60" x14ac:dyDescent="0.2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17">
        <f>(E377/D377)*100</f>
        <v>161.459</v>
      </c>
      <c r="P377" s="19">
        <f>ROUND(E377/L377, 3)</f>
        <v>457.39100000000002</v>
      </c>
      <c r="Q377" t="str">
        <f>LEFT(N377, SEARCH("/", N377, 1)-1)</f>
        <v>technology</v>
      </c>
      <c r="R377" t="str">
        <f>RIGHT(N377,LEN(N377)-FIND("/",N377))</f>
        <v>hardware</v>
      </c>
      <c r="S377" s="8">
        <f t="shared" si="10"/>
        <v>42136.420752314814</v>
      </c>
      <c r="T377" s="8">
        <f t="shared" si="11"/>
        <v>42166.420752314814</v>
      </c>
    </row>
    <row r="378" spans="1:20" ht="45" x14ac:dyDescent="0.2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17">
        <f>(E378/D378)*100</f>
        <v>161.4</v>
      </c>
      <c r="P378" s="19">
        <f>ROUND(E378/L378, 3)</f>
        <v>76.856999999999999</v>
      </c>
      <c r="Q378" t="str">
        <f>LEFT(N378, SEARCH("/", N378, 1)-1)</f>
        <v>music</v>
      </c>
      <c r="R378" t="str">
        <f>RIGHT(N378,LEN(N378)-FIND("/",N378))</f>
        <v>rock</v>
      </c>
      <c r="S378" s="8">
        <f t="shared" si="10"/>
        <v>42075.171203703707</v>
      </c>
      <c r="T378" s="8">
        <f t="shared" si="11"/>
        <v>42105.171203703707</v>
      </c>
    </row>
    <row r="379" spans="1:20" ht="45" x14ac:dyDescent="0.2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17">
        <f>(E379/D379)*100</f>
        <v>161</v>
      </c>
      <c r="P379" s="19">
        <f>ROUND(E379/L379, 3)</f>
        <v>57.5</v>
      </c>
      <c r="Q379" t="str">
        <f>LEFT(N379, SEARCH("/", N379, 1)-1)</f>
        <v>theater</v>
      </c>
      <c r="R379" t="str">
        <f>RIGHT(N379,LEN(N379)-FIND("/",N379))</f>
        <v>plays</v>
      </c>
      <c r="S379" s="8">
        <f t="shared" si="10"/>
        <v>42446.943831018521</v>
      </c>
      <c r="T379" s="8">
        <f t="shared" si="11"/>
        <v>42476.943831018521</v>
      </c>
    </row>
    <row r="380" spans="1:20" ht="45" x14ac:dyDescent="0.2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17">
        <f>(E380/D380)*100</f>
        <v>160.88</v>
      </c>
      <c r="P380" s="19">
        <f>ROUND(E380/L380, 3)</f>
        <v>41.040999999999997</v>
      </c>
      <c r="Q380" t="str">
        <f>LEFT(N380, SEARCH("/", N380, 1)-1)</f>
        <v>music</v>
      </c>
      <c r="R380" t="str">
        <f>RIGHT(N380,LEN(N380)-FIND("/",N380))</f>
        <v>pop</v>
      </c>
      <c r="S380" s="8">
        <f t="shared" si="10"/>
        <v>41331.253159722226</v>
      </c>
      <c r="T380" s="8">
        <f t="shared" si="11"/>
        <v>41361.211493055554</v>
      </c>
    </row>
    <row r="381" spans="1:20" ht="45" x14ac:dyDescent="0.2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17">
        <f>(E381/D381)*100</f>
        <v>160.54999999999998</v>
      </c>
      <c r="P381" s="19">
        <f>ROUND(E381/L381, 3)</f>
        <v>37.776000000000003</v>
      </c>
      <c r="Q381" t="str">
        <f>LEFT(N381, SEARCH("/", N381, 1)-1)</f>
        <v>photography</v>
      </c>
      <c r="R381" t="str">
        <f>RIGHT(N381,LEN(N381)-FIND("/",N381))</f>
        <v>photobooks</v>
      </c>
      <c r="S381" s="8">
        <f t="shared" si="10"/>
        <v>42711.700694444444</v>
      </c>
      <c r="T381" s="8">
        <f t="shared" si="11"/>
        <v>42732.700694444444</v>
      </c>
    </row>
    <row r="382" spans="1:20" ht="60" x14ac:dyDescent="0.2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17">
        <f>(E382/D382)*100</f>
        <v>160.22808571428573</v>
      </c>
      <c r="P382" s="19">
        <f>ROUND(E382/L382, 3)</f>
        <v>60.301000000000002</v>
      </c>
      <c r="Q382" t="str">
        <f>LEFT(N382, SEARCH("/", N382, 1)-1)</f>
        <v>theater</v>
      </c>
      <c r="R382" t="str">
        <f>RIGHT(N382,LEN(N382)-FIND("/",N382))</f>
        <v>plays</v>
      </c>
      <c r="S382" s="8">
        <f t="shared" si="10"/>
        <v>41940.69158564815</v>
      </c>
      <c r="T382" s="8">
        <f t="shared" si="11"/>
        <v>41969.332638888889</v>
      </c>
    </row>
    <row r="383" spans="1:20" ht="60" x14ac:dyDescent="0.2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17">
        <f>(E383/D383)*100</f>
        <v>160</v>
      </c>
      <c r="P383" s="19">
        <f>ROUND(E383/L383, 3)</f>
        <v>4.923</v>
      </c>
      <c r="Q383" t="str">
        <f>LEFT(N383, SEARCH("/", N383, 1)-1)</f>
        <v>publishing</v>
      </c>
      <c r="R383" t="str">
        <f>RIGHT(N383,LEN(N383)-FIND("/",N383))</f>
        <v>nonfiction</v>
      </c>
      <c r="S383" s="8">
        <f t="shared" si="10"/>
        <v>41486.424317129626</v>
      </c>
      <c r="T383" s="8">
        <f t="shared" si="11"/>
        <v>41546.424317129626</v>
      </c>
    </row>
    <row r="384" spans="1:20" ht="60" x14ac:dyDescent="0.2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17">
        <f>(E384/D384)*100</f>
        <v>160</v>
      </c>
      <c r="P384" s="19">
        <f>ROUND(E384/L384, 3)</f>
        <v>40</v>
      </c>
      <c r="Q384" t="str">
        <f>LEFT(N384, SEARCH("/", N384, 1)-1)</f>
        <v>theater</v>
      </c>
      <c r="R384" t="str">
        <f>RIGHT(N384,LEN(N384)-FIND("/",N384))</f>
        <v>plays</v>
      </c>
      <c r="S384" s="8">
        <f t="shared" si="10"/>
        <v>42460.94222222222</v>
      </c>
      <c r="T384" s="8">
        <f t="shared" si="11"/>
        <v>42481.94222222222</v>
      </c>
    </row>
    <row r="385" spans="1:20" ht="30" x14ac:dyDescent="0.2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17">
        <f>(E385/D385)*100</f>
        <v>159.99600000000001</v>
      </c>
      <c r="P385" s="19">
        <f>ROUND(E385/L385, 3)</f>
        <v>24.998999999999999</v>
      </c>
      <c r="Q385" t="str">
        <f>LEFT(N385, SEARCH("/", N385, 1)-1)</f>
        <v>music</v>
      </c>
      <c r="R385" t="str">
        <f>RIGHT(N385,LEN(N385)-FIND("/",N385))</f>
        <v>rock</v>
      </c>
      <c r="S385" s="8">
        <f t="shared" si="10"/>
        <v>41080.960243055553</v>
      </c>
      <c r="T385" s="8">
        <f t="shared" si="11"/>
        <v>41110.960243055553</v>
      </c>
    </row>
    <row r="386" spans="1:20" ht="45" x14ac:dyDescent="0.2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17">
        <f>(E386/D386)*100</f>
        <v>159.97142857142856</v>
      </c>
      <c r="P386" s="19">
        <f>ROUND(E386/L386, 3)</f>
        <v>109.78400000000001</v>
      </c>
      <c r="Q386" t="str">
        <f>LEFT(N386, SEARCH("/", N386, 1)-1)</f>
        <v>film &amp; video</v>
      </c>
      <c r="R386" t="str">
        <f>RIGHT(N386,LEN(N386)-FIND("/",N386))</f>
        <v>television</v>
      </c>
      <c r="S386" s="8">
        <f t="shared" si="10"/>
        <v>42508.677187499998</v>
      </c>
      <c r="T386" s="8">
        <f t="shared" si="11"/>
        <v>42544.852083333331</v>
      </c>
    </row>
    <row r="387" spans="1:20" ht="45" x14ac:dyDescent="0.2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17">
        <f>(E387/D387)*100</f>
        <v>159.9402985074627</v>
      </c>
      <c r="P387" s="19">
        <f>ROUND(E387/L387, 3)</f>
        <v>40.286000000000001</v>
      </c>
      <c r="Q387" t="str">
        <f>LEFT(N387, SEARCH("/", N387, 1)-1)</f>
        <v>theater</v>
      </c>
      <c r="R387" t="str">
        <f>RIGHT(N387,LEN(N387)-FIND("/",N387))</f>
        <v>plays</v>
      </c>
      <c r="S387" s="8">
        <f t="shared" ref="S387:S450" si="12">(((J387/60)/60)/24)+DATE(1970,1,1)</f>
        <v>41793.668761574074</v>
      </c>
      <c r="T387" s="8">
        <f t="shared" ref="T387:T450" si="13">(((I387/60)/60)/24)+DATE(1970,1,1)</f>
        <v>41823.668761574074</v>
      </c>
    </row>
    <row r="388" spans="1:20" ht="30" x14ac:dyDescent="0.2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17">
        <f>(E388/D388)*100</f>
        <v>159.42857142857144</v>
      </c>
      <c r="P388" s="19">
        <f>ROUND(E388/L388, 3)</f>
        <v>18</v>
      </c>
      <c r="Q388" t="str">
        <f>LEFT(N388, SEARCH("/", N388, 1)-1)</f>
        <v>theater</v>
      </c>
      <c r="R388" t="str">
        <f>RIGHT(N388,LEN(N388)-FIND("/",N388))</f>
        <v>plays</v>
      </c>
      <c r="S388" s="8">
        <f t="shared" si="12"/>
        <v>42628.650208333333</v>
      </c>
      <c r="T388" s="8">
        <f t="shared" si="13"/>
        <v>42659.650208333333</v>
      </c>
    </row>
    <row r="389" spans="1:20" ht="60" x14ac:dyDescent="0.2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17">
        <f>(E389/D389)*100</f>
        <v>159.29509999999999</v>
      </c>
      <c r="P389" s="19">
        <f>ROUND(E389/L389, 3)</f>
        <v>77.328000000000003</v>
      </c>
      <c r="Q389" t="str">
        <f>LEFT(N389, SEARCH("/", N389, 1)-1)</f>
        <v>technology</v>
      </c>
      <c r="R389" t="str">
        <f>RIGHT(N389,LEN(N389)-FIND("/",N389))</f>
        <v>makerspaces</v>
      </c>
      <c r="S389" s="8">
        <f t="shared" si="12"/>
        <v>42235.764340277776</v>
      </c>
      <c r="T389" s="8">
        <f t="shared" si="13"/>
        <v>42272.875</v>
      </c>
    </row>
    <row r="390" spans="1:20" ht="45" x14ac:dyDescent="0.2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17">
        <f>(E390/D390)*100</f>
        <v>159.16819571865443</v>
      </c>
      <c r="P390" s="19">
        <f>ROUND(E390/L390, 3)</f>
        <v>102.86199999999999</v>
      </c>
      <c r="Q390" t="str">
        <f>LEFT(N390, SEARCH("/", N390, 1)-1)</f>
        <v>photography</v>
      </c>
      <c r="R390" t="str">
        <f>RIGHT(N390,LEN(N390)-FIND("/",N390))</f>
        <v>photobooks</v>
      </c>
      <c r="S390" s="8">
        <f t="shared" si="12"/>
        <v>42633.461956018517</v>
      </c>
      <c r="T390" s="8">
        <f t="shared" si="13"/>
        <v>42663.461956018517</v>
      </c>
    </row>
    <row r="391" spans="1:20" ht="60" x14ac:dyDescent="0.2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17">
        <f>(E391/D391)*100</f>
        <v>158.33333333333331</v>
      </c>
      <c r="P391" s="19">
        <f>ROUND(E391/L391, 3)</f>
        <v>68.344999999999999</v>
      </c>
      <c r="Q391" t="str">
        <f>LEFT(N391, SEARCH("/", N391, 1)-1)</f>
        <v>publishing</v>
      </c>
      <c r="R391" t="str">
        <f>RIGHT(N391,LEN(N391)-FIND("/",N391))</f>
        <v>nonfiction</v>
      </c>
      <c r="S391" s="8">
        <f t="shared" si="12"/>
        <v>41829.502650462964</v>
      </c>
      <c r="T391" s="8">
        <f t="shared" si="13"/>
        <v>41862.502650462964</v>
      </c>
    </row>
    <row r="392" spans="1:20" ht="60" x14ac:dyDescent="0.2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17">
        <f>(E392/D392)*100</f>
        <v>158.20000000000002</v>
      </c>
      <c r="P392" s="19">
        <f>ROUND(E392/L392, 3)</f>
        <v>79.099999999999994</v>
      </c>
      <c r="Q392" t="str">
        <f>LEFT(N392, SEARCH("/", N392, 1)-1)</f>
        <v>theater</v>
      </c>
      <c r="R392" t="str">
        <f>RIGHT(N392,LEN(N392)-FIND("/",N392))</f>
        <v>plays</v>
      </c>
      <c r="S392" s="8">
        <f t="shared" si="12"/>
        <v>42121.249814814815</v>
      </c>
      <c r="T392" s="8">
        <f t="shared" si="13"/>
        <v>42142.249814814815</v>
      </c>
    </row>
    <row r="393" spans="1:20" ht="60" x14ac:dyDescent="0.2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17">
        <f>(E393/D393)*100</f>
        <v>158</v>
      </c>
      <c r="P393" s="19">
        <f>ROUND(E393/L393, 3)</f>
        <v>158</v>
      </c>
      <c r="Q393" t="str">
        <f>LEFT(N393, SEARCH("/", N393, 1)-1)</f>
        <v>theater</v>
      </c>
      <c r="R393" t="str">
        <f>RIGHT(N393,LEN(N393)-FIND("/",N393))</f>
        <v>spaces</v>
      </c>
      <c r="S393" s="8">
        <f t="shared" si="12"/>
        <v>41996.832395833335</v>
      </c>
      <c r="T393" s="8">
        <f t="shared" si="13"/>
        <v>42056.832395833335</v>
      </c>
    </row>
    <row r="394" spans="1:20" ht="60" x14ac:dyDescent="0.2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17">
        <f>(E394/D394)*100</f>
        <v>157.9</v>
      </c>
      <c r="P394" s="19">
        <f>ROUND(E394/L394, 3)</f>
        <v>38.988</v>
      </c>
      <c r="Q394" t="str">
        <f>LEFT(N394, SEARCH("/", N394, 1)-1)</f>
        <v>technology</v>
      </c>
      <c r="R394" t="str">
        <f>RIGHT(N394,LEN(N394)-FIND("/",N394))</f>
        <v>space exploration</v>
      </c>
      <c r="S394" s="8">
        <f t="shared" si="12"/>
        <v>42524.105462962965</v>
      </c>
      <c r="T394" s="8">
        <f t="shared" si="13"/>
        <v>42551.416666666672</v>
      </c>
    </row>
    <row r="395" spans="1:20" ht="60" x14ac:dyDescent="0.2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17">
        <f>(E395/D395)*100</f>
        <v>157.37692307692308</v>
      </c>
      <c r="P395" s="19">
        <f>ROUND(E395/L395, 3)</f>
        <v>67.97</v>
      </c>
      <c r="Q395" t="str">
        <f>LEFT(N395, SEARCH("/", N395, 1)-1)</f>
        <v>games</v>
      </c>
      <c r="R395" t="str">
        <f>RIGHT(N395,LEN(N395)-FIND("/",N395))</f>
        <v>tabletop games</v>
      </c>
      <c r="S395" s="8">
        <f t="shared" si="12"/>
        <v>41561.807349537034</v>
      </c>
      <c r="T395" s="8">
        <f t="shared" si="13"/>
        <v>41591.849016203705</v>
      </c>
    </row>
    <row r="396" spans="1:20" ht="60" x14ac:dyDescent="0.2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17">
        <f>(E396/D396)*100</f>
        <v>157.31829411764707</v>
      </c>
      <c r="P396" s="19">
        <f>ROUND(E396/L396, 3)</f>
        <v>87.686000000000007</v>
      </c>
      <c r="Q396" t="str">
        <f>LEFT(N396, SEARCH("/", N396, 1)-1)</f>
        <v>film &amp; video</v>
      </c>
      <c r="R396" t="str">
        <f>RIGHT(N396,LEN(N396)-FIND("/",N396))</f>
        <v>documentary</v>
      </c>
      <c r="S396" s="8">
        <f t="shared" si="12"/>
        <v>42759.244166666671</v>
      </c>
      <c r="T396" s="8">
        <f t="shared" si="13"/>
        <v>42793.084027777775</v>
      </c>
    </row>
    <row r="397" spans="1:20" ht="60" x14ac:dyDescent="0.2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17">
        <f>(E397/D397)*100</f>
        <v>157.18899999999999</v>
      </c>
      <c r="P397" s="19">
        <f>ROUND(E397/L397, 3)</f>
        <v>849.67</v>
      </c>
      <c r="Q397" t="str">
        <f>LEFT(N397, SEARCH("/", N397, 1)-1)</f>
        <v>photography</v>
      </c>
      <c r="R397" t="str">
        <f>RIGHT(N397,LEN(N397)-FIND("/",N397))</f>
        <v>photobooks</v>
      </c>
      <c r="S397" s="8">
        <f t="shared" si="12"/>
        <v>42415.253437499996</v>
      </c>
      <c r="T397" s="8">
        <f t="shared" si="13"/>
        <v>42445.211770833332</v>
      </c>
    </row>
    <row r="398" spans="1:20" ht="60" x14ac:dyDescent="0.2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17">
        <f>(E398/D398)*100</f>
        <v>156.97</v>
      </c>
      <c r="P398" s="19">
        <f>ROUND(E398/L398, 3)</f>
        <v>37.673000000000002</v>
      </c>
      <c r="Q398" t="str">
        <f>LEFT(N398, SEARCH("/", N398, 1)-1)</f>
        <v>music</v>
      </c>
      <c r="R398" t="str">
        <f>RIGHT(N398,LEN(N398)-FIND("/",N398))</f>
        <v>indie rock</v>
      </c>
      <c r="S398" s="8">
        <f t="shared" si="12"/>
        <v>41037.551585648151</v>
      </c>
      <c r="T398" s="8">
        <f t="shared" si="13"/>
        <v>41067.551585648151</v>
      </c>
    </row>
    <row r="399" spans="1:20" ht="45" x14ac:dyDescent="0.2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17">
        <f>(E399/D399)*100</f>
        <v>156.96</v>
      </c>
      <c r="P399" s="19">
        <f>ROUND(E399/L399, 3)</f>
        <v>146.69200000000001</v>
      </c>
      <c r="Q399" t="str">
        <f>LEFT(N399, SEARCH("/", N399, 1)-1)</f>
        <v>theater</v>
      </c>
      <c r="R399" t="str">
        <f>RIGHT(N399,LEN(N399)-FIND("/",N399))</f>
        <v>spaces</v>
      </c>
      <c r="S399" s="8">
        <f t="shared" si="12"/>
        <v>42146.836215277777</v>
      </c>
      <c r="T399" s="8">
        <f t="shared" si="13"/>
        <v>42176.836215277777</v>
      </c>
    </row>
    <row r="400" spans="1:20" ht="60" x14ac:dyDescent="0.2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17">
        <f>(E400/D400)*100</f>
        <v>156.73439999999999</v>
      </c>
      <c r="P400" s="19">
        <f>ROUND(E400/L400, 3)</f>
        <v>36.966000000000001</v>
      </c>
      <c r="Q400" t="str">
        <f>LEFT(N400, SEARCH("/", N400, 1)-1)</f>
        <v>technology</v>
      </c>
      <c r="R400" t="str">
        <f>RIGHT(N400,LEN(N400)-FIND("/",N400))</f>
        <v>hardware</v>
      </c>
      <c r="S400" s="8">
        <f t="shared" si="12"/>
        <v>41871.845601851855</v>
      </c>
      <c r="T400" s="8">
        <f t="shared" si="13"/>
        <v>41913</v>
      </c>
    </row>
    <row r="401" spans="1:20" ht="45" x14ac:dyDescent="0.2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17">
        <f>(E401/D401)*100</f>
        <v>156.44444444444446</v>
      </c>
      <c r="P401" s="19">
        <f>ROUND(E401/L401, 3)</f>
        <v>54.154000000000003</v>
      </c>
      <c r="Q401" t="str">
        <f>LEFT(N401, SEARCH("/", N401, 1)-1)</f>
        <v>music</v>
      </c>
      <c r="R401" t="str">
        <f>RIGHT(N401,LEN(N401)-FIND("/",N401))</f>
        <v>classical music</v>
      </c>
      <c r="S401" s="8">
        <f t="shared" si="12"/>
        <v>41930.975601851853</v>
      </c>
      <c r="T401" s="8">
        <f t="shared" si="13"/>
        <v>41961.017268518524</v>
      </c>
    </row>
    <row r="402" spans="1:20" ht="60" x14ac:dyDescent="0.2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17">
        <f>(E402/D402)*100</f>
        <v>156.4</v>
      </c>
      <c r="P402" s="19">
        <f>ROUND(E402/L402, 3)</f>
        <v>30.077000000000002</v>
      </c>
      <c r="Q402" t="str">
        <f>LEFT(N402, SEARCH("/", N402, 1)-1)</f>
        <v>music</v>
      </c>
      <c r="R402" t="str">
        <f>RIGHT(N402,LEN(N402)-FIND("/",N402))</f>
        <v>classical music</v>
      </c>
      <c r="S402" s="8">
        <f t="shared" si="12"/>
        <v>40514.107615740737</v>
      </c>
      <c r="T402" s="8">
        <f t="shared" si="13"/>
        <v>40545.125</v>
      </c>
    </row>
    <row r="403" spans="1:20" ht="30" x14ac:dyDescent="0.2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17">
        <f>(E403/D403)*100</f>
        <v>156.36363636363637</v>
      </c>
      <c r="P403" s="19">
        <f>ROUND(E403/L403, 3)</f>
        <v>26.061</v>
      </c>
      <c r="Q403" t="str">
        <f>LEFT(N403, SEARCH("/", N403, 1)-1)</f>
        <v>music</v>
      </c>
      <c r="R403" t="str">
        <f>RIGHT(N403,LEN(N403)-FIND("/",N403))</f>
        <v>electronic music</v>
      </c>
      <c r="S403" s="8">
        <f t="shared" si="12"/>
        <v>40958.717268518521</v>
      </c>
      <c r="T403" s="8">
        <f t="shared" si="13"/>
        <v>40981.290972222225</v>
      </c>
    </row>
    <row r="404" spans="1:20" ht="45" x14ac:dyDescent="0.2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17">
        <f>(E404/D404)*100</f>
        <v>156.20000000000002</v>
      </c>
      <c r="P404" s="19">
        <f>ROUND(E404/L404, 3)</f>
        <v>38.283999999999999</v>
      </c>
      <c r="Q404" t="str">
        <f>LEFT(N404, SEARCH("/", N404, 1)-1)</f>
        <v>theater</v>
      </c>
      <c r="R404" t="str">
        <f>RIGHT(N404,LEN(N404)-FIND("/",N404))</f>
        <v>plays</v>
      </c>
      <c r="S404" s="8">
        <f t="shared" si="12"/>
        <v>42243.6252662037</v>
      </c>
      <c r="T404" s="8">
        <f t="shared" si="13"/>
        <v>42278.6252662037</v>
      </c>
    </row>
    <row r="405" spans="1:20" ht="60" x14ac:dyDescent="0.2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17">
        <f>(E405/D405)*100</f>
        <v>156.14400000000001</v>
      </c>
      <c r="P405" s="19">
        <f>ROUND(E405/L405, 3)</f>
        <v>54.749000000000002</v>
      </c>
      <c r="Q405" t="str">
        <f>LEFT(N405, SEARCH("/", N405, 1)-1)</f>
        <v>film &amp; video</v>
      </c>
      <c r="R405" t="str">
        <f>RIGHT(N405,LEN(N405)-FIND("/",N405))</f>
        <v>documentary</v>
      </c>
      <c r="S405" s="8">
        <f t="shared" si="12"/>
        <v>41744.590682870366</v>
      </c>
      <c r="T405" s="8">
        <f t="shared" si="13"/>
        <v>41789.590682870366</v>
      </c>
    </row>
    <row r="406" spans="1:20" ht="60" x14ac:dyDescent="0.2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17">
        <f>(E406/D406)*100</f>
        <v>156</v>
      </c>
      <c r="P406" s="19">
        <f>ROUND(E406/L406, 3)</f>
        <v>55.220999999999997</v>
      </c>
      <c r="Q406" t="str">
        <f>LEFT(N406, SEARCH("/", N406, 1)-1)</f>
        <v>film &amp; video</v>
      </c>
      <c r="R406" t="str">
        <f>RIGHT(N406,LEN(N406)-FIND("/",N406))</f>
        <v>documentary</v>
      </c>
      <c r="S406" s="8">
        <f t="shared" si="12"/>
        <v>40969.912372685183</v>
      </c>
      <c r="T406" s="8">
        <f t="shared" si="13"/>
        <v>41004.290972222225</v>
      </c>
    </row>
    <row r="407" spans="1:20" ht="60" x14ac:dyDescent="0.2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17">
        <f>(E407/D407)*100</f>
        <v>155.91</v>
      </c>
      <c r="P407" s="19">
        <f>ROUND(E407/L407, 3)</f>
        <v>117.226</v>
      </c>
      <c r="Q407" t="str">
        <f>LEFT(N407, SEARCH("/", N407, 1)-1)</f>
        <v>music</v>
      </c>
      <c r="R407" t="str">
        <f>RIGHT(N407,LEN(N407)-FIND("/",N407))</f>
        <v>rock</v>
      </c>
      <c r="S407" s="8">
        <f t="shared" si="12"/>
        <v>41164.859502314815</v>
      </c>
      <c r="T407" s="8">
        <f t="shared" si="13"/>
        <v>41194.859502314815</v>
      </c>
    </row>
    <row r="408" spans="1:20" ht="45" x14ac:dyDescent="0.2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17">
        <f>(E408/D408)*100</f>
        <v>155.75</v>
      </c>
      <c r="P408" s="19">
        <f>ROUND(E408/L408, 3)</f>
        <v>51.917000000000002</v>
      </c>
      <c r="Q408" t="str">
        <f>LEFT(N408, SEARCH("/", N408, 1)-1)</f>
        <v>theater</v>
      </c>
      <c r="R408" t="str">
        <f>RIGHT(N408,LEN(N408)-FIND("/",N408))</f>
        <v>plays</v>
      </c>
      <c r="S408" s="8">
        <f t="shared" si="12"/>
        <v>42360.887835648144</v>
      </c>
      <c r="T408" s="8">
        <f t="shared" si="13"/>
        <v>42390.887835648144</v>
      </c>
    </row>
    <row r="409" spans="1:20" ht="60" x14ac:dyDescent="0.2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17">
        <f>(E409/D409)*100</f>
        <v>155.71428571428572</v>
      </c>
      <c r="P409" s="19">
        <f>ROUND(E409/L409, 3)</f>
        <v>28.684000000000001</v>
      </c>
      <c r="Q409" t="str">
        <f>LEFT(N409, SEARCH("/", N409, 1)-1)</f>
        <v>music</v>
      </c>
      <c r="R409" t="str">
        <f>RIGHT(N409,LEN(N409)-FIND("/",N409))</f>
        <v>rock</v>
      </c>
      <c r="S409" s="8">
        <f t="shared" si="12"/>
        <v>41120.882881944446</v>
      </c>
      <c r="T409" s="8">
        <f t="shared" si="13"/>
        <v>41128.709027777775</v>
      </c>
    </row>
    <row r="410" spans="1:20" ht="45" x14ac:dyDescent="0.2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17">
        <f>(E410/D410)*100</f>
        <v>155.53333333333333</v>
      </c>
      <c r="P410" s="19">
        <f>ROUND(E410/L410, 3)</f>
        <v>38.883000000000003</v>
      </c>
      <c r="Q410" t="str">
        <f>LEFT(N410, SEARCH("/", N410, 1)-1)</f>
        <v>music</v>
      </c>
      <c r="R410" t="str">
        <f>RIGHT(N410,LEN(N410)-FIND("/",N410))</f>
        <v>classical music</v>
      </c>
      <c r="S410" s="8">
        <f t="shared" si="12"/>
        <v>41113.199155092596</v>
      </c>
      <c r="T410" s="8">
        <f t="shared" si="13"/>
        <v>41173.199155092596</v>
      </c>
    </row>
    <row r="411" spans="1:20" ht="60" x14ac:dyDescent="0.2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17">
        <f>(E411/D411)*100</f>
        <v>155.51428571428571</v>
      </c>
      <c r="P411" s="19">
        <f>ROUND(E411/L411, 3)</f>
        <v>36.53</v>
      </c>
      <c r="Q411" t="str">
        <f>LEFT(N411, SEARCH("/", N411, 1)-1)</f>
        <v>publishing</v>
      </c>
      <c r="R411" t="str">
        <f>RIGHT(N411,LEN(N411)-FIND("/",N411))</f>
        <v>nonfiction</v>
      </c>
      <c r="S411" s="8">
        <f t="shared" si="12"/>
        <v>41247.020243055551</v>
      </c>
      <c r="T411" s="8">
        <f t="shared" si="13"/>
        <v>41288.888888888891</v>
      </c>
    </row>
    <row r="412" spans="1:20" ht="60" x14ac:dyDescent="0.2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17">
        <f>(E412/D412)*100</f>
        <v>155.33333333333331</v>
      </c>
      <c r="P412" s="19">
        <f>ROUND(E412/L412, 3)</f>
        <v>112.01900000000001</v>
      </c>
      <c r="Q412" t="str">
        <f>LEFT(N412, SEARCH("/", N412, 1)-1)</f>
        <v>music</v>
      </c>
      <c r="R412" t="str">
        <f>RIGHT(N412,LEN(N412)-FIND("/",N412))</f>
        <v>rock</v>
      </c>
      <c r="S412" s="8">
        <f t="shared" si="12"/>
        <v>41135.699687500004</v>
      </c>
      <c r="T412" s="8">
        <f t="shared" si="13"/>
        <v>41163.699687500004</v>
      </c>
    </row>
    <row r="413" spans="1:20" ht="60" x14ac:dyDescent="0.2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17">
        <f>(E413/D413)*100</f>
        <v>155.29999999999998</v>
      </c>
      <c r="P413" s="19">
        <f>ROUND(E413/L413, 3)</f>
        <v>207.06700000000001</v>
      </c>
      <c r="Q413" t="str">
        <f>LEFT(N413, SEARCH("/", N413, 1)-1)</f>
        <v>photography</v>
      </c>
      <c r="R413" t="str">
        <f>RIGHT(N413,LEN(N413)-FIND("/",N413))</f>
        <v>photobooks</v>
      </c>
      <c r="S413" s="8">
        <f t="shared" si="12"/>
        <v>42423.709074074075</v>
      </c>
      <c r="T413" s="8">
        <f t="shared" si="13"/>
        <v>42453.667407407411</v>
      </c>
    </row>
    <row r="414" spans="1:20" ht="45" x14ac:dyDescent="0.2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17">
        <f>(E414/D414)*100</f>
        <v>155.20000000000002</v>
      </c>
      <c r="P414" s="19">
        <f>ROUND(E414/L414, 3)</f>
        <v>102.105</v>
      </c>
      <c r="Q414" t="str">
        <f>LEFT(N414, SEARCH("/", N414, 1)-1)</f>
        <v>film &amp; video</v>
      </c>
      <c r="R414" t="str">
        <f>RIGHT(N414,LEN(N414)-FIND("/",N414))</f>
        <v>television</v>
      </c>
      <c r="S414" s="8">
        <f t="shared" si="12"/>
        <v>41828.515555555554</v>
      </c>
      <c r="T414" s="8">
        <f t="shared" si="13"/>
        <v>41868.515555555554</v>
      </c>
    </row>
    <row r="415" spans="1:20" ht="45" x14ac:dyDescent="0.2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17">
        <f>(E415/D415)*100</f>
        <v>155.20000000000002</v>
      </c>
      <c r="P415" s="19">
        <f>ROUND(E415/L415, 3)</f>
        <v>83.143000000000001</v>
      </c>
      <c r="Q415" t="str">
        <f>LEFT(N415, SEARCH("/", N415, 1)-1)</f>
        <v>theater</v>
      </c>
      <c r="R415" t="str">
        <f>RIGHT(N415,LEN(N415)-FIND("/",N415))</f>
        <v>plays</v>
      </c>
      <c r="S415" s="8">
        <f t="shared" si="12"/>
        <v>42126.87501157407</v>
      </c>
      <c r="T415" s="8">
        <f t="shared" si="13"/>
        <v>42158.290972222225</v>
      </c>
    </row>
    <row r="416" spans="1:20" ht="45" x14ac:dyDescent="0.2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17">
        <f>(E416/D416)*100</f>
        <v>155.17499999999998</v>
      </c>
      <c r="P416" s="19">
        <f>ROUND(E416/L416, 3)</f>
        <v>46.668999999999997</v>
      </c>
      <c r="Q416" t="str">
        <f>LEFT(N416, SEARCH("/", N416, 1)-1)</f>
        <v>music</v>
      </c>
      <c r="R416" t="str">
        <f>RIGHT(N416,LEN(N416)-FIND("/",N416))</f>
        <v>metal</v>
      </c>
      <c r="S416" s="8">
        <f t="shared" si="12"/>
        <v>42452.827743055561</v>
      </c>
      <c r="T416" s="8">
        <f t="shared" si="13"/>
        <v>42485.207638888889</v>
      </c>
    </row>
    <row r="417" spans="1:20" ht="30" x14ac:dyDescent="0.2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17">
        <f>(E417/D417)*100</f>
        <v>155</v>
      </c>
      <c r="P417" s="19">
        <f>ROUND(E417/L417, 3)</f>
        <v>51.667000000000002</v>
      </c>
      <c r="Q417" t="str">
        <f>LEFT(N417, SEARCH("/", N417, 1)-1)</f>
        <v>photography</v>
      </c>
      <c r="R417" t="str">
        <f>RIGHT(N417,LEN(N417)-FIND("/",N417))</f>
        <v>photobooks</v>
      </c>
      <c r="S417" s="8">
        <f t="shared" si="12"/>
        <v>42209.567824074074</v>
      </c>
      <c r="T417" s="8">
        <f t="shared" si="13"/>
        <v>42259.567824074074</v>
      </c>
    </row>
    <row r="418" spans="1:20" ht="45" x14ac:dyDescent="0.2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17">
        <f>(E418/D418)*100</f>
        <v>155</v>
      </c>
      <c r="P418" s="19">
        <f>ROUND(E418/L418, 3)</f>
        <v>39.744</v>
      </c>
      <c r="Q418" t="str">
        <f>LEFT(N418, SEARCH("/", N418, 1)-1)</f>
        <v>theater</v>
      </c>
      <c r="R418" t="str">
        <f>RIGHT(N418,LEN(N418)-FIND("/",N418))</f>
        <v>plays</v>
      </c>
      <c r="S418" s="8">
        <f t="shared" si="12"/>
        <v>41988.617083333331</v>
      </c>
      <c r="T418" s="8">
        <f t="shared" si="13"/>
        <v>42048.617083333331</v>
      </c>
    </row>
    <row r="419" spans="1:20" ht="45" x14ac:dyDescent="0.2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17">
        <f>(E419/D419)*100</f>
        <v>154.97535999999999</v>
      </c>
      <c r="P419" s="19">
        <f>ROUND(E419/L419, 3)</f>
        <v>82.962999999999994</v>
      </c>
      <c r="Q419" t="str">
        <f>LEFT(N419, SEARCH("/", N419, 1)-1)</f>
        <v>music</v>
      </c>
      <c r="R419" t="str">
        <f>RIGHT(N419,LEN(N419)-FIND("/",N419))</f>
        <v>rock</v>
      </c>
      <c r="S419" s="8">
        <f t="shared" si="12"/>
        <v>41116.690104166664</v>
      </c>
      <c r="T419" s="8">
        <f t="shared" si="13"/>
        <v>41151.690104166664</v>
      </c>
    </row>
    <row r="420" spans="1:20" ht="60" x14ac:dyDescent="0.2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17">
        <f>(E420/D420)*100</f>
        <v>154.93846153846152</v>
      </c>
      <c r="P420" s="19">
        <f>ROUND(E420/L420, 3)</f>
        <v>53.005000000000003</v>
      </c>
      <c r="Q420" t="str">
        <f>LEFT(N420, SEARCH("/", N420, 1)-1)</f>
        <v>music</v>
      </c>
      <c r="R420" t="str">
        <f>RIGHT(N420,LEN(N420)-FIND("/",N420))</f>
        <v>rock</v>
      </c>
      <c r="S420" s="8">
        <f t="shared" si="12"/>
        <v>41786.555162037039</v>
      </c>
      <c r="T420" s="8">
        <f t="shared" si="13"/>
        <v>41815.083333333336</v>
      </c>
    </row>
    <row r="421" spans="1:20" ht="60" x14ac:dyDescent="0.2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17">
        <f>(E421/D421)*100</f>
        <v>154.73333333333332</v>
      </c>
      <c r="P421" s="19">
        <f>ROUND(E421/L421, 3)</f>
        <v>96.707999999999998</v>
      </c>
      <c r="Q421" t="str">
        <f>LEFT(N421, SEARCH("/", N421, 1)-1)</f>
        <v>film &amp; video</v>
      </c>
      <c r="R421" t="str">
        <f>RIGHT(N421,LEN(N421)-FIND("/",N421))</f>
        <v>shorts</v>
      </c>
      <c r="S421" s="8">
        <f t="shared" si="12"/>
        <v>41311.799513888887</v>
      </c>
      <c r="T421" s="8">
        <f t="shared" si="13"/>
        <v>41336.799513888887</v>
      </c>
    </row>
    <row r="422" spans="1:20" ht="60" x14ac:dyDescent="0.2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17">
        <f>(E422/D422)*100</f>
        <v>154.69999999999999</v>
      </c>
      <c r="P422" s="19">
        <f>ROUND(E422/L422, 3)</f>
        <v>69.269000000000005</v>
      </c>
      <c r="Q422" t="str">
        <f>LEFT(N422, SEARCH("/", N422, 1)-1)</f>
        <v>food</v>
      </c>
      <c r="R422" t="str">
        <f>RIGHT(N422,LEN(N422)-FIND("/",N422))</f>
        <v>small batch</v>
      </c>
      <c r="S422" s="8">
        <f t="shared" si="12"/>
        <v>42738.692233796297</v>
      </c>
      <c r="T422" s="8">
        <f t="shared" si="13"/>
        <v>42768.692233796297</v>
      </c>
    </row>
    <row r="423" spans="1:20" ht="45" x14ac:dyDescent="0.2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17">
        <f>(E423/D423)*100</f>
        <v>154.57142857142858</v>
      </c>
      <c r="P423" s="19">
        <f>ROUND(E423/L423, 3)</f>
        <v>102.075</v>
      </c>
      <c r="Q423" t="str">
        <f>LEFT(N423, SEARCH("/", N423, 1)-1)</f>
        <v>film &amp; video</v>
      </c>
      <c r="R423" t="str">
        <f>RIGHT(N423,LEN(N423)-FIND("/",N423))</f>
        <v>shorts</v>
      </c>
      <c r="S423" s="8">
        <f t="shared" si="12"/>
        <v>42125.333182870367</v>
      </c>
      <c r="T423" s="8">
        <f t="shared" si="13"/>
        <v>42155.333182870367</v>
      </c>
    </row>
    <row r="424" spans="1:20" ht="45" x14ac:dyDescent="0.2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17">
        <f>(E424/D424)*100</f>
        <v>154.43</v>
      </c>
      <c r="P424" s="19">
        <f>ROUND(E424/L424, 3)</f>
        <v>106.503</v>
      </c>
      <c r="Q424" t="str">
        <f>LEFT(N424, SEARCH("/", N424, 1)-1)</f>
        <v>theater</v>
      </c>
      <c r="R424" t="str">
        <f>RIGHT(N424,LEN(N424)-FIND("/",N424))</f>
        <v>plays</v>
      </c>
      <c r="S424" s="8">
        <f t="shared" si="12"/>
        <v>42284.500104166669</v>
      </c>
      <c r="T424" s="8">
        <f t="shared" si="13"/>
        <v>42314.541770833333</v>
      </c>
    </row>
    <row r="425" spans="1:20" ht="45" x14ac:dyDescent="0.2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17">
        <f>(E425/D425)*100</f>
        <v>154.15151515151516</v>
      </c>
      <c r="P425" s="19">
        <f>ROUND(E425/L425, 3)</f>
        <v>28.105</v>
      </c>
      <c r="Q425" t="str">
        <f>LEFT(N425, SEARCH("/", N425, 1)-1)</f>
        <v>games</v>
      </c>
      <c r="R425" t="str">
        <f>RIGHT(N425,LEN(N425)-FIND("/",N425))</f>
        <v>tabletop games</v>
      </c>
      <c r="S425" s="8">
        <f t="shared" si="12"/>
        <v>41926.585162037038</v>
      </c>
      <c r="T425" s="8">
        <f t="shared" si="13"/>
        <v>41961</v>
      </c>
    </row>
    <row r="426" spans="1:20" ht="45" x14ac:dyDescent="0.2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17">
        <f>(E426/D426)*100</f>
        <v>154.05897142857143</v>
      </c>
      <c r="P426" s="19">
        <f>ROUND(E426/L426, 3)</f>
        <v>70.576999999999998</v>
      </c>
      <c r="Q426" t="str">
        <f>LEFT(N426, SEARCH("/", N426, 1)-1)</f>
        <v>music</v>
      </c>
      <c r="R426" t="str">
        <f>RIGHT(N426,LEN(N426)-FIND("/",N426))</f>
        <v>rock</v>
      </c>
      <c r="S426" s="8">
        <f t="shared" si="12"/>
        <v>41600.538657407407</v>
      </c>
      <c r="T426" s="8">
        <f t="shared" si="13"/>
        <v>41645.538657407407</v>
      </c>
    </row>
    <row r="427" spans="1:20" ht="30" x14ac:dyDescent="0.2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17">
        <f>(E427/D427)*100</f>
        <v>153.90035000000003</v>
      </c>
      <c r="P427" s="19">
        <f>ROUND(E427/L427, 3)</f>
        <v>84.872</v>
      </c>
      <c r="Q427" t="str">
        <f>LEFT(N427, SEARCH("/", N427, 1)-1)</f>
        <v>theater</v>
      </c>
      <c r="R427" t="str">
        <f>RIGHT(N427,LEN(N427)-FIND("/",N427))</f>
        <v>spaces</v>
      </c>
      <c r="S427" s="8">
        <f t="shared" si="12"/>
        <v>41828.229490740741</v>
      </c>
      <c r="T427" s="8">
        <f t="shared" si="13"/>
        <v>41860.083333333336</v>
      </c>
    </row>
    <row r="428" spans="1:20" ht="60" x14ac:dyDescent="0.2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17">
        <f>(E428/D428)*100</f>
        <v>153.80000000000001</v>
      </c>
      <c r="P428" s="19">
        <f>ROUND(E428/L428, 3)</f>
        <v>48.063000000000002</v>
      </c>
      <c r="Q428" t="str">
        <f>LEFT(N428, SEARCH("/", N428, 1)-1)</f>
        <v>games</v>
      </c>
      <c r="R428" t="str">
        <f>RIGHT(N428,LEN(N428)-FIND("/",N428))</f>
        <v>tabletop games</v>
      </c>
      <c r="S428" s="8">
        <f t="shared" si="12"/>
        <v>42020.806701388887</v>
      </c>
      <c r="T428" s="8">
        <f t="shared" si="13"/>
        <v>42039.166666666672</v>
      </c>
    </row>
    <row r="429" spans="1:20" ht="60" x14ac:dyDescent="0.2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17">
        <f>(E429/D429)*100</f>
        <v>153.73333333333335</v>
      </c>
      <c r="P429" s="19">
        <f>ROUND(E429/L429, 3)</f>
        <v>110.86499999999999</v>
      </c>
      <c r="Q429" t="str">
        <f>LEFT(N429, SEARCH("/", N429, 1)-1)</f>
        <v>theater</v>
      </c>
      <c r="R429" t="str">
        <f>RIGHT(N429,LEN(N429)-FIND("/",N429))</f>
        <v>plays</v>
      </c>
      <c r="S429" s="8">
        <f t="shared" si="12"/>
        <v>42134.172071759262</v>
      </c>
      <c r="T429" s="8">
        <f t="shared" si="13"/>
        <v>42155.290972222225</v>
      </c>
    </row>
    <row r="430" spans="1:20" ht="45" x14ac:dyDescent="0.2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17">
        <f>(E430/D430)*100</f>
        <v>153.452</v>
      </c>
      <c r="P430" s="19">
        <f>ROUND(E430/L430, 3)</f>
        <v>138.495</v>
      </c>
      <c r="Q430" t="str">
        <f>LEFT(N430, SEARCH("/", N430, 1)-1)</f>
        <v>technology</v>
      </c>
      <c r="R430" t="str">
        <f>RIGHT(N430,LEN(N430)-FIND("/",N430))</f>
        <v>hardware</v>
      </c>
      <c r="S430" s="8">
        <f t="shared" si="12"/>
        <v>41351.76090277778</v>
      </c>
      <c r="T430" s="8">
        <f t="shared" si="13"/>
        <v>41381.76090277778</v>
      </c>
    </row>
    <row r="431" spans="1:20" ht="60" x14ac:dyDescent="0.2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17">
        <f>(E431/D431)*100</f>
        <v>153.4</v>
      </c>
      <c r="P431" s="19">
        <f>ROUND(E431/L431, 3)</f>
        <v>109.571</v>
      </c>
      <c r="Q431" t="str">
        <f>LEFT(N431, SEARCH("/", N431, 1)-1)</f>
        <v>theater</v>
      </c>
      <c r="R431" t="str">
        <f>RIGHT(N431,LEN(N431)-FIND("/",N431))</f>
        <v>plays</v>
      </c>
      <c r="S431" s="8">
        <f t="shared" si="12"/>
        <v>42513.110787037032</v>
      </c>
      <c r="T431" s="8">
        <f t="shared" si="13"/>
        <v>42534.708333333328</v>
      </c>
    </row>
    <row r="432" spans="1:20" ht="60" x14ac:dyDescent="0.2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17">
        <f>(E432/D432)*100</f>
        <v>153.33333333333334</v>
      </c>
      <c r="P432" s="19">
        <f>ROUND(E432/L432, 3)</f>
        <v>30.667000000000002</v>
      </c>
      <c r="Q432" t="str">
        <f>LEFT(N432, SEARCH("/", N432, 1)-1)</f>
        <v>film &amp; video</v>
      </c>
      <c r="R432" t="str">
        <f>RIGHT(N432,LEN(N432)-FIND("/",N432))</f>
        <v>shorts</v>
      </c>
      <c r="S432" s="8">
        <f t="shared" si="12"/>
        <v>40844.691643518519</v>
      </c>
      <c r="T432" s="8">
        <f t="shared" si="13"/>
        <v>40904.733310185184</v>
      </c>
    </row>
    <row r="433" spans="1:20" ht="60" x14ac:dyDescent="0.2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17">
        <f>(E433/D433)*100</f>
        <v>153.33333333333334</v>
      </c>
      <c r="P433" s="19">
        <f>ROUND(E433/L433, 3)</f>
        <v>13.529</v>
      </c>
      <c r="Q433" t="str">
        <f>LEFT(N433, SEARCH("/", N433, 1)-1)</f>
        <v>theater</v>
      </c>
      <c r="R433" t="str">
        <f>RIGHT(N433,LEN(N433)-FIND("/",N433))</f>
        <v>plays</v>
      </c>
      <c r="S433" s="8">
        <f t="shared" si="12"/>
        <v>42328.727141203708</v>
      </c>
      <c r="T433" s="8">
        <f t="shared" si="13"/>
        <v>42358.499305555553</v>
      </c>
    </row>
    <row r="434" spans="1:20" ht="60" x14ac:dyDescent="0.2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17">
        <f>(E434/D434)*100</f>
        <v>153.31632653061226</v>
      </c>
      <c r="P434" s="19">
        <f>ROUND(E434/L434, 3)</f>
        <v>143.095</v>
      </c>
      <c r="Q434" t="str">
        <f>LEFT(N434, SEARCH("/", N434, 1)-1)</f>
        <v>theater</v>
      </c>
      <c r="R434" t="str">
        <f>RIGHT(N434,LEN(N434)-FIND("/",N434))</f>
        <v>plays</v>
      </c>
      <c r="S434" s="8">
        <f t="shared" si="12"/>
        <v>42429.991724537031</v>
      </c>
      <c r="T434" s="8">
        <f t="shared" si="13"/>
        <v>42459.950057870374</v>
      </c>
    </row>
    <row r="435" spans="1:20" ht="45" x14ac:dyDescent="0.2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17">
        <f>(E435/D435)*100</f>
        <v>153.3153846153846</v>
      </c>
      <c r="P435" s="19">
        <f>ROUND(E435/L435, 3)</f>
        <v>135.58500000000001</v>
      </c>
      <c r="Q435" t="str">
        <f>LEFT(N435, SEARCH("/", N435, 1)-1)</f>
        <v>games</v>
      </c>
      <c r="R435" t="str">
        <f>RIGHT(N435,LEN(N435)-FIND("/",N435))</f>
        <v>tabletop games</v>
      </c>
      <c r="S435" s="8">
        <f t="shared" si="12"/>
        <v>42062.022118055553</v>
      </c>
      <c r="T435" s="8">
        <f t="shared" si="13"/>
        <v>42091.980451388896</v>
      </c>
    </row>
    <row r="436" spans="1:20" ht="60" x14ac:dyDescent="0.2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17">
        <f>(E436/D436)*100</f>
        <v>153.19999999999999</v>
      </c>
      <c r="P436" s="19">
        <f>ROUND(E436/L436, 3)</f>
        <v>41.405000000000001</v>
      </c>
      <c r="Q436" t="str">
        <f>LEFT(N436, SEARCH("/", N436, 1)-1)</f>
        <v>theater</v>
      </c>
      <c r="R436" t="str">
        <f>RIGHT(N436,LEN(N436)-FIND("/",N436))</f>
        <v>plays</v>
      </c>
      <c r="S436" s="8">
        <f t="shared" si="12"/>
        <v>41820.639189814814</v>
      </c>
      <c r="T436" s="8">
        <f t="shared" si="13"/>
        <v>41843.165972222225</v>
      </c>
    </row>
    <row r="437" spans="1:20" ht="60" x14ac:dyDescent="0.2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17">
        <f>(E437/D437)*100</f>
        <v>153.1</v>
      </c>
      <c r="P437" s="19">
        <f>ROUND(E437/L437, 3)</f>
        <v>57.774000000000001</v>
      </c>
      <c r="Q437" t="str">
        <f>LEFT(N437, SEARCH("/", N437, 1)-1)</f>
        <v>games</v>
      </c>
      <c r="R437" t="str">
        <f>RIGHT(N437,LEN(N437)-FIND("/",N437))</f>
        <v>tabletop games</v>
      </c>
      <c r="S437" s="8">
        <f t="shared" si="12"/>
        <v>42773.005243055552</v>
      </c>
      <c r="T437" s="8">
        <f t="shared" si="13"/>
        <v>42787.005243055552</v>
      </c>
    </row>
    <row r="438" spans="1:20" ht="60" x14ac:dyDescent="0.2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17">
        <f>(E438/D438)*100</f>
        <v>152.66666666666666</v>
      </c>
      <c r="P438" s="19">
        <f>ROUND(E438/L438, 3)</f>
        <v>70.462000000000003</v>
      </c>
      <c r="Q438" t="str">
        <f>LEFT(N438, SEARCH("/", N438, 1)-1)</f>
        <v>theater</v>
      </c>
      <c r="R438" t="str">
        <f>RIGHT(N438,LEN(N438)-FIND("/",N438))</f>
        <v>plays</v>
      </c>
      <c r="S438" s="8">
        <f t="shared" si="12"/>
        <v>42034.928252314814</v>
      </c>
      <c r="T438" s="8">
        <f t="shared" si="13"/>
        <v>42090</v>
      </c>
    </row>
    <row r="439" spans="1:20" ht="45" x14ac:dyDescent="0.2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17">
        <f>(E439/D439)*100</f>
        <v>152.60869565217391</v>
      </c>
      <c r="P439" s="19">
        <f>ROUND(E439/L439, 3)</f>
        <v>57.540999999999997</v>
      </c>
      <c r="Q439" t="str">
        <f>LEFT(N439, SEARCH("/", N439, 1)-1)</f>
        <v>film &amp; video</v>
      </c>
      <c r="R439" t="str">
        <f>RIGHT(N439,LEN(N439)-FIND("/",N439))</f>
        <v>documentary</v>
      </c>
      <c r="S439" s="8">
        <f t="shared" si="12"/>
        <v>40637.866550925923</v>
      </c>
      <c r="T439" s="8">
        <f t="shared" si="13"/>
        <v>40688.166666666664</v>
      </c>
    </row>
    <row r="440" spans="1:20" ht="60" x14ac:dyDescent="0.2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17">
        <f>(E440/D440)*100</f>
        <v>152.60429999999999</v>
      </c>
      <c r="P440" s="19">
        <f>ROUND(E440/L440, 3)</f>
        <v>324.69</v>
      </c>
      <c r="Q440" t="str">
        <f>LEFT(N440, SEARCH("/", N440, 1)-1)</f>
        <v>technology</v>
      </c>
      <c r="R440" t="str">
        <f>RIGHT(N440,LEN(N440)-FIND("/",N440))</f>
        <v>hardware</v>
      </c>
      <c r="S440" s="8">
        <f t="shared" si="12"/>
        <v>42087.668032407411</v>
      </c>
      <c r="T440" s="8">
        <f t="shared" si="13"/>
        <v>42132.668032407411</v>
      </c>
    </row>
    <row r="441" spans="1:20" ht="45" x14ac:dyDescent="0.2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17">
        <f>(E441/D441)*100</f>
        <v>152.13333333333335</v>
      </c>
      <c r="P441" s="19">
        <f>ROUND(E441/L441, 3)</f>
        <v>40.75</v>
      </c>
      <c r="Q441" t="str">
        <f>LEFT(N441, SEARCH("/", N441, 1)-1)</f>
        <v>music</v>
      </c>
      <c r="R441" t="str">
        <f>RIGHT(N441,LEN(N441)-FIND("/",N441))</f>
        <v>rock</v>
      </c>
      <c r="S441" s="8">
        <f t="shared" si="12"/>
        <v>41863.433495370373</v>
      </c>
      <c r="T441" s="8">
        <f t="shared" si="13"/>
        <v>41893.433495370373</v>
      </c>
    </row>
    <row r="442" spans="1:20" ht="45" x14ac:dyDescent="0.2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17">
        <f>(E442/D442)*100</f>
        <v>152</v>
      </c>
      <c r="P442" s="19">
        <f>ROUND(E442/L442, 3)</f>
        <v>42.222000000000001</v>
      </c>
      <c r="Q442" t="str">
        <f>LEFT(N442, SEARCH("/", N442, 1)-1)</f>
        <v>music</v>
      </c>
      <c r="R442" t="str">
        <f>RIGHT(N442,LEN(N442)-FIND("/",N442))</f>
        <v>electronic music</v>
      </c>
      <c r="S442" s="8">
        <f t="shared" si="12"/>
        <v>41031.82163194444</v>
      </c>
      <c r="T442" s="8">
        <f t="shared" si="13"/>
        <v>41061.82163194444</v>
      </c>
    </row>
    <row r="443" spans="1:20" ht="60" x14ac:dyDescent="0.2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17">
        <f>(E443/D443)*100</f>
        <v>152</v>
      </c>
      <c r="P443" s="19">
        <f>ROUND(E443/L443, 3)</f>
        <v>19.486999999999998</v>
      </c>
      <c r="Q443" t="str">
        <f>LEFT(N443, SEARCH("/", N443, 1)-1)</f>
        <v>theater</v>
      </c>
      <c r="R443" t="str">
        <f>RIGHT(N443,LEN(N443)-FIND("/",N443))</f>
        <v>plays</v>
      </c>
      <c r="S443" s="8">
        <f t="shared" si="12"/>
        <v>42036.704525462963</v>
      </c>
      <c r="T443" s="8">
        <f t="shared" si="13"/>
        <v>42096.662858796291</v>
      </c>
    </row>
    <row r="444" spans="1:20" ht="60" x14ac:dyDescent="0.2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17">
        <f>(E444/D444)*100</f>
        <v>151.83333333333334</v>
      </c>
      <c r="P444" s="19">
        <f>ROUND(E444/L444, 3)</f>
        <v>27.606000000000002</v>
      </c>
      <c r="Q444" t="str">
        <f>LEFT(N444, SEARCH("/", N444, 1)-1)</f>
        <v>music</v>
      </c>
      <c r="R444" t="str">
        <f>RIGHT(N444,LEN(N444)-FIND("/",N444))</f>
        <v>rock</v>
      </c>
      <c r="S444" s="8">
        <f t="shared" si="12"/>
        <v>41282.017962962964</v>
      </c>
      <c r="T444" s="8">
        <f t="shared" si="13"/>
        <v>41334.581944444442</v>
      </c>
    </row>
    <row r="445" spans="1:20" ht="45" x14ac:dyDescent="0.2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17">
        <f>(E445/D445)*100</f>
        <v>151.63999999999999</v>
      </c>
      <c r="P445" s="19">
        <f>ROUND(E445/L445, 3)</f>
        <v>64.254000000000005</v>
      </c>
      <c r="Q445" t="str">
        <f>LEFT(N445, SEARCH("/", N445, 1)-1)</f>
        <v>music</v>
      </c>
      <c r="R445" t="str">
        <f>RIGHT(N445,LEN(N445)-FIND("/",N445))</f>
        <v>rock</v>
      </c>
      <c r="S445" s="8">
        <f t="shared" si="12"/>
        <v>41767.656863425924</v>
      </c>
      <c r="T445" s="8">
        <f t="shared" si="13"/>
        <v>41803.290972222225</v>
      </c>
    </row>
    <row r="446" spans="1:20" ht="45" x14ac:dyDescent="0.2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17">
        <f>(E446/D446)*100</f>
        <v>150.80000000000001</v>
      </c>
      <c r="P446" s="19">
        <f>ROUND(E446/L446, 3)</f>
        <v>50.267000000000003</v>
      </c>
      <c r="Q446" t="str">
        <f>LEFT(N446, SEARCH("/", N446, 1)-1)</f>
        <v>music</v>
      </c>
      <c r="R446" t="str">
        <f>RIGHT(N446,LEN(N446)-FIND("/",N446))</f>
        <v>electronic music</v>
      </c>
      <c r="S446" s="8">
        <f t="shared" si="12"/>
        <v>41732.479675925926</v>
      </c>
      <c r="T446" s="8">
        <f t="shared" si="13"/>
        <v>41743.958333333336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17">
        <f>(E447/D447)*100</f>
        <v>150.75</v>
      </c>
      <c r="P447" s="19">
        <f>ROUND(E447/L447, 3)</f>
        <v>100.5</v>
      </c>
      <c r="Q447" t="str">
        <f>LEFT(N447, SEARCH("/", N447, 1)-1)</f>
        <v>theater</v>
      </c>
      <c r="R447" t="str">
        <f>RIGHT(N447,LEN(N447)-FIND("/",N447))</f>
        <v>musical</v>
      </c>
      <c r="S447" s="8">
        <f t="shared" si="12"/>
        <v>42548.63853009259</v>
      </c>
      <c r="T447" s="8">
        <f t="shared" si="13"/>
        <v>42584.418749999997</v>
      </c>
    </row>
    <row r="448" spans="1:20" ht="45" x14ac:dyDescent="0.2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17">
        <f>(E448/D448)*100</f>
        <v>150.34814814814814</v>
      </c>
      <c r="P448" s="19">
        <f>ROUND(E448/L448, 3)</f>
        <v>97.816999999999993</v>
      </c>
      <c r="Q448" t="str">
        <f>LEFT(N448, SEARCH("/", N448, 1)-1)</f>
        <v>film &amp; video</v>
      </c>
      <c r="R448" t="str">
        <f>RIGHT(N448,LEN(N448)-FIND("/",N448))</f>
        <v>documentary</v>
      </c>
      <c r="S448" s="8">
        <f t="shared" si="12"/>
        <v>41164.040960648148</v>
      </c>
      <c r="T448" s="8">
        <f t="shared" si="13"/>
        <v>41194.040960648148</v>
      </c>
    </row>
    <row r="449" spans="1:20" ht="45" x14ac:dyDescent="0.2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17">
        <f>(E449/D449)*100</f>
        <v>150.01875000000001</v>
      </c>
      <c r="P449" s="19">
        <f>ROUND(E449/L449, 3)</f>
        <v>55.820999999999998</v>
      </c>
      <c r="Q449" t="str">
        <f>LEFT(N449, SEARCH("/", N449, 1)-1)</f>
        <v>photography</v>
      </c>
      <c r="R449" t="str">
        <f>RIGHT(N449,LEN(N449)-FIND("/",N449))</f>
        <v>photobooks</v>
      </c>
      <c r="S449" s="8">
        <f t="shared" si="12"/>
        <v>41806.637337962966</v>
      </c>
      <c r="T449" s="8">
        <f t="shared" si="13"/>
        <v>41836.637337962966</v>
      </c>
    </row>
    <row r="450" spans="1:20" ht="60" x14ac:dyDescent="0.2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17">
        <f>(E450/D450)*100</f>
        <v>150</v>
      </c>
      <c r="P450" s="19">
        <f>ROUND(E450/L450, 3)</f>
        <v>25</v>
      </c>
      <c r="Q450" t="str">
        <f>LEFT(N450, SEARCH("/", N450, 1)-1)</f>
        <v>theater</v>
      </c>
      <c r="R450" t="str">
        <f>RIGHT(N450,LEN(N450)-FIND("/",N450))</f>
        <v>plays</v>
      </c>
      <c r="S450" s="8">
        <f t="shared" si="12"/>
        <v>42416.691655092596</v>
      </c>
      <c r="T450" s="8">
        <f t="shared" si="13"/>
        <v>42432.791666666672</v>
      </c>
    </row>
    <row r="451" spans="1:20" ht="45" x14ac:dyDescent="0.2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17">
        <f>(E451/D451)*100</f>
        <v>150</v>
      </c>
      <c r="P451" s="19">
        <f>ROUND(E451/L451, 3)</f>
        <v>41.667000000000002</v>
      </c>
      <c r="Q451" t="str">
        <f>LEFT(N451, SEARCH("/", N451, 1)-1)</f>
        <v>theater</v>
      </c>
      <c r="R451" t="str">
        <f>RIGHT(N451,LEN(N451)-FIND("/",N451))</f>
        <v>plays</v>
      </c>
      <c r="S451" s="8">
        <f t="shared" ref="S451:S514" si="14">(((J451/60)/60)/24)+DATE(1970,1,1)</f>
        <v>42529.022013888884</v>
      </c>
      <c r="T451" s="8">
        <f t="shared" ref="T451:T514" si="15">(((I451/60)/60)/24)+DATE(1970,1,1)</f>
        <v>42566.901388888888</v>
      </c>
    </row>
    <row r="452" spans="1:20" ht="60" x14ac:dyDescent="0.2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17">
        <f>(E452/D452)*100</f>
        <v>149.74666666666667</v>
      </c>
      <c r="P452" s="19">
        <f>ROUND(E452/L452, 3)</f>
        <v>160.44300000000001</v>
      </c>
      <c r="Q452" t="str">
        <f>LEFT(N452, SEARCH("/", N452, 1)-1)</f>
        <v>technology</v>
      </c>
      <c r="R452" t="str">
        <f>RIGHT(N452,LEN(N452)-FIND("/",N452))</f>
        <v>hardware</v>
      </c>
      <c r="S452" s="8">
        <f t="shared" si="14"/>
        <v>41689.150011574071</v>
      </c>
      <c r="T452" s="8">
        <f t="shared" si="15"/>
        <v>41749.108344907407</v>
      </c>
    </row>
    <row r="453" spans="1:20" ht="45" x14ac:dyDescent="0.2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17">
        <f>(E453/D453)*100</f>
        <v>149.07142857142856</v>
      </c>
      <c r="P453" s="19">
        <f>ROUND(E453/L453, 3)</f>
        <v>71.965999999999994</v>
      </c>
      <c r="Q453" t="str">
        <f>LEFT(N453, SEARCH("/", N453, 1)-1)</f>
        <v>music</v>
      </c>
      <c r="R453" t="str">
        <f>RIGHT(N453,LEN(N453)-FIND("/",N453))</f>
        <v>rock</v>
      </c>
      <c r="S453" s="8">
        <f t="shared" si="14"/>
        <v>40927.731782407405</v>
      </c>
      <c r="T453" s="8">
        <f t="shared" si="15"/>
        <v>40962.731782407405</v>
      </c>
    </row>
    <row r="454" spans="1:20" ht="45" x14ac:dyDescent="0.2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17">
        <f>(E454/D454)*100</f>
        <v>149</v>
      </c>
      <c r="P454" s="19">
        <f>ROUND(E454/L454, 3)</f>
        <v>37.25</v>
      </c>
      <c r="Q454" t="str">
        <f>LEFT(N454, SEARCH("/", N454, 1)-1)</f>
        <v>theater</v>
      </c>
      <c r="R454" t="str">
        <f>RIGHT(N454,LEN(N454)-FIND("/",N454))</f>
        <v>spaces</v>
      </c>
      <c r="S454" s="8">
        <f t="shared" si="14"/>
        <v>42443.989050925928</v>
      </c>
      <c r="T454" s="8">
        <f t="shared" si="15"/>
        <v>42487.552777777775</v>
      </c>
    </row>
    <row r="455" spans="1:20" ht="60" x14ac:dyDescent="0.2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17">
        <f>(E455/D455)*100</f>
        <v>148.88888888888889</v>
      </c>
      <c r="P455" s="19">
        <f>ROUND(E455/L455, 3)</f>
        <v>15.129</v>
      </c>
      <c r="Q455" t="str">
        <f>LEFT(N455, SEARCH("/", N455, 1)-1)</f>
        <v>theater</v>
      </c>
      <c r="R455" t="str">
        <f>RIGHT(N455,LEN(N455)-FIND("/",N455))</f>
        <v>plays</v>
      </c>
      <c r="S455" s="8">
        <f t="shared" si="14"/>
        <v>42433.761886574073</v>
      </c>
      <c r="T455" s="8">
        <f t="shared" si="15"/>
        <v>42442.916666666672</v>
      </c>
    </row>
    <row r="456" spans="1:20" ht="60" x14ac:dyDescent="0.2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17">
        <f>(E456/D456)*100</f>
        <v>148.33229411764705</v>
      </c>
      <c r="P456" s="19">
        <f>ROUND(E456/L456, 3)</f>
        <v>91.83</v>
      </c>
      <c r="Q456" t="str">
        <f>LEFT(N456, SEARCH("/", N456, 1)-1)</f>
        <v>technology</v>
      </c>
      <c r="R456" t="str">
        <f>RIGHT(N456,LEN(N456)-FIND("/",N456))</f>
        <v>hardware</v>
      </c>
      <c r="S456" s="8">
        <f t="shared" si="14"/>
        <v>41387.651516203703</v>
      </c>
      <c r="T456" s="8">
        <f t="shared" si="15"/>
        <v>41417.651516203703</v>
      </c>
    </row>
    <row r="457" spans="1:20" ht="60" x14ac:dyDescent="0.2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17">
        <f>(E457/D457)*100</f>
        <v>148.30000000000001</v>
      </c>
      <c r="P457" s="19">
        <f>ROUND(E457/L457, 3)</f>
        <v>322.39100000000002</v>
      </c>
      <c r="Q457" t="str">
        <f>LEFT(N457, SEARCH("/", N457, 1)-1)</f>
        <v>film &amp; video</v>
      </c>
      <c r="R457" t="str">
        <f>RIGHT(N457,LEN(N457)-FIND("/",N457))</f>
        <v>shorts</v>
      </c>
      <c r="S457" s="8">
        <f t="shared" si="14"/>
        <v>41409.814317129632</v>
      </c>
      <c r="T457" s="8">
        <f t="shared" si="15"/>
        <v>41431.814317129632</v>
      </c>
    </row>
    <row r="458" spans="1:20" ht="60" x14ac:dyDescent="0.2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17">
        <f>(E458/D458)*100</f>
        <v>148.13333333333333</v>
      </c>
      <c r="P458" s="19">
        <f>ROUND(E458/L458, 3)</f>
        <v>63.485999999999997</v>
      </c>
      <c r="Q458" t="str">
        <f>LEFT(N458, SEARCH("/", N458, 1)-1)</f>
        <v>music</v>
      </c>
      <c r="R458" t="str">
        <f>RIGHT(N458,LEN(N458)-FIND("/",N458))</f>
        <v>rock</v>
      </c>
      <c r="S458" s="8">
        <f t="shared" si="14"/>
        <v>40987.773715277777</v>
      </c>
      <c r="T458" s="8">
        <f t="shared" si="15"/>
        <v>41026.916666666664</v>
      </c>
    </row>
    <row r="459" spans="1:20" ht="60" x14ac:dyDescent="0.2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17">
        <f>(E459/D459)*100</f>
        <v>148.10000000000002</v>
      </c>
      <c r="P459" s="19">
        <f>ROUND(E459/L459, 3)</f>
        <v>207.61699999999999</v>
      </c>
      <c r="Q459" t="str">
        <f>LEFT(N459, SEARCH("/", N459, 1)-1)</f>
        <v>photography</v>
      </c>
      <c r="R459" t="str">
        <f>RIGHT(N459,LEN(N459)-FIND("/",N459))</f>
        <v>photobooks</v>
      </c>
      <c r="S459" s="8">
        <f t="shared" si="14"/>
        <v>42668.176701388889</v>
      </c>
      <c r="T459" s="8">
        <f t="shared" si="15"/>
        <v>42698.083333333328</v>
      </c>
    </row>
    <row r="460" spans="1:20" ht="45" x14ac:dyDescent="0.2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17">
        <f>(E460/D460)*100</f>
        <v>148.04999999999998</v>
      </c>
      <c r="P460" s="19">
        <f>ROUND(E460/L460, 3)</f>
        <v>120.857</v>
      </c>
      <c r="Q460" t="str">
        <f>LEFT(N460, SEARCH("/", N460, 1)-1)</f>
        <v>technology</v>
      </c>
      <c r="R460" t="str">
        <f>RIGHT(N460,LEN(N460)-FIND("/",N460))</f>
        <v>hardware</v>
      </c>
      <c r="S460" s="8">
        <f t="shared" si="14"/>
        <v>42472.73265046296</v>
      </c>
      <c r="T460" s="8">
        <f t="shared" si="15"/>
        <v>42505.73265046296</v>
      </c>
    </row>
    <row r="461" spans="1:20" ht="60" x14ac:dyDescent="0.2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17">
        <f>(E461/D461)*100</f>
        <v>148</v>
      </c>
      <c r="P461" s="19">
        <f>ROUND(E461/L461, 3)</f>
        <v>54.267000000000003</v>
      </c>
      <c r="Q461" t="str">
        <f>LEFT(N461, SEARCH("/", N461, 1)-1)</f>
        <v>publishing</v>
      </c>
      <c r="R461" t="str">
        <f>RIGHT(N461,LEN(N461)-FIND("/",N461))</f>
        <v>nonfiction</v>
      </c>
      <c r="S461" s="8">
        <f t="shared" si="14"/>
        <v>40990.709317129629</v>
      </c>
      <c r="T461" s="8">
        <f t="shared" si="15"/>
        <v>41015.875</v>
      </c>
    </row>
    <row r="462" spans="1:20" ht="45" x14ac:dyDescent="0.2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17">
        <f>(E462/D462)*100</f>
        <v>147.94</v>
      </c>
      <c r="P462" s="19">
        <f>ROUND(E462/L462, 3)</f>
        <v>493.13299999999998</v>
      </c>
      <c r="Q462" t="str">
        <f>LEFT(N462, SEARCH("/", N462, 1)-1)</f>
        <v>technology</v>
      </c>
      <c r="R462" t="str">
        <f>RIGHT(N462,LEN(N462)-FIND("/",N462))</f>
        <v>hardware</v>
      </c>
      <c r="S462" s="8">
        <f t="shared" si="14"/>
        <v>42620.143564814818</v>
      </c>
      <c r="T462" s="8">
        <f t="shared" si="15"/>
        <v>42680.143564814818</v>
      </c>
    </row>
    <row r="463" spans="1:20" ht="60" x14ac:dyDescent="0.2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17">
        <f>(E463/D463)*100</f>
        <v>147.75</v>
      </c>
      <c r="P463" s="19">
        <f>ROUND(E463/L463, 3)</f>
        <v>50.656999999999996</v>
      </c>
      <c r="Q463" t="str">
        <f>LEFT(N463, SEARCH("/", N463, 1)-1)</f>
        <v>music</v>
      </c>
      <c r="R463" t="str">
        <f>RIGHT(N463,LEN(N463)-FIND("/",N463))</f>
        <v>indie rock</v>
      </c>
      <c r="S463" s="8">
        <f t="shared" si="14"/>
        <v>42290.059594907405</v>
      </c>
      <c r="T463" s="8">
        <f t="shared" si="15"/>
        <v>42304.207638888889</v>
      </c>
    </row>
    <row r="464" spans="1:20" ht="60" x14ac:dyDescent="0.2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17">
        <f>(E464/D464)*100</f>
        <v>147.66666666666666</v>
      </c>
      <c r="P464" s="19">
        <f>ROUND(E464/L464, 3)</f>
        <v>35.44</v>
      </c>
      <c r="Q464" t="str">
        <f>LEFT(N464, SEARCH("/", N464, 1)-1)</f>
        <v>publishing</v>
      </c>
      <c r="R464" t="str">
        <f>RIGHT(N464,LEN(N464)-FIND("/",N464))</f>
        <v>radio &amp; podcasts</v>
      </c>
      <c r="S464" s="8">
        <f t="shared" si="14"/>
        <v>41326.911319444444</v>
      </c>
      <c r="T464" s="8">
        <f t="shared" si="15"/>
        <v>41371.869652777779</v>
      </c>
    </row>
    <row r="465" spans="1:20" ht="60" x14ac:dyDescent="0.2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17">
        <f>(E465/D465)*100</f>
        <v>147.6</v>
      </c>
      <c r="P465" s="19">
        <f>ROUND(E465/L465, 3)</f>
        <v>95.225999999999999</v>
      </c>
      <c r="Q465" t="str">
        <f>LEFT(N465, SEARCH("/", N465, 1)-1)</f>
        <v>film &amp; video</v>
      </c>
      <c r="R465" t="str">
        <f>RIGHT(N465,LEN(N465)-FIND("/",N465))</f>
        <v>documentary</v>
      </c>
      <c r="S465" s="8">
        <f t="shared" si="14"/>
        <v>40967.081874999996</v>
      </c>
      <c r="T465" s="8">
        <f t="shared" si="15"/>
        <v>41027.040208333332</v>
      </c>
    </row>
    <row r="466" spans="1:20" ht="45" x14ac:dyDescent="0.2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17">
        <f>(E466/D466)*100</f>
        <v>147.32653061224491</v>
      </c>
      <c r="P466" s="19">
        <f>ROUND(E466/L466, 3)</f>
        <v>48.45</v>
      </c>
      <c r="Q466" t="str">
        <f>LEFT(N466, SEARCH("/", N466, 1)-1)</f>
        <v>publishing</v>
      </c>
      <c r="R466" t="str">
        <f>RIGHT(N466,LEN(N466)-FIND("/",N466))</f>
        <v>nonfiction</v>
      </c>
      <c r="S466" s="8">
        <f t="shared" si="14"/>
        <v>41422.075821759259</v>
      </c>
      <c r="T466" s="8">
        <f t="shared" si="15"/>
        <v>41452.075821759259</v>
      </c>
    </row>
    <row r="467" spans="1:20" ht="60" x14ac:dyDescent="0.2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17">
        <f>(E467/D467)*100</f>
        <v>147.23376999999999</v>
      </c>
      <c r="P467" s="19">
        <f>ROUND(E467/L467, 3)</f>
        <v>92.251999999999995</v>
      </c>
      <c r="Q467" t="str">
        <f>LEFT(N467, SEARCH("/", N467, 1)-1)</f>
        <v>film &amp; video</v>
      </c>
      <c r="R467" t="str">
        <f>RIGHT(N467,LEN(N467)-FIND("/",N467))</f>
        <v>documentary</v>
      </c>
      <c r="S467" s="8">
        <f t="shared" si="14"/>
        <v>42758.197013888886</v>
      </c>
      <c r="T467" s="8">
        <f t="shared" si="15"/>
        <v>42788.197013888886</v>
      </c>
    </row>
    <row r="468" spans="1:20" ht="30" x14ac:dyDescent="0.2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17">
        <f>(E468/D468)*100</f>
        <v>146.97777777777779</v>
      </c>
      <c r="P468" s="19">
        <f>ROUND(E468/L468, 3)</f>
        <v>52.701000000000001</v>
      </c>
      <c r="Q468" t="str">
        <f>LEFT(N468, SEARCH("/", N468, 1)-1)</f>
        <v>games</v>
      </c>
      <c r="R468" t="str">
        <f>RIGHT(N468,LEN(N468)-FIND("/",N468))</f>
        <v>tabletop games</v>
      </c>
      <c r="S468" s="8">
        <f t="shared" si="14"/>
        <v>42262.416643518518</v>
      </c>
      <c r="T468" s="8">
        <f t="shared" si="15"/>
        <v>42292.416643518518</v>
      </c>
    </row>
    <row r="469" spans="1:20" ht="45" x14ac:dyDescent="0.2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17">
        <f>(E469/D469)*100</f>
        <v>146.88749999999999</v>
      </c>
      <c r="P469" s="19">
        <f>ROUND(E469/L469, 3)</f>
        <v>42.887</v>
      </c>
      <c r="Q469" t="str">
        <f>LEFT(N469, SEARCH("/", N469, 1)-1)</f>
        <v>technology</v>
      </c>
      <c r="R469" t="str">
        <f>RIGHT(N469,LEN(N469)-FIND("/",N469))</f>
        <v>wearables</v>
      </c>
      <c r="S469" s="8">
        <f t="shared" si="14"/>
        <v>42045.957314814819</v>
      </c>
      <c r="T469" s="8">
        <f t="shared" si="15"/>
        <v>42075.915648148148</v>
      </c>
    </row>
    <row r="470" spans="1:20" ht="60" x14ac:dyDescent="0.2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17">
        <f>(E470/D470)*100</f>
        <v>146.6</v>
      </c>
      <c r="P470" s="19">
        <f>ROUND(E470/L470, 3)</f>
        <v>91.625</v>
      </c>
      <c r="Q470" t="str">
        <f>LEFT(N470, SEARCH("/", N470, 1)-1)</f>
        <v>music</v>
      </c>
      <c r="R470" t="str">
        <f>RIGHT(N470,LEN(N470)-FIND("/",N470))</f>
        <v>rock</v>
      </c>
      <c r="S470" s="8">
        <f t="shared" si="14"/>
        <v>41933.838171296295</v>
      </c>
      <c r="T470" s="8">
        <f t="shared" si="15"/>
        <v>41978.879837962959</v>
      </c>
    </row>
    <row r="471" spans="1:20" ht="45" x14ac:dyDescent="0.2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17">
        <f>(E471/D471)*100</f>
        <v>146.53957758620692</v>
      </c>
      <c r="P471" s="19">
        <f>ROUND(E471/L471, 3)</f>
        <v>155.238</v>
      </c>
      <c r="Q471" t="str">
        <f>LEFT(N471, SEARCH("/", N471, 1)-1)</f>
        <v>theater</v>
      </c>
      <c r="R471" t="str">
        <f>RIGHT(N471,LEN(N471)-FIND("/",N471))</f>
        <v>spaces</v>
      </c>
      <c r="S471" s="8">
        <f t="shared" si="14"/>
        <v>41894.632361111115</v>
      </c>
      <c r="T471" s="8">
        <f t="shared" si="15"/>
        <v>41954.674027777779</v>
      </c>
    </row>
    <row r="472" spans="1:20" ht="45" x14ac:dyDescent="0.2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17">
        <f>(E472/D472)*100</f>
        <v>146.53333333333333</v>
      </c>
      <c r="P472" s="19">
        <f>ROUND(E472/L472, 3)</f>
        <v>191.13</v>
      </c>
      <c r="Q472" t="str">
        <f>LEFT(N472, SEARCH("/", N472, 1)-1)</f>
        <v>theater</v>
      </c>
      <c r="R472" t="str">
        <f>RIGHT(N472,LEN(N472)-FIND("/",N472))</f>
        <v>spaces</v>
      </c>
      <c r="S472" s="8">
        <f t="shared" si="14"/>
        <v>42570.110243055555</v>
      </c>
      <c r="T472" s="8">
        <f t="shared" si="15"/>
        <v>42600.110243055555</v>
      </c>
    </row>
    <row r="473" spans="1:20" ht="30" x14ac:dyDescent="0.2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17">
        <f>(E473/D473)*100</f>
        <v>146.5</v>
      </c>
      <c r="P473" s="19">
        <f>ROUND(E473/L473, 3)</f>
        <v>15.722</v>
      </c>
      <c r="Q473" t="str">
        <f>LEFT(N473, SEARCH("/", N473, 1)-1)</f>
        <v>games</v>
      </c>
      <c r="R473" t="str">
        <f>RIGHT(N473,LEN(N473)-FIND("/",N473))</f>
        <v>tabletop games</v>
      </c>
      <c r="S473" s="8">
        <f t="shared" si="14"/>
        <v>42136.75100694444</v>
      </c>
      <c r="T473" s="8">
        <f t="shared" si="15"/>
        <v>42166.75100694444</v>
      </c>
    </row>
    <row r="474" spans="1:20" ht="45" x14ac:dyDescent="0.2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17">
        <f>(E474/D474)*100</f>
        <v>146.38888888888889</v>
      </c>
      <c r="P474" s="19">
        <f>ROUND(E474/L474, 3)</f>
        <v>292.77800000000002</v>
      </c>
      <c r="Q474" t="str">
        <f>LEFT(N474, SEARCH("/", N474, 1)-1)</f>
        <v>theater</v>
      </c>
      <c r="R474" t="str">
        <f>RIGHT(N474,LEN(N474)-FIND("/",N474))</f>
        <v>plays</v>
      </c>
      <c r="S474" s="8">
        <f t="shared" si="14"/>
        <v>41822.57503472222</v>
      </c>
      <c r="T474" s="8">
        <f t="shared" si="15"/>
        <v>41825.041666666664</v>
      </c>
    </row>
    <row r="475" spans="1:20" ht="30" x14ac:dyDescent="0.2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17">
        <f>(E475/D475)*100</f>
        <v>146.12318374694613</v>
      </c>
      <c r="P475" s="19">
        <f>ROUND(E475/L475, 3)</f>
        <v>98.816999999999993</v>
      </c>
      <c r="Q475" t="str">
        <f>LEFT(N475, SEARCH("/", N475, 1)-1)</f>
        <v>music</v>
      </c>
      <c r="R475" t="str">
        <f>RIGHT(N475,LEN(N475)-FIND("/",N475))</f>
        <v>indie rock</v>
      </c>
      <c r="S475" s="8">
        <f t="shared" si="14"/>
        <v>41192.754942129628</v>
      </c>
      <c r="T475" s="8">
        <f t="shared" si="15"/>
        <v>41222.7966087963</v>
      </c>
    </row>
    <row r="476" spans="1:20" ht="60" x14ac:dyDescent="0.2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17">
        <f>(E476/D476)*100</f>
        <v>146.08079999999998</v>
      </c>
      <c r="P476" s="19">
        <f>ROUND(E476/L476, 3)</f>
        <v>65.215000000000003</v>
      </c>
      <c r="Q476" t="str">
        <f>LEFT(N476, SEARCH("/", N476, 1)-1)</f>
        <v>music</v>
      </c>
      <c r="R476" t="str">
        <f>RIGHT(N476,LEN(N476)-FIND("/",N476))</f>
        <v>rock</v>
      </c>
      <c r="S476" s="8">
        <f t="shared" si="14"/>
        <v>41264.72314814815</v>
      </c>
      <c r="T476" s="8">
        <f t="shared" si="15"/>
        <v>41294.72314814815</v>
      </c>
    </row>
    <row r="477" spans="1:20" ht="30" x14ac:dyDescent="0.2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17">
        <f>(E477/D477)*100</f>
        <v>146</v>
      </c>
      <c r="P477" s="19">
        <f>ROUND(E477/L477, 3)</f>
        <v>38.420999999999999</v>
      </c>
      <c r="Q477" t="str">
        <f>LEFT(N477, SEARCH("/", N477, 1)-1)</f>
        <v>theater</v>
      </c>
      <c r="R477" t="str">
        <f>RIGHT(N477,LEN(N477)-FIND("/",N477))</f>
        <v>musical</v>
      </c>
      <c r="S477" s="8">
        <f t="shared" si="14"/>
        <v>42493.857083333336</v>
      </c>
      <c r="T477" s="8">
        <f t="shared" si="15"/>
        <v>42508</v>
      </c>
    </row>
    <row r="478" spans="1:20" ht="60" x14ac:dyDescent="0.2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17">
        <f>(E478/D478)*100</f>
        <v>145.88</v>
      </c>
      <c r="P478" s="19">
        <f>ROUND(E478/L478, 3)</f>
        <v>47.058</v>
      </c>
      <c r="Q478" t="str">
        <f>LEFT(N478, SEARCH("/", N478, 1)-1)</f>
        <v>technology</v>
      </c>
      <c r="R478" t="str">
        <f>RIGHT(N478,LEN(N478)-FIND("/",N478))</f>
        <v>space exploration</v>
      </c>
      <c r="S478" s="8">
        <f t="shared" si="14"/>
        <v>42115.74754629629</v>
      </c>
      <c r="T478" s="8">
        <f t="shared" si="15"/>
        <v>42145.74754629629</v>
      </c>
    </row>
    <row r="479" spans="1:20" ht="45" x14ac:dyDescent="0.2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17">
        <f>(E479/D479)*100</f>
        <v>145.85714285714286</v>
      </c>
      <c r="P479" s="19">
        <f>ROUND(E479/L479, 3)</f>
        <v>64.62</v>
      </c>
      <c r="Q479" t="str">
        <f>LEFT(N479, SEARCH("/", N479, 1)-1)</f>
        <v>music</v>
      </c>
      <c r="R479" t="str">
        <f>RIGHT(N479,LEN(N479)-FIND("/",N479))</f>
        <v>rock</v>
      </c>
      <c r="S479" s="8">
        <f t="shared" si="14"/>
        <v>41546.664212962962</v>
      </c>
      <c r="T479" s="8">
        <f t="shared" si="15"/>
        <v>41579.791666666664</v>
      </c>
    </row>
    <row r="480" spans="1:20" ht="30" x14ac:dyDescent="0.2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17">
        <f>(E480/D480)*100</f>
        <v>145.70000000000002</v>
      </c>
      <c r="P480" s="19">
        <f>ROUND(E480/L480, 3)</f>
        <v>91.882999999999996</v>
      </c>
      <c r="Q480" t="str">
        <f>LEFT(N480, SEARCH("/", N480, 1)-1)</f>
        <v>photography</v>
      </c>
      <c r="R480" t="str">
        <f>RIGHT(N480,LEN(N480)-FIND("/",N480))</f>
        <v>photobooks</v>
      </c>
      <c r="S480" s="8">
        <f t="shared" si="14"/>
        <v>42247.616400462968</v>
      </c>
      <c r="T480" s="8">
        <f t="shared" si="15"/>
        <v>42279.960416666669</v>
      </c>
    </row>
    <row r="481" spans="1:20" ht="60" x14ac:dyDescent="0.2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17">
        <f>(E481/D481)*100</f>
        <v>145.70000000000002</v>
      </c>
      <c r="P481" s="19">
        <f>ROUND(E481/L481, 3)</f>
        <v>104.071</v>
      </c>
      <c r="Q481" t="str">
        <f>LEFT(N481, SEARCH("/", N481, 1)-1)</f>
        <v>theater</v>
      </c>
      <c r="R481" t="str">
        <f>RIGHT(N481,LEN(N481)-FIND("/",N481))</f>
        <v>plays</v>
      </c>
      <c r="S481" s="8">
        <f t="shared" si="14"/>
        <v>42064.652673611112</v>
      </c>
      <c r="T481" s="8">
        <f t="shared" si="15"/>
        <v>42101.291666666672</v>
      </c>
    </row>
    <row r="482" spans="1:20" ht="60" x14ac:dyDescent="0.2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17">
        <f>(E482/D482)*100</f>
        <v>145.5</v>
      </c>
      <c r="P482" s="19">
        <f>ROUND(E482/L482, 3)</f>
        <v>40.417000000000002</v>
      </c>
      <c r="Q482" t="str">
        <f>LEFT(N482, SEARCH("/", N482, 1)-1)</f>
        <v>film &amp; video</v>
      </c>
      <c r="R482" t="str">
        <f>RIGHT(N482,LEN(N482)-FIND("/",N482))</f>
        <v>documentary</v>
      </c>
      <c r="S482" s="8">
        <f t="shared" si="14"/>
        <v>40205.174849537041</v>
      </c>
      <c r="T482" s="8">
        <f t="shared" si="15"/>
        <v>40291.160416666666</v>
      </c>
    </row>
    <row r="483" spans="1:20" ht="60" x14ac:dyDescent="0.2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17">
        <f>(E483/D483)*100</f>
        <v>145.4</v>
      </c>
      <c r="P483" s="19">
        <f>ROUND(E483/L483, 3)</f>
        <v>47.671999999999997</v>
      </c>
      <c r="Q483" t="str">
        <f>LEFT(N483, SEARCH("/", N483, 1)-1)</f>
        <v>music</v>
      </c>
      <c r="R483" t="str">
        <f>RIGHT(N483,LEN(N483)-FIND("/",N483))</f>
        <v>rock</v>
      </c>
      <c r="S483" s="8">
        <f t="shared" si="14"/>
        <v>40895.897974537038</v>
      </c>
      <c r="T483" s="8">
        <f t="shared" si="15"/>
        <v>40925.897974537038</v>
      </c>
    </row>
    <row r="484" spans="1:20" ht="30" x14ac:dyDescent="0.2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17">
        <f>(E484/D484)*100</f>
        <v>145.4</v>
      </c>
      <c r="P484" s="19">
        <f>ROUND(E484/L484, 3)</f>
        <v>21.382000000000001</v>
      </c>
      <c r="Q484" t="str">
        <f>LEFT(N484, SEARCH("/", N484, 1)-1)</f>
        <v>music</v>
      </c>
      <c r="R484" t="str">
        <f>RIGHT(N484,LEN(N484)-FIND("/",N484))</f>
        <v>rock</v>
      </c>
      <c r="S484" s="8">
        <f t="shared" si="14"/>
        <v>42565.480983796297</v>
      </c>
      <c r="T484" s="8">
        <f t="shared" si="15"/>
        <v>42595.480983796297</v>
      </c>
    </row>
    <row r="485" spans="1:20" ht="45" x14ac:dyDescent="0.2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17">
        <f>(E485/D485)*100</f>
        <v>145.33333333333334</v>
      </c>
      <c r="P485" s="19">
        <f>ROUND(E485/L485, 3)</f>
        <v>35.738</v>
      </c>
      <c r="Q485" t="str">
        <f>LEFT(N485, SEARCH("/", N485, 1)-1)</f>
        <v>music</v>
      </c>
      <c r="R485" t="str">
        <f>RIGHT(N485,LEN(N485)-FIND("/",N485))</f>
        <v>electronic music</v>
      </c>
      <c r="S485" s="8">
        <f t="shared" si="14"/>
        <v>42418.231747685189</v>
      </c>
      <c r="T485" s="8">
        <f t="shared" si="15"/>
        <v>42448.190081018518</v>
      </c>
    </row>
    <row r="486" spans="1:20" ht="60" x14ac:dyDescent="0.2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17">
        <f>(E486/D486)*100</f>
        <v>145.29411764705881</v>
      </c>
      <c r="P486" s="19">
        <f>ROUND(E486/L486, 3)</f>
        <v>56.136000000000003</v>
      </c>
      <c r="Q486" t="str">
        <f>LEFT(N486, SEARCH("/", N486, 1)-1)</f>
        <v>film &amp; video</v>
      </c>
      <c r="R486" t="str">
        <f>RIGHT(N486,LEN(N486)-FIND("/",N486))</f>
        <v>television</v>
      </c>
      <c r="S486" s="8">
        <f t="shared" si="14"/>
        <v>42175.816365740742</v>
      </c>
      <c r="T486" s="8">
        <f t="shared" si="15"/>
        <v>42205.816365740742</v>
      </c>
    </row>
    <row r="487" spans="1:20" ht="45" x14ac:dyDescent="0.2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17">
        <f>(E487/D487)*100</f>
        <v>145.14000000000001</v>
      </c>
      <c r="P487" s="19">
        <f>ROUND(E487/L487, 3)</f>
        <v>88.260999999999996</v>
      </c>
      <c r="Q487" t="str">
        <f>LEFT(N487, SEARCH("/", N487, 1)-1)</f>
        <v>photography</v>
      </c>
      <c r="R487" t="str">
        <f>RIGHT(N487,LEN(N487)-FIND("/",N487))</f>
        <v>photobooks</v>
      </c>
      <c r="S487" s="8">
        <f t="shared" si="14"/>
        <v>42443.00204861111</v>
      </c>
      <c r="T487" s="8">
        <f t="shared" si="15"/>
        <v>42492.165972222225</v>
      </c>
    </row>
    <row r="488" spans="1:20" ht="45" x14ac:dyDescent="0.2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17">
        <f>(E488/D488)*100</f>
        <v>145.11000000000001</v>
      </c>
      <c r="P488" s="19">
        <f>ROUND(E488/L488, 3)</f>
        <v>70.784999999999997</v>
      </c>
      <c r="Q488" t="str">
        <f>LEFT(N488, SEARCH("/", N488, 1)-1)</f>
        <v>music</v>
      </c>
      <c r="R488" t="str">
        <f>RIGHT(N488,LEN(N488)-FIND("/",N488))</f>
        <v>rock</v>
      </c>
      <c r="S488" s="8">
        <f t="shared" si="14"/>
        <v>41053.80846064815</v>
      </c>
      <c r="T488" s="8">
        <f t="shared" si="15"/>
        <v>41074.80846064815</v>
      </c>
    </row>
    <row r="489" spans="1:20" ht="45" x14ac:dyDescent="0.2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17">
        <f>(E489/D489)*100</f>
        <v>144.58441666666667</v>
      </c>
      <c r="P489" s="19">
        <f>ROUND(E489/L489, 3)</f>
        <v>70.528999999999996</v>
      </c>
      <c r="Q489" t="str">
        <f>LEFT(N489, SEARCH("/", N489, 1)-1)</f>
        <v>music</v>
      </c>
      <c r="R489" t="str">
        <f>RIGHT(N489,LEN(N489)-FIND("/",N489))</f>
        <v>indie rock</v>
      </c>
      <c r="S489" s="8">
        <f t="shared" si="14"/>
        <v>41228.786203703705</v>
      </c>
      <c r="T489" s="8">
        <f t="shared" si="15"/>
        <v>41258.786203703705</v>
      </c>
    </row>
    <row r="490" spans="1:20" ht="45" x14ac:dyDescent="0.2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17">
        <f>(E490/D490)*100</f>
        <v>144.54249999999999</v>
      </c>
      <c r="P490" s="19">
        <f>ROUND(E490/L490, 3)</f>
        <v>511.65499999999997</v>
      </c>
      <c r="Q490" t="str">
        <f>LEFT(N490, SEARCH("/", N490, 1)-1)</f>
        <v>technology</v>
      </c>
      <c r="R490" t="str">
        <f>RIGHT(N490,LEN(N490)-FIND("/",N490))</f>
        <v>hardware</v>
      </c>
      <c r="S490" s="8">
        <f t="shared" si="14"/>
        <v>42745.744618055556</v>
      </c>
      <c r="T490" s="8">
        <f t="shared" si="15"/>
        <v>42795.744618055556</v>
      </c>
    </row>
    <row r="491" spans="1:20" ht="45" x14ac:dyDescent="0.2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17">
        <f>(E491/D491)*100</f>
        <v>144.5</v>
      </c>
      <c r="P491" s="19">
        <f>ROUND(E491/L491, 3)</f>
        <v>68.81</v>
      </c>
      <c r="Q491" t="str">
        <f>LEFT(N491, SEARCH("/", N491, 1)-1)</f>
        <v>music</v>
      </c>
      <c r="R491" t="str">
        <f>RIGHT(N491,LEN(N491)-FIND("/",N491))</f>
        <v>indie rock</v>
      </c>
      <c r="S491" s="8">
        <f t="shared" si="14"/>
        <v>42366.192974537036</v>
      </c>
      <c r="T491" s="8">
        <f t="shared" si="15"/>
        <v>42401.75</v>
      </c>
    </row>
    <row r="492" spans="1:20" ht="45" x14ac:dyDescent="0.2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17">
        <f>(E492/D492)*100</f>
        <v>144.4</v>
      </c>
      <c r="P492" s="19">
        <f>ROUND(E492/L492, 3)</f>
        <v>126.667</v>
      </c>
      <c r="Q492" t="str">
        <f>LEFT(N492, SEARCH("/", N492, 1)-1)</f>
        <v>theater</v>
      </c>
      <c r="R492" t="str">
        <f>RIGHT(N492,LEN(N492)-FIND("/",N492))</f>
        <v>plays</v>
      </c>
      <c r="S492" s="8">
        <f t="shared" si="14"/>
        <v>41789.726979166669</v>
      </c>
      <c r="T492" s="8">
        <f t="shared" si="15"/>
        <v>41799.726979166669</v>
      </c>
    </row>
    <row r="493" spans="1:20" ht="60" x14ac:dyDescent="0.2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17">
        <f>(E493/D493)*100</f>
        <v>144.37459999999999</v>
      </c>
      <c r="P493" s="19">
        <f>ROUND(E493/L493, 3)</f>
        <v>92.548000000000002</v>
      </c>
      <c r="Q493" t="str">
        <f>LEFT(N493, SEARCH("/", N493, 1)-1)</f>
        <v>music</v>
      </c>
      <c r="R493" t="str">
        <f>RIGHT(N493,LEN(N493)-FIND("/",N493))</f>
        <v>rock</v>
      </c>
      <c r="S493" s="8">
        <f t="shared" si="14"/>
        <v>41276.047905092593</v>
      </c>
      <c r="T493" s="8">
        <f t="shared" si="15"/>
        <v>41306.047905092593</v>
      </c>
    </row>
    <row r="494" spans="1:20" ht="45" x14ac:dyDescent="0.2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17">
        <f>(E494/D494)*100</f>
        <v>144.31375</v>
      </c>
      <c r="P494" s="19">
        <f>ROUND(E494/L494, 3)</f>
        <v>40.795000000000002</v>
      </c>
      <c r="Q494" t="str">
        <f>LEFT(N494, SEARCH("/", N494, 1)-1)</f>
        <v>food</v>
      </c>
      <c r="R494" t="str">
        <f>RIGHT(N494,LEN(N494)-FIND("/",N494))</f>
        <v>small batch</v>
      </c>
      <c r="S494" s="8">
        <f t="shared" si="14"/>
        <v>41839.005671296298</v>
      </c>
      <c r="T494" s="8">
        <f t="shared" si="15"/>
        <v>41869.005671296298</v>
      </c>
    </row>
    <row r="495" spans="1:20" ht="60" x14ac:dyDescent="0.2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17">
        <f>(E495/D495)*100</f>
        <v>144.28571428571428</v>
      </c>
      <c r="P495" s="19">
        <f>ROUND(E495/L495, 3)</f>
        <v>50.5</v>
      </c>
      <c r="Q495" t="str">
        <f>LEFT(N495, SEARCH("/", N495, 1)-1)</f>
        <v>technology</v>
      </c>
      <c r="R495" t="str">
        <f>RIGHT(N495,LEN(N495)-FIND("/",N495))</f>
        <v>wearables</v>
      </c>
      <c r="S495" s="8">
        <f t="shared" si="14"/>
        <v>42683.420312500006</v>
      </c>
      <c r="T495" s="8">
        <f t="shared" si="15"/>
        <v>42698.958333333328</v>
      </c>
    </row>
    <row r="496" spans="1:20" ht="60" x14ac:dyDescent="0.2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17">
        <f>(E496/D496)*100</f>
        <v>144.06666666666666</v>
      </c>
      <c r="P496" s="19">
        <f>ROUND(E496/L496, 3)</f>
        <v>45.978999999999999</v>
      </c>
      <c r="Q496" t="str">
        <f>LEFT(N496, SEARCH("/", N496, 1)-1)</f>
        <v>theater</v>
      </c>
      <c r="R496" t="str">
        <f>RIGHT(N496,LEN(N496)-FIND("/",N496))</f>
        <v>plays</v>
      </c>
      <c r="S496" s="8">
        <f t="shared" si="14"/>
        <v>42309.756620370375</v>
      </c>
      <c r="T496" s="8">
        <f t="shared" si="15"/>
        <v>42330.916666666672</v>
      </c>
    </row>
    <row r="497" spans="1:20" ht="60" x14ac:dyDescent="0.2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17">
        <f>(E497/D497)*100</f>
        <v>144.00583333333333</v>
      </c>
      <c r="P497" s="19">
        <f>ROUND(E497/L497, 3)</f>
        <v>22.738</v>
      </c>
      <c r="Q497" t="str">
        <f>LEFT(N497, SEARCH("/", N497, 1)-1)</f>
        <v>music</v>
      </c>
      <c r="R497" t="str">
        <f>RIGHT(N497,LEN(N497)-FIND("/",N497))</f>
        <v>metal</v>
      </c>
      <c r="S497" s="8">
        <f t="shared" si="14"/>
        <v>42079.745578703703</v>
      </c>
      <c r="T497" s="8">
        <f t="shared" si="15"/>
        <v>42109.957638888889</v>
      </c>
    </row>
    <row r="498" spans="1:20" ht="45" x14ac:dyDescent="0.2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17">
        <f>(E498/D498)*100</f>
        <v>144</v>
      </c>
      <c r="P498" s="19">
        <f>ROUND(E498/L498, 3)</f>
        <v>22.908999999999999</v>
      </c>
      <c r="Q498" t="str">
        <f>LEFT(N498, SEARCH("/", N498, 1)-1)</f>
        <v>theater</v>
      </c>
      <c r="R498" t="str">
        <f>RIGHT(N498,LEN(N498)-FIND("/",N498))</f>
        <v>plays</v>
      </c>
      <c r="S498" s="8">
        <f t="shared" si="14"/>
        <v>42139.816840277781</v>
      </c>
      <c r="T498" s="8">
        <f t="shared" si="15"/>
        <v>42181.875</v>
      </c>
    </row>
    <row r="499" spans="1:20" ht="45" x14ac:dyDescent="0.2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17">
        <f>(E499/D499)*100</f>
        <v>143.94736842105263</v>
      </c>
      <c r="P499" s="19">
        <f>ROUND(E499/L499, 3)</f>
        <v>66.706999999999994</v>
      </c>
      <c r="Q499" t="str">
        <f>LEFT(N499, SEARCH("/", N499, 1)-1)</f>
        <v>publishing</v>
      </c>
      <c r="R499" t="str">
        <f>RIGHT(N499,LEN(N499)-FIND("/",N499))</f>
        <v>nonfiction</v>
      </c>
      <c r="S499" s="8">
        <f t="shared" si="14"/>
        <v>40909.649201388893</v>
      </c>
      <c r="T499" s="8">
        <f t="shared" si="15"/>
        <v>40937.649201388893</v>
      </c>
    </row>
    <row r="500" spans="1:20" ht="60" x14ac:dyDescent="0.2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17">
        <f>(E500/D500)*100</f>
        <v>143.65230769230772</v>
      </c>
      <c r="P500" s="19">
        <f>ROUND(E500/L500, 3)</f>
        <v>74.638999999999996</v>
      </c>
      <c r="Q500" t="str">
        <f>LEFT(N500, SEARCH("/", N500, 1)-1)</f>
        <v>technology</v>
      </c>
      <c r="R500" t="str">
        <f>RIGHT(N500,LEN(N500)-FIND("/",N500))</f>
        <v>space exploration</v>
      </c>
      <c r="S500" s="8">
        <f t="shared" si="14"/>
        <v>42251.16715277778</v>
      </c>
      <c r="T500" s="8">
        <f t="shared" si="15"/>
        <v>42288.041666666672</v>
      </c>
    </row>
    <row r="501" spans="1:20" ht="60" x14ac:dyDescent="0.2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17">
        <f>(E501/D501)*100</f>
        <v>143.45666666666668</v>
      </c>
      <c r="P501" s="19">
        <f>ROUND(E501/L501, 3)</f>
        <v>114.765</v>
      </c>
      <c r="Q501" t="str">
        <f>LEFT(N501, SEARCH("/", N501, 1)-1)</f>
        <v>technology</v>
      </c>
      <c r="R501" t="str">
        <f>RIGHT(N501,LEN(N501)-FIND("/",N501))</f>
        <v>hardware</v>
      </c>
      <c r="S501" s="8">
        <f t="shared" si="14"/>
        <v>42361.602476851855</v>
      </c>
      <c r="T501" s="8">
        <f t="shared" si="15"/>
        <v>42400.915972222225</v>
      </c>
    </row>
    <row r="502" spans="1:20" ht="60" x14ac:dyDescent="0.2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17">
        <f>(E502/D502)*100</f>
        <v>143.33333333333334</v>
      </c>
      <c r="P502" s="19">
        <f>ROUND(E502/L502, 3)</f>
        <v>51.6</v>
      </c>
      <c r="Q502" t="str">
        <f>LEFT(N502, SEARCH("/", N502, 1)-1)</f>
        <v>theater</v>
      </c>
      <c r="R502" t="str">
        <f>RIGHT(N502,LEN(N502)-FIND("/",N502))</f>
        <v>spaces</v>
      </c>
      <c r="S502" s="8">
        <f t="shared" si="14"/>
        <v>42783.459398148145</v>
      </c>
      <c r="T502" s="8">
        <f t="shared" si="15"/>
        <v>42797.459398148145</v>
      </c>
    </row>
    <row r="503" spans="1:20" ht="45" x14ac:dyDescent="0.2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17">
        <f>(E503/D503)*100</f>
        <v>143.33333333333334</v>
      </c>
      <c r="P503" s="19">
        <f>ROUND(E503/L503, 3)</f>
        <v>21.5</v>
      </c>
      <c r="Q503" t="str">
        <f>LEFT(N503, SEARCH("/", N503, 1)-1)</f>
        <v>theater</v>
      </c>
      <c r="R503" t="str">
        <f>RIGHT(N503,LEN(N503)-FIND("/",N503))</f>
        <v>plays</v>
      </c>
      <c r="S503" s="8">
        <f t="shared" si="14"/>
        <v>42160.651817129634</v>
      </c>
      <c r="T503" s="8">
        <f t="shared" si="15"/>
        <v>42190.651817129634</v>
      </c>
    </row>
    <row r="504" spans="1:20" ht="45" x14ac:dyDescent="0.2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17">
        <f>(E504/D504)*100</f>
        <v>143.19999999999999</v>
      </c>
      <c r="P504" s="19">
        <f>ROUND(E504/L504, 3)</f>
        <v>48.542000000000002</v>
      </c>
      <c r="Q504" t="str">
        <f>LEFT(N504, SEARCH("/", N504, 1)-1)</f>
        <v>theater</v>
      </c>
      <c r="R504" t="str">
        <f>RIGHT(N504,LEN(N504)-FIND("/",N504))</f>
        <v>musical</v>
      </c>
      <c r="S504" s="8">
        <f t="shared" si="14"/>
        <v>41887.111354166671</v>
      </c>
      <c r="T504" s="8">
        <f t="shared" si="15"/>
        <v>41909.166666666664</v>
      </c>
    </row>
    <row r="505" spans="1:20" ht="45" x14ac:dyDescent="0.2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17">
        <f>(E505/D505)*100</f>
        <v>142.86666666666667</v>
      </c>
      <c r="P505" s="19">
        <f>ROUND(E505/L505, 3)</f>
        <v>44.646000000000001</v>
      </c>
      <c r="Q505" t="str">
        <f>LEFT(N505, SEARCH("/", N505, 1)-1)</f>
        <v>music</v>
      </c>
      <c r="R505" t="str">
        <f>RIGHT(N505,LEN(N505)-FIND("/",N505))</f>
        <v>pop</v>
      </c>
      <c r="S505" s="8">
        <f t="shared" si="14"/>
        <v>40974.791898148149</v>
      </c>
      <c r="T505" s="8">
        <f t="shared" si="15"/>
        <v>41004.750231481477</v>
      </c>
    </row>
    <row r="506" spans="1:20" ht="60" x14ac:dyDescent="0.2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17">
        <f>(E506/D506)*100</f>
        <v>142.85714285714286</v>
      </c>
      <c r="P506" s="19">
        <f>ROUND(E506/L506, 3)</f>
        <v>25</v>
      </c>
      <c r="Q506" t="str">
        <f>LEFT(N506, SEARCH("/", N506, 1)-1)</f>
        <v>music</v>
      </c>
      <c r="R506" t="str">
        <f>RIGHT(N506,LEN(N506)-FIND("/",N506))</f>
        <v>rock</v>
      </c>
      <c r="S506" s="8">
        <f t="shared" si="14"/>
        <v>40576.539664351854</v>
      </c>
      <c r="T506" s="8">
        <f t="shared" si="15"/>
        <v>40606.539664351854</v>
      </c>
    </row>
    <row r="507" spans="1:20" ht="45" x14ac:dyDescent="0.2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17">
        <f>(E507/D507)*100</f>
        <v>142.79999999999998</v>
      </c>
      <c r="P507" s="19">
        <f>ROUND(E507/L507, 3)</f>
        <v>162.273</v>
      </c>
      <c r="Q507" t="str">
        <f>LEFT(N507, SEARCH("/", N507, 1)-1)</f>
        <v>music</v>
      </c>
      <c r="R507" t="str">
        <f>RIGHT(N507,LEN(N507)-FIND("/",N507))</f>
        <v>rock</v>
      </c>
      <c r="S507" s="8">
        <f t="shared" si="14"/>
        <v>40983.055949074071</v>
      </c>
      <c r="T507" s="8">
        <f t="shared" si="15"/>
        <v>41040.657638888886</v>
      </c>
    </row>
    <row r="508" spans="1:20" ht="45" x14ac:dyDescent="0.2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17">
        <f>(E508/D508)*100</f>
        <v>142.66666666666669</v>
      </c>
      <c r="P508" s="19">
        <f>ROUND(E508/L508, 3)</f>
        <v>164.61500000000001</v>
      </c>
      <c r="Q508" t="str">
        <f>LEFT(N508, SEARCH("/", N508, 1)-1)</f>
        <v>theater</v>
      </c>
      <c r="R508" t="str">
        <f>RIGHT(N508,LEN(N508)-FIND("/",N508))</f>
        <v>plays</v>
      </c>
      <c r="S508" s="8">
        <f t="shared" si="14"/>
        <v>42171.317442129628</v>
      </c>
      <c r="T508" s="8">
        <f t="shared" si="15"/>
        <v>42195.875</v>
      </c>
    </row>
    <row r="509" spans="1:20" ht="30" x14ac:dyDescent="0.2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17">
        <f>(E509/D509)*100</f>
        <v>142.60827250608273</v>
      </c>
      <c r="P509" s="19">
        <f>ROUND(E509/L509, 3)</f>
        <v>185.48099999999999</v>
      </c>
      <c r="Q509" t="str">
        <f>LEFT(N509, SEARCH("/", N509, 1)-1)</f>
        <v>film &amp; video</v>
      </c>
      <c r="R509" t="str">
        <f>RIGHT(N509,LEN(N509)-FIND("/",N509))</f>
        <v>television</v>
      </c>
      <c r="S509" s="8">
        <f t="shared" si="14"/>
        <v>42766.600497685184</v>
      </c>
      <c r="T509" s="8">
        <f t="shared" si="15"/>
        <v>42796.600497685184</v>
      </c>
    </row>
    <row r="510" spans="1:20" ht="60" x14ac:dyDescent="0.2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17">
        <f>(E510/D510)*100</f>
        <v>142.36363636363635</v>
      </c>
      <c r="P510" s="19">
        <f>ROUND(E510/L510, 3)</f>
        <v>29</v>
      </c>
      <c r="Q510" t="str">
        <f>LEFT(N510, SEARCH("/", N510, 1)-1)</f>
        <v>theater</v>
      </c>
      <c r="R510" t="str">
        <f>RIGHT(N510,LEN(N510)-FIND("/",N510))</f>
        <v>plays</v>
      </c>
      <c r="S510" s="8">
        <f t="shared" si="14"/>
        <v>41817.59542824074</v>
      </c>
      <c r="T510" s="8">
        <f t="shared" si="15"/>
        <v>41847.59542824074</v>
      </c>
    </row>
    <row r="511" spans="1:20" ht="30" x14ac:dyDescent="0.2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17">
        <f>(E511/D511)*100</f>
        <v>142.15</v>
      </c>
      <c r="P511" s="19">
        <f>ROUND(E511/L511, 3)</f>
        <v>193.84100000000001</v>
      </c>
      <c r="Q511" t="str">
        <f>LEFT(N511, SEARCH("/", N511, 1)-1)</f>
        <v>film &amp; video</v>
      </c>
      <c r="R511" t="str">
        <f>RIGHT(N511,LEN(N511)-FIND("/",N511))</f>
        <v>television</v>
      </c>
      <c r="S511" s="8">
        <f t="shared" si="14"/>
        <v>42068.307002314818</v>
      </c>
      <c r="T511" s="8">
        <f t="shared" si="15"/>
        <v>42098.265335648146</v>
      </c>
    </row>
    <row r="512" spans="1:20" ht="60" x14ac:dyDescent="0.2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17">
        <f>(E512/D512)*100</f>
        <v>141.85714285714286</v>
      </c>
      <c r="P512" s="19">
        <f>ROUND(E512/L512, 3)</f>
        <v>117.515</v>
      </c>
      <c r="Q512" t="str">
        <f>LEFT(N512, SEARCH("/", N512, 1)-1)</f>
        <v>film &amp; video</v>
      </c>
      <c r="R512" t="str">
        <f>RIGHT(N512,LEN(N512)-FIND("/",N512))</f>
        <v>television</v>
      </c>
      <c r="S512" s="8">
        <f t="shared" si="14"/>
        <v>41971.639189814814</v>
      </c>
      <c r="T512" s="8">
        <f t="shared" si="15"/>
        <v>42001.639189814814</v>
      </c>
    </row>
    <row r="513" spans="1:20" ht="60" x14ac:dyDescent="0.2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17">
        <f>(E513/D513)*100</f>
        <v>141.65</v>
      </c>
      <c r="P513" s="19">
        <f>ROUND(E513/L513, 3)</f>
        <v>65.884</v>
      </c>
      <c r="Q513" t="str">
        <f>LEFT(N513, SEARCH("/", N513, 1)-1)</f>
        <v>film &amp; video</v>
      </c>
      <c r="R513" t="str">
        <f>RIGHT(N513,LEN(N513)-FIND("/",N513))</f>
        <v>documentary</v>
      </c>
      <c r="S513" s="8">
        <f t="shared" si="14"/>
        <v>42292.539548611108</v>
      </c>
      <c r="T513" s="8">
        <f t="shared" si="15"/>
        <v>42313.58121527778</v>
      </c>
    </row>
    <row r="514" spans="1:20" ht="45" x14ac:dyDescent="0.2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17">
        <f>(E514/D514)*100</f>
        <v>141.56666666666666</v>
      </c>
      <c r="P514" s="19">
        <f>ROUND(E514/L514, 3)</f>
        <v>25.13</v>
      </c>
      <c r="Q514" t="str">
        <f>LEFT(N514, SEARCH("/", N514, 1)-1)</f>
        <v>theater</v>
      </c>
      <c r="R514" t="str">
        <f>RIGHT(N514,LEN(N514)-FIND("/",N514))</f>
        <v>plays</v>
      </c>
      <c r="S514" s="8">
        <f t="shared" si="14"/>
        <v>42188.467499999999</v>
      </c>
      <c r="T514" s="8">
        <f t="shared" si="15"/>
        <v>42218.666666666672</v>
      </c>
    </row>
    <row r="515" spans="1:20" ht="45" x14ac:dyDescent="0.2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17">
        <f>(E515/D515)*100</f>
        <v>141.55000000000001</v>
      </c>
      <c r="P515" s="19">
        <f>ROUND(E515/L515, 3)</f>
        <v>88.468999999999994</v>
      </c>
      <c r="Q515" t="str">
        <f>LEFT(N515, SEARCH("/", N515, 1)-1)</f>
        <v>music</v>
      </c>
      <c r="R515" t="str">
        <f>RIGHT(N515,LEN(N515)-FIND("/",N515))</f>
        <v>pop</v>
      </c>
      <c r="S515" s="8">
        <f t="shared" ref="S515:S578" si="16">(((J515/60)/60)/24)+DATE(1970,1,1)</f>
        <v>41526.435613425929</v>
      </c>
      <c r="T515" s="8">
        <f t="shared" ref="T515:T578" si="17">(((I515/60)/60)/24)+DATE(1970,1,1)</f>
        <v>41556.435613425929</v>
      </c>
    </row>
    <row r="516" spans="1:20" ht="60" x14ac:dyDescent="0.2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17">
        <f>(E516/D516)*100</f>
        <v>141.5</v>
      </c>
      <c r="P516" s="19">
        <f>ROUND(E516/L516, 3)</f>
        <v>115.51</v>
      </c>
      <c r="Q516" t="str">
        <f>LEFT(N516, SEARCH("/", N516, 1)-1)</f>
        <v>film &amp; video</v>
      </c>
      <c r="R516" t="str">
        <f>RIGHT(N516,LEN(N516)-FIND("/",N516))</f>
        <v>documentary</v>
      </c>
      <c r="S516" s="8">
        <f t="shared" si="16"/>
        <v>42367.719814814816</v>
      </c>
      <c r="T516" s="8">
        <f t="shared" si="17"/>
        <v>42392.719814814816</v>
      </c>
    </row>
    <row r="517" spans="1:20" ht="60" x14ac:dyDescent="0.2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17">
        <f>(E517/D517)*100</f>
        <v>141.446</v>
      </c>
      <c r="P517" s="19">
        <f>ROUND(E517/L517, 3)</f>
        <v>95.831000000000003</v>
      </c>
      <c r="Q517" t="str">
        <f>LEFT(N517, SEARCH("/", N517, 1)-1)</f>
        <v>technology</v>
      </c>
      <c r="R517" t="str">
        <f>RIGHT(N517,LEN(N517)-FIND("/",N517))</f>
        <v>wearables</v>
      </c>
      <c r="S517" s="8">
        <f t="shared" si="16"/>
        <v>42199.618518518517</v>
      </c>
      <c r="T517" s="8">
        <f t="shared" si="17"/>
        <v>42236.618518518517</v>
      </c>
    </row>
    <row r="518" spans="1:20" ht="45" x14ac:dyDescent="0.2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17">
        <f>(E518/D518)*100</f>
        <v>141.3251043268175</v>
      </c>
      <c r="P518" s="19">
        <f>ROUND(E518/L518, 3)</f>
        <v>55.759</v>
      </c>
      <c r="Q518" t="str">
        <f>LEFT(N518, SEARCH("/", N518, 1)-1)</f>
        <v>technology</v>
      </c>
      <c r="R518" t="str">
        <f>RIGHT(N518,LEN(N518)-FIND("/",N518))</f>
        <v>space exploration</v>
      </c>
      <c r="S518" s="8">
        <f t="shared" si="16"/>
        <v>42564.881076388891</v>
      </c>
      <c r="T518" s="8">
        <f t="shared" si="17"/>
        <v>42604.290972222225</v>
      </c>
    </row>
    <row r="519" spans="1:20" ht="60" x14ac:dyDescent="0.2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17">
        <f>(E519/D519)*100</f>
        <v>141.1764705882353</v>
      </c>
      <c r="P519" s="19">
        <f>ROUND(E519/L519, 3)</f>
        <v>52.173999999999999</v>
      </c>
      <c r="Q519" t="str">
        <f>LEFT(N519, SEARCH("/", N519, 1)-1)</f>
        <v>theater</v>
      </c>
      <c r="R519" t="str">
        <f>RIGHT(N519,LEN(N519)-FIND("/",N519))</f>
        <v>plays</v>
      </c>
      <c r="S519" s="8">
        <f t="shared" si="16"/>
        <v>42423.050613425927</v>
      </c>
      <c r="T519" s="8">
        <f t="shared" si="17"/>
        <v>42443.008946759262</v>
      </c>
    </row>
    <row r="520" spans="1:20" ht="30" x14ac:dyDescent="0.2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17">
        <f>(E520/D520)*100</f>
        <v>141.15384615384616</v>
      </c>
      <c r="P520" s="19">
        <f>ROUND(E520/L520, 3)</f>
        <v>67.962999999999994</v>
      </c>
      <c r="Q520" t="str">
        <f>LEFT(N520, SEARCH("/", N520, 1)-1)</f>
        <v>theater</v>
      </c>
      <c r="R520" t="str">
        <f>RIGHT(N520,LEN(N520)-FIND("/",N520))</f>
        <v>plays</v>
      </c>
      <c r="S520" s="8">
        <f t="shared" si="16"/>
        <v>42072.576249999998</v>
      </c>
      <c r="T520" s="8">
        <f t="shared" si="17"/>
        <v>42097.576249999998</v>
      </c>
    </row>
    <row r="521" spans="1:20" ht="60" x14ac:dyDescent="0.2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17">
        <f>(E521/D521)*100</f>
        <v>141.08235294117648</v>
      </c>
      <c r="P521" s="19">
        <f>ROUND(E521/L521, 3)</f>
        <v>57.932000000000002</v>
      </c>
      <c r="Q521" t="str">
        <f>LEFT(N521, SEARCH("/", N521, 1)-1)</f>
        <v>games</v>
      </c>
      <c r="R521" t="str">
        <f>RIGHT(N521,LEN(N521)-FIND("/",N521))</f>
        <v>tabletop games</v>
      </c>
      <c r="S521" s="8">
        <f t="shared" si="16"/>
        <v>40936.678506944445</v>
      </c>
      <c r="T521" s="8">
        <f t="shared" si="17"/>
        <v>40966.678506944445</v>
      </c>
    </row>
    <row r="522" spans="1:20" ht="30" x14ac:dyDescent="0.2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17">
        <f>(E522/D522)*100</f>
        <v>141</v>
      </c>
      <c r="P522" s="19">
        <f>ROUND(E522/L522, 3)</f>
        <v>90.385000000000005</v>
      </c>
      <c r="Q522" t="str">
        <f>LEFT(N522, SEARCH("/", N522, 1)-1)</f>
        <v>film &amp; video</v>
      </c>
      <c r="R522" t="str">
        <f>RIGHT(N522,LEN(N522)-FIND("/",N522))</f>
        <v>shorts</v>
      </c>
      <c r="S522" s="8">
        <f t="shared" si="16"/>
        <v>40753.758425925924</v>
      </c>
      <c r="T522" s="8">
        <f t="shared" si="17"/>
        <v>40761.625</v>
      </c>
    </row>
    <row r="523" spans="1:20" ht="30" x14ac:dyDescent="0.2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17">
        <f>(E523/D523)*100</f>
        <v>140.44444444444443</v>
      </c>
      <c r="P523" s="19">
        <f>ROUND(E523/L523, 3)</f>
        <v>28.727</v>
      </c>
      <c r="Q523" t="str">
        <f>LEFT(N523, SEARCH("/", N523, 1)-1)</f>
        <v>film &amp; video</v>
      </c>
      <c r="R523" t="str">
        <f>RIGHT(N523,LEN(N523)-FIND("/",N523))</f>
        <v>shorts</v>
      </c>
      <c r="S523" s="8">
        <f t="shared" si="16"/>
        <v>40918.738935185182</v>
      </c>
      <c r="T523" s="8">
        <f t="shared" si="17"/>
        <v>40943.738935185182</v>
      </c>
    </row>
    <row r="524" spans="1:20" ht="30" x14ac:dyDescent="0.2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17">
        <f>(E524/D524)*100</f>
        <v>140.19999999999999</v>
      </c>
      <c r="P524" s="19">
        <f>ROUND(E524/L524, 3)</f>
        <v>50.981999999999999</v>
      </c>
      <c r="Q524" t="str">
        <f>LEFT(N524, SEARCH("/", N524, 1)-1)</f>
        <v>theater</v>
      </c>
      <c r="R524" t="str">
        <f>RIGHT(N524,LEN(N524)-FIND("/",N524))</f>
        <v>plays</v>
      </c>
      <c r="S524" s="8">
        <f t="shared" si="16"/>
        <v>42016.706678240742</v>
      </c>
      <c r="T524" s="8">
        <f t="shared" si="17"/>
        <v>42047.249305555553</v>
      </c>
    </row>
    <row r="525" spans="1:20" ht="60" x14ac:dyDescent="0.2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17">
        <f>(E525/D525)*100</f>
        <v>140.13333333333333</v>
      </c>
      <c r="P525" s="19">
        <f>ROUND(E525/L525, 3)</f>
        <v>61.823999999999998</v>
      </c>
      <c r="Q525" t="str">
        <f>LEFT(N525, SEARCH("/", N525, 1)-1)</f>
        <v>theater</v>
      </c>
      <c r="R525" t="str">
        <f>RIGHT(N525,LEN(N525)-FIND("/",N525))</f>
        <v>plays</v>
      </c>
      <c r="S525" s="8">
        <f t="shared" si="16"/>
        <v>42058.904074074075</v>
      </c>
      <c r="T525" s="8">
        <f t="shared" si="17"/>
        <v>42095.165972222225</v>
      </c>
    </row>
    <row r="526" spans="1:20" ht="60" x14ac:dyDescent="0.2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17">
        <f>(E526/D526)*100</f>
        <v>140.05000000000001</v>
      </c>
      <c r="P526" s="19">
        <f>ROUND(E526/L526, 3)</f>
        <v>95.489000000000004</v>
      </c>
      <c r="Q526" t="str">
        <f>LEFT(N526, SEARCH("/", N526, 1)-1)</f>
        <v>technology</v>
      </c>
      <c r="R526" t="str">
        <f>RIGHT(N526,LEN(N526)-FIND("/",N526))</f>
        <v>hardware</v>
      </c>
      <c r="S526" s="8">
        <f t="shared" si="16"/>
        <v>41944.83898148148</v>
      </c>
      <c r="T526" s="8">
        <f t="shared" si="17"/>
        <v>42004.880648148144</v>
      </c>
    </row>
    <row r="527" spans="1:20" ht="45" x14ac:dyDescent="0.2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17">
        <f>(E527/D527)*100</f>
        <v>140</v>
      </c>
      <c r="P527" s="19">
        <f>ROUND(E527/L527, 3)</f>
        <v>35</v>
      </c>
      <c r="Q527" t="str">
        <f>LEFT(N527, SEARCH("/", N527, 1)-1)</f>
        <v>theater</v>
      </c>
      <c r="R527" t="str">
        <f>RIGHT(N527,LEN(N527)-FIND("/",N527))</f>
        <v>plays</v>
      </c>
      <c r="S527" s="8">
        <f t="shared" si="16"/>
        <v>42088.911354166667</v>
      </c>
      <c r="T527" s="8">
        <f t="shared" si="17"/>
        <v>42118.911354166667</v>
      </c>
    </row>
    <row r="528" spans="1:20" ht="60" x14ac:dyDescent="0.2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17">
        <f>(E528/D528)*100</f>
        <v>140</v>
      </c>
      <c r="P528" s="19">
        <f>ROUND(E528/L528, 3)</f>
        <v>23.332999999999998</v>
      </c>
      <c r="Q528" t="str">
        <f>LEFT(N528, SEARCH("/", N528, 1)-1)</f>
        <v>theater</v>
      </c>
      <c r="R528" t="str">
        <f>RIGHT(N528,LEN(N528)-FIND("/",N528))</f>
        <v>plays</v>
      </c>
      <c r="S528" s="8">
        <f t="shared" si="16"/>
        <v>42493.597013888888</v>
      </c>
      <c r="T528" s="8">
        <f t="shared" si="17"/>
        <v>42505.958333333328</v>
      </c>
    </row>
    <row r="529" spans="1:20" ht="60" x14ac:dyDescent="0.2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17">
        <f>(E529/D529)*100</f>
        <v>139.96</v>
      </c>
      <c r="P529" s="19">
        <f>ROUND(E529/L529, 3)</f>
        <v>42.670999999999999</v>
      </c>
      <c r="Q529" t="str">
        <f>LEFT(N529, SEARCH("/", N529, 1)-1)</f>
        <v>technology</v>
      </c>
      <c r="R529" t="str">
        <f>RIGHT(N529,LEN(N529)-FIND("/",N529))</f>
        <v>wearables</v>
      </c>
      <c r="S529" s="8">
        <f t="shared" si="16"/>
        <v>41877.912187499998</v>
      </c>
      <c r="T529" s="8">
        <f t="shared" si="17"/>
        <v>41898.912187499998</v>
      </c>
    </row>
    <row r="530" spans="1:20" ht="60" x14ac:dyDescent="0.2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17">
        <f>(E530/D530)*100</f>
        <v>139.75</v>
      </c>
      <c r="P530" s="19">
        <f>ROUND(E530/L530, 3)</f>
        <v>53.75</v>
      </c>
      <c r="Q530" t="str">
        <f>LEFT(N530, SEARCH("/", N530, 1)-1)</f>
        <v>music</v>
      </c>
      <c r="R530" t="str">
        <f>RIGHT(N530,LEN(N530)-FIND("/",N530))</f>
        <v>pop</v>
      </c>
      <c r="S530" s="8">
        <f t="shared" si="16"/>
        <v>42461.885138888887</v>
      </c>
      <c r="T530" s="8">
        <f t="shared" si="17"/>
        <v>42521.885138888887</v>
      </c>
    </row>
    <row r="531" spans="1:20" ht="45" x14ac:dyDescent="0.2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17">
        <f>(E531/D531)*100</f>
        <v>139.19999999999999</v>
      </c>
      <c r="P531" s="19">
        <f>ROUND(E531/L531, 3)</f>
        <v>62.328000000000003</v>
      </c>
      <c r="Q531" t="str">
        <f>LEFT(N531, SEARCH("/", N531, 1)-1)</f>
        <v>theater</v>
      </c>
      <c r="R531" t="str">
        <f>RIGHT(N531,LEN(N531)-FIND("/",N531))</f>
        <v>plays</v>
      </c>
      <c r="S531" s="8">
        <f t="shared" si="16"/>
        <v>41772.685393518521</v>
      </c>
      <c r="T531" s="8">
        <f t="shared" si="17"/>
        <v>41806.290972222225</v>
      </c>
    </row>
    <row r="532" spans="1:20" ht="60" x14ac:dyDescent="0.2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17">
        <f>(E532/D532)*100</f>
        <v>139.1</v>
      </c>
      <c r="P532" s="19">
        <f>ROUND(E532/L532, 3)</f>
        <v>65.756</v>
      </c>
      <c r="Q532" t="str">
        <f>LEFT(N532, SEARCH("/", N532, 1)-1)</f>
        <v>film &amp; video</v>
      </c>
      <c r="R532" t="str">
        <f>RIGHT(N532,LEN(N532)-FIND("/",N532))</f>
        <v>documentary</v>
      </c>
      <c r="S532" s="8">
        <f t="shared" si="16"/>
        <v>41319.769293981481</v>
      </c>
      <c r="T532" s="8">
        <f t="shared" si="17"/>
        <v>41349.769293981481</v>
      </c>
    </row>
    <row r="533" spans="1:20" ht="60" x14ac:dyDescent="0.2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17">
        <f>(E533/D533)*100</f>
        <v>139.06666666666666</v>
      </c>
      <c r="P533" s="19">
        <f>ROUND(E533/L533, 3)</f>
        <v>45.347999999999999</v>
      </c>
      <c r="Q533" t="str">
        <f>LEFT(N533, SEARCH("/", N533, 1)-1)</f>
        <v>theater</v>
      </c>
      <c r="R533" t="str">
        <f>RIGHT(N533,LEN(N533)-FIND("/",N533))</f>
        <v>plays</v>
      </c>
      <c r="S533" s="8">
        <f t="shared" si="16"/>
        <v>42219.180393518516</v>
      </c>
      <c r="T533" s="8">
        <f t="shared" si="17"/>
        <v>42249.180393518516</v>
      </c>
    </row>
    <row r="534" spans="1:20" ht="60" x14ac:dyDescent="0.2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17">
        <f>(E534/D534)*100</f>
        <v>139</v>
      </c>
      <c r="P534" s="19">
        <f>ROUND(E534/L534, 3)</f>
        <v>57.917000000000002</v>
      </c>
      <c r="Q534" t="str">
        <f>LEFT(N534, SEARCH("/", N534, 1)-1)</f>
        <v>theater</v>
      </c>
      <c r="R534" t="str">
        <f>RIGHT(N534,LEN(N534)-FIND("/",N534))</f>
        <v>plays</v>
      </c>
      <c r="S534" s="8">
        <f t="shared" si="16"/>
        <v>42643.632858796293</v>
      </c>
      <c r="T534" s="8">
        <f t="shared" si="17"/>
        <v>42672.125</v>
      </c>
    </row>
    <row r="535" spans="1:20" ht="60" x14ac:dyDescent="0.2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17">
        <f>(E535/D535)*100</f>
        <v>138.96574712643678</v>
      </c>
      <c r="P535" s="19">
        <f>ROUND(E535/L535, 3)</f>
        <v>133.739</v>
      </c>
      <c r="Q535" t="str">
        <f>LEFT(N535, SEARCH("/", N535, 1)-1)</f>
        <v>photography</v>
      </c>
      <c r="R535" t="str">
        <f>RIGHT(N535,LEN(N535)-FIND("/",N535))</f>
        <v>photobooks</v>
      </c>
      <c r="S535" s="8">
        <f t="shared" si="16"/>
        <v>41899.830312500002</v>
      </c>
      <c r="T535" s="8">
        <f t="shared" si="17"/>
        <v>41929.830312500002</v>
      </c>
    </row>
    <row r="536" spans="1:20" ht="60" x14ac:dyDescent="0.2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17">
        <f>(E536/D536)*100</f>
        <v>138.70400000000001</v>
      </c>
      <c r="P536" s="19">
        <f>ROUND(E536/L536, 3)</f>
        <v>103.202</v>
      </c>
      <c r="Q536" t="str">
        <f>LEFT(N536, SEARCH("/", N536, 1)-1)</f>
        <v>publishing</v>
      </c>
      <c r="R536" t="str">
        <f>RIGHT(N536,LEN(N536)-FIND("/",N536))</f>
        <v>radio &amp; podcasts</v>
      </c>
      <c r="S536" s="8">
        <f t="shared" si="16"/>
        <v>41533.542858796296</v>
      </c>
      <c r="T536" s="8">
        <f t="shared" si="17"/>
        <v>41563.542858796296</v>
      </c>
    </row>
    <row r="537" spans="1:20" ht="60" x14ac:dyDescent="0.2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17">
        <f>(E537/D537)*100</f>
        <v>138.64000000000001</v>
      </c>
      <c r="P537" s="19">
        <f>ROUND(E537/L537, 3)</f>
        <v>29.623999999999999</v>
      </c>
      <c r="Q537" t="str">
        <f>LEFT(N537, SEARCH("/", N537, 1)-1)</f>
        <v>music</v>
      </c>
      <c r="R537" t="str">
        <f>RIGHT(N537,LEN(N537)-FIND("/",N537))</f>
        <v>rock</v>
      </c>
      <c r="S537" s="8">
        <f t="shared" si="16"/>
        <v>42438.667071759264</v>
      </c>
      <c r="T537" s="8">
        <f t="shared" si="17"/>
        <v>42468.625405092593</v>
      </c>
    </row>
    <row r="538" spans="1:20" ht="45" x14ac:dyDescent="0.2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17">
        <f>(E538/D538)*100</f>
        <v>138.64000000000001</v>
      </c>
      <c r="P538" s="19">
        <f>ROUND(E538/L538, 3)</f>
        <v>40.348999999999997</v>
      </c>
      <c r="Q538" t="str">
        <f>LEFT(N538, SEARCH("/", N538, 1)-1)</f>
        <v>music</v>
      </c>
      <c r="R538" t="str">
        <f>RIGHT(N538,LEN(N538)-FIND("/",N538))</f>
        <v>rock</v>
      </c>
      <c r="S538" s="8">
        <f t="shared" si="16"/>
        <v>42723.63653935185</v>
      </c>
      <c r="T538" s="8">
        <f t="shared" si="17"/>
        <v>42753.63653935185</v>
      </c>
    </row>
    <row r="539" spans="1:20" ht="45" x14ac:dyDescent="0.2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17">
        <f>(E539/D539)*100</f>
        <v>138.62051149573753</v>
      </c>
      <c r="P539" s="19">
        <f>ROUND(E539/L539, 3)</f>
        <v>116.652</v>
      </c>
      <c r="Q539" t="str">
        <f>LEFT(N539, SEARCH("/", N539, 1)-1)</f>
        <v>theater</v>
      </c>
      <c r="R539" t="str">
        <f>RIGHT(N539,LEN(N539)-FIND("/",N539))</f>
        <v>plays</v>
      </c>
      <c r="S539" s="8">
        <f t="shared" si="16"/>
        <v>42185.521087962959</v>
      </c>
      <c r="T539" s="8">
        <f t="shared" si="17"/>
        <v>42215.521087962959</v>
      </c>
    </row>
    <row r="540" spans="1:20" ht="45" x14ac:dyDescent="0.2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17">
        <f>(E540/D540)*100</f>
        <v>138.5</v>
      </c>
      <c r="P540" s="19">
        <f>ROUND(E540/L540, 3)</f>
        <v>30.777999999999999</v>
      </c>
      <c r="Q540" t="str">
        <f>LEFT(N540, SEARCH("/", N540, 1)-1)</f>
        <v>theater</v>
      </c>
      <c r="R540" t="str">
        <f>RIGHT(N540,LEN(N540)-FIND("/",N540))</f>
        <v>plays</v>
      </c>
      <c r="S540" s="8">
        <f t="shared" si="16"/>
        <v>42312.874594907407</v>
      </c>
      <c r="T540" s="8">
        <f t="shared" si="17"/>
        <v>42340.874594907407</v>
      </c>
    </row>
    <row r="541" spans="1:20" ht="60" x14ac:dyDescent="0.2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17">
        <f>(E541/D541)*100</f>
        <v>138.44033333333334</v>
      </c>
      <c r="P541" s="19">
        <f>ROUND(E541/L541, 3)</f>
        <v>87.436000000000007</v>
      </c>
      <c r="Q541" t="str">
        <f>LEFT(N541, SEARCH("/", N541, 1)-1)</f>
        <v>technology</v>
      </c>
      <c r="R541" t="str">
        <f>RIGHT(N541,LEN(N541)-FIND("/",N541))</f>
        <v>hardware</v>
      </c>
      <c r="S541" s="8">
        <f t="shared" si="16"/>
        <v>40638.828009259261</v>
      </c>
      <c r="T541" s="8">
        <f t="shared" si="17"/>
        <v>40728.828009259261</v>
      </c>
    </row>
    <row r="542" spans="1:20" ht="45" x14ac:dyDescent="0.2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17">
        <f>(E542/D542)*100</f>
        <v>138.33333333333334</v>
      </c>
      <c r="P542" s="19">
        <f>ROUND(E542/L542, 3)</f>
        <v>51.875</v>
      </c>
      <c r="Q542" t="str">
        <f>LEFT(N542, SEARCH("/", N542, 1)-1)</f>
        <v>theater</v>
      </c>
      <c r="R542" t="str">
        <f>RIGHT(N542,LEN(N542)-FIND("/",N542))</f>
        <v>plays</v>
      </c>
      <c r="S542" s="8">
        <f t="shared" si="16"/>
        <v>41796.771597222221</v>
      </c>
      <c r="T542" s="8">
        <f t="shared" si="17"/>
        <v>41826.771597222221</v>
      </c>
    </row>
    <row r="543" spans="1:20" ht="60" x14ac:dyDescent="0.2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17">
        <f>(E543/D543)*100</f>
        <v>138.19999999999999</v>
      </c>
      <c r="P543" s="19">
        <f>ROUND(E543/L543, 3)</f>
        <v>81.293999999999997</v>
      </c>
      <c r="Q543" t="str">
        <f>LEFT(N543, SEARCH("/", N543, 1)-1)</f>
        <v>theater</v>
      </c>
      <c r="R543" t="str">
        <f>RIGHT(N543,LEN(N543)-FIND("/",N543))</f>
        <v>plays</v>
      </c>
      <c r="S543" s="8">
        <f t="shared" si="16"/>
        <v>42136.675196759257</v>
      </c>
      <c r="T543" s="8">
        <f t="shared" si="17"/>
        <v>42166.675196759257</v>
      </c>
    </row>
    <row r="544" spans="1:20" ht="60" x14ac:dyDescent="0.2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17">
        <f>(E544/D544)*100</f>
        <v>138.16666666666666</v>
      </c>
      <c r="P544" s="19">
        <f>ROUND(E544/L544, 3)</f>
        <v>109.07899999999999</v>
      </c>
      <c r="Q544" t="str">
        <f>LEFT(N544, SEARCH("/", N544, 1)-1)</f>
        <v>theater</v>
      </c>
      <c r="R544" t="str">
        <f>RIGHT(N544,LEN(N544)-FIND("/",N544))</f>
        <v>plays</v>
      </c>
      <c r="S544" s="8">
        <f t="shared" si="16"/>
        <v>42685.974004629628</v>
      </c>
      <c r="T544" s="8">
        <f t="shared" si="17"/>
        <v>42710.974004629628</v>
      </c>
    </row>
    <row r="545" spans="1:20" ht="45" x14ac:dyDescent="0.2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17">
        <f>(E545/D545)*100</f>
        <v>138</v>
      </c>
      <c r="P545" s="19">
        <f>ROUND(E545/L545, 3)</f>
        <v>28.411999999999999</v>
      </c>
      <c r="Q545" t="str">
        <f>LEFT(N545, SEARCH("/", N545, 1)-1)</f>
        <v>theater</v>
      </c>
      <c r="R545" t="str">
        <f>RIGHT(N545,LEN(N545)-FIND("/",N545))</f>
        <v>plays</v>
      </c>
      <c r="S545" s="8">
        <f t="shared" si="16"/>
        <v>42405.090300925927</v>
      </c>
      <c r="T545" s="8">
        <f t="shared" si="17"/>
        <v>42414</v>
      </c>
    </row>
    <row r="546" spans="1:20" ht="60" x14ac:dyDescent="0.2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17">
        <f>(E546/D546)*100</f>
        <v>137.92666666666668</v>
      </c>
      <c r="P546" s="19">
        <f>ROUND(E546/L546, 3)</f>
        <v>98.99</v>
      </c>
      <c r="Q546" t="str">
        <f>LEFT(N546, SEARCH("/", N546, 1)-1)</f>
        <v>music</v>
      </c>
      <c r="R546" t="str">
        <f>RIGHT(N546,LEN(N546)-FIND("/",N546))</f>
        <v>rock</v>
      </c>
      <c r="S546" s="8">
        <f t="shared" si="16"/>
        <v>41228.650196759263</v>
      </c>
      <c r="T546" s="8">
        <f t="shared" si="17"/>
        <v>41258.650196759263</v>
      </c>
    </row>
    <row r="547" spans="1:20" ht="45" x14ac:dyDescent="0.2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17">
        <f>(E547/D547)*100</f>
        <v>137.65714285714284</v>
      </c>
      <c r="P547" s="19">
        <f>ROUND(E547/L547, 3)</f>
        <v>34.17</v>
      </c>
      <c r="Q547" t="str">
        <f>LEFT(N547, SEARCH("/", N547, 1)-1)</f>
        <v>music</v>
      </c>
      <c r="R547" t="str">
        <f>RIGHT(N547,LEN(N547)-FIND("/",N547))</f>
        <v>rock</v>
      </c>
      <c r="S547" s="8">
        <f t="shared" si="16"/>
        <v>41543.988067129627</v>
      </c>
      <c r="T547" s="8">
        <f t="shared" si="17"/>
        <v>41571.988067129627</v>
      </c>
    </row>
    <row r="548" spans="1:20" ht="45" x14ac:dyDescent="0.2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17">
        <f>(E548/D548)*100</f>
        <v>137.57142857142856</v>
      </c>
      <c r="P548" s="19">
        <f>ROUND(E548/L548, 3)</f>
        <v>28.324000000000002</v>
      </c>
      <c r="Q548" t="str">
        <f>LEFT(N548, SEARCH("/", N548, 1)-1)</f>
        <v>theater</v>
      </c>
      <c r="R548" t="str">
        <f>RIGHT(N548,LEN(N548)-FIND("/",N548))</f>
        <v>plays</v>
      </c>
      <c r="S548" s="8">
        <f t="shared" si="16"/>
        <v>42410.017199074078</v>
      </c>
      <c r="T548" s="8">
        <f t="shared" si="17"/>
        <v>42430.999305555553</v>
      </c>
    </row>
    <row r="549" spans="1:20" ht="45" x14ac:dyDescent="0.2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17">
        <f>(E549/D549)*100</f>
        <v>137.46666666666667</v>
      </c>
      <c r="P549" s="19">
        <f>ROUND(E549/L549, 3)</f>
        <v>50.292999999999999</v>
      </c>
      <c r="Q549" t="str">
        <f>LEFT(N549, SEARCH("/", N549, 1)-1)</f>
        <v>film &amp; video</v>
      </c>
      <c r="R549" t="str">
        <f>RIGHT(N549,LEN(N549)-FIND("/",N549))</f>
        <v>documentary</v>
      </c>
      <c r="S549" s="8">
        <f t="shared" si="16"/>
        <v>41032.071134259262</v>
      </c>
      <c r="T549" s="8">
        <f t="shared" si="17"/>
        <v>41062.071134259262</v>
      </c>
    </row>
    <row r="550" spans="1:20" ht="30" x14ac:dyDescent="0.2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17">
        <f>(E550/D550)*100</f>
        <v>137.416</v>
      </c>
      <c r="P550" s="19">
        <f>ROUND(E550/L550, 3)</f>
        <v>40.415999999999997</v>
      </c>
      <c r="Q550" t="str">
        <f>LEFT(N550, SEARCH("/", N550, 1)-1)</f>
        <v>music</v>
      </c>
      <c r="R550" t="str">
        <f>RIGHT(N550,LEN(N550)-FIND("/",N550))</f>
        <v>pop</v>
      </c>
      <c r="S550" s="8">
        <f t="shared" si="16"/>
        <v>40802.733101851853</v>
      </c>
      <c r="T550" s="8">
        <f t="shared" si="17"/>
        <v>40832.918749999997</v>
      </c>
    </row>
    <row r="551" spans="1:20" ht="30" x14ac:dyDescent="0.2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17">
        <f>(E551/D551)*100</f>
        <v>137.4</v>
      </c>
      <c r="P551" s="19">
        <f>ROUND(E551/L551, 3)</f>
        <v>69.569999999999993</v>
      </c>
      <c r="Q551" t="str">
        <f>LEFT(N551, SEARCH("/", N551, 1)-1)</f>
        <v>games</v>
      </c>
      <c r="R551" t="str">
        <f>RIGHT(N551,LEN(N551)-FIND("/",N551))</f>
        <v>tabletop games</v>
      </c>
      <c r="S551" s="8">
        <f t="shared" si="16"/>
        <v>42774.621712962966</v>
      </c>
      <c r="T551" s="8">
        <f t="shared" si="17"/>
        <v>42804.621712962966</v>
      </c>
    </row>
    <row r="552" spans="1:20" ht="60" x14ac:dyDescent="0.2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17">
        <f>(E552/D552)*100</f>
        <v>137.375</v>
      </c>
      <c r="P552" s="19">
        <f>ROUND(E552/L552, 3)</f>
        <v>30.957999999999998</v>
      </c>
      <c r="Q552" t="str">
        <f>LEFT(N552, SEARCH("/", N552, 1)-1)</f>
        <v>publishing</v>
      </c>
      <c r="R552" t="str">
        <f>RIGHT(N552,LEN(N552)-FIND("/",N552))</f>
        <v>radio &amp; podcasts</v>
      </c>
      <c r="S552" s="8">
        <f t="shared" si="16"/>
        <v>41754.745243055557</v>
      </c>
      <c r="T552" s="8">
        <f t="shared" si="17"/>
        <v>41769.165972222225</v>
      </c>
    </row>
    <row r="553" spans="1:20" ht="45" x14ac:dyDescent="0.2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17">
        <f>(E553/D553)*100</f>
        <v>137.11066666666665</v>
      </c>
      <c r="P553" s="19">
        <f>ROUND(E553/L553, 3)</f>
        <v>89.42</v>
      </c>
      <c r="Q553" t="str">
        <f>LEFT(N553, SEARCH("/", N553, 1)-1)</f>
        <v>music</v>
      </c>
      <c r="R553" t="str">
        <f>RIGHT(N553,LEN(N553)-FIND("/",N553))</f>
        <v>rock</v>
      </c>
      <c r="S553" s="8">
        <f t="shared" si="16"/>
        <v>40925.599664351852</v>
      </c>
      <c r="T553" s="8">
        <f t="shared" si="17"/>
        <v>40979.207638888889</v>
      </c>
    </row>
    <row r="554" spans="1:20" ht="45" x14ac:dyDescent="0.2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17">
        <f>(E554/D554)*100</f>
        <v>137.00934579439252</v>
      </c>
      <c r="P554" s="19">
        <f>ROUND(E554/L554, 3)</f>
        <v>34.905000000000001</v>
      </c>
      <c r="Q554" t="str">
        <f>LEFT(N554, SEARCH("/", N554, 1)-1)</f>
        <v>technology</v>
      </c>
      <c r="R554" t="str">
        <f>RIGHT(N554,LEN(N554)-FIND("/",N554))</f>
        <v>space exploration</v>
      </c>
      <c r="S554" s="8">
        <f t="shared" si="16"/>
        <v>42494.061793981484</v>
      </c>
      <c r="T554" s="8">
        <f t="shared" si="17"/>
        <v>42519.061793981484</v>
      </c>
    </row>
    <row r="555" spans="1:20" ht="60" x14ac:dyDescent="0.2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17">
        <f>(E555/D555)*100</f>
        <v>136.85882352941178</v>
      </c>
      <c r="P555" s="19">
        <f>ROUND(E555/L555, 3)</f>
        <v>63.917999999999999</v>
      </c>
      <c r="Q555" t="str">
        <f>LEFT(N555, SEARCH("/", N555, 1)-1)</f>
        <v>film &amp; video</v>
      </c>
      <c r="R555" t="str">
        <f>RIGHT(N555, LEN(N555) - FIND("/", N555))</f>
        <v>television</v>
      </c>
      <c r="S555" s="8">
        <f t="shared" si="16"/>
        <v>42177.007071759261</v>
      </c>
      <c r="T555" s="8">
        <f t="shared" si="17"/>
        <v>42208.125</v>
      </c>
    </row>
    <row r="556" spans="1:20" ht="45" x14ac:dyDescent="0.2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17">
        <f>(E556/D556)*100</f>
        <v>136.80000000000001</v>
      </c>
      <c r="P556" s="19">
        <f>ROUND(E556/L556, 3)</f>
        <v>45.6</v>
      </c>
      <c r="Q556" t="str">
        <f>LEFT(N556, SEARCH("/", N556, 1)-1)</f>
        <v>film &amp; video</v>
      </c>
      <c r="R556" t="str">
        <f>RIGHT(N556,LEN(N556)-FIND("/",N556))</f>
        <v>documentary</v>
      </c>
      <c r="S556" s="8">
        <f t="shared" si="16"/>
        <v>42543.862777777773</v>
      </c>
      <c r="T556" s="8">
        <f t="shared" si="17"/>
        <v>42573.862777777773</v>
      </c>
    </row>
    <row r="557" spans="1:20" ht="30" x14ac:dyDescent="0.2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17">
        <f>(E557/D557)*100</f>
        <v>136.80000000000001</v>
      </c>
      <c r="P557" s="19">
        <f>ROUND(E557/L557, 3)</f>
        <v>54</v>
      </c>
      <c r="Q557" t="str">
        <f>LEFT(N557, SEARCH("/", N557, 1)-1)</f>
        <v>music</v>
      </c>
      <c r="R557" t="str">
        <f>RIGHT(N557,LEN(N557)-FIND("/",N557))</f>
        <v>indie rock</v>
      </c>
      <c r="S557" s="8">
        <f t="shared" si="16"/>
        <v>41074.221562500003</v>
      </c>
      <c r="T557" s="8">
        <f t="shared" si="17"/>
        <v>41104.221562500003</v>
      </c>
    </row>
    <row r="558" spans="1:20" ht="60" x14ac:dyDescent="0.2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17">
        <f>(E558/D558)*100</f>
        <v>136.66666666666666</v>
      </c>
      <c r="P558" s="19">
        <f>ROUND(E558/L558, 3)</f>
        <v>30.37</v>
      </c>
      <c r="Q558" t="str">
        <f>LEFT(N558, SEARCH("/", N558, 1)-1)</f>
        <v>music</v>
      </c>
      <c r="R558" t="str">
        <f>RIGHT(N558,LEN(N558)-FIND("/",N558))</f>
        <v>indie rock</v>
      </c>
      <c r="S558" s="8">
        <f t="shared" si="16"/>
        <v>41074.834965277776</v>
      </c>
      <c r="T558" s="8">
        <f t="shared" si="17"/>
        <v>41090.165972222225</v>
      </c>
    </row>
    <row r="559" spans="1:20" ht="60" x14ac:dyDescent="0.2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17">
        <f>(E559/D559)*100</f>
        <v>136.625</v>
      </c>
      <c r="P559" s="19">
        <f>ROUND(E559/L559, 3)</f>
        <v>70.063999999999993</v>
      </c>
      <c r="Q559" t="str">
        <f>LEFT(N559, SEARCH("/", N559, 1)-1)</f>
        <v>music</v>
      </c>
      <c r="R559" t="str">
        <f>RIGHT(N559,LEN(N559)-FIND("/",N559))</f>
        <v>rock</v>
      </c>
      <c r="S559" s="8">
        <f t="shared" si="16"/>
        <v>42126.92123842593</v>
      </c>
      <c r="T559" s="8">
        <f t="shared" si="17"/>
        <v>42158.1875</v>
      </c>
    </row>
    <row r="560" spans="1:20" ht="45" x14ac:dyDescent="0.2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17">
        <f>(E560/D560)*100</f>
        <v>136.60000000000002</v>
      </c>
      <c r="P560" s="19">
        <f>ROUND(E560/L560, 3)</f>
        <v>26.268999999999998</v>
      </c>
      <c r="Q560" t="str">
        <f>LEFT(N560, SEARCH("/", N560, 1)-1)</f>
        <v>music</v>
      </c>
      <c r="R560" t="str">
        <f>RIGHT(N560,LEN(N560)-FIND("/",N560))</f>
        <v>indie rock</v>
      </c>
      <c r="S560" s="8">
        <f t="shared" si="16"/>
        <v>40671.637511574074</v>
      </c>
      <c r="T560" s="8">
        <f t="shared" si="17"/>
        <v>40701.637511574074</v>
      </c>
    </row>
    <row r="561" spans="1:20" ht="60" x14ac:dyDescent="0.2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17">
        <f>(E561/D561)*100</f>
        <v>136.4</v>
      </c>
      <c r="P561" s="19">
        <f>ROUND(E561/L561, 3)</f>
        <v>160.471</v>
      </c>
      <c r="Q561" t="str">
        <f>LEFT(N561, SEARCH("/", N561, 1)-1)</f>
        <v>film &amp; video</v>
      </c>
      <c r="R561" t="str">
        <f>RIGHT(N561,LEN(N561)-FIND("/",N561))</f>
        <v>documentary</v>
      </c>
      <c r="S561" s="8">
        <f t="shared" si="16"/>
        <v>42058.235289351855</v>
      </c>
      <c r="T561" s="8">
        <f t="shared" si="17"/>
        <v>42085.333333333328</v>
      </c>
    </row>
    <row r="562" spans="1:20" ht="60" x14ac:dyDescent="0.2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17">
        <f>(E562/D562)*100</f>
        <v>136.33666666666667</v>
      </c>
      <c r="P562" s="19">
        <f>ROUND(E562/L562, 3)</f>
        <v>15.148999999999999</v>
      </c>
      <c r="Q562" t="str">
        <f>LEFT(N562, SEARCH("/", N562, 1)-1)</f>
        <v>theater</v>
      </c>
      <c r="R562" t="str">
        <f>RIGHT(N562,LEN(N562)-FIND("/",N562))</f>
        <v>plays</v>
      </c>
      <c r="S562" s="8">
        <f t="shared" si="16"/>
        <v>42461.689745370371</v>
      </c>
      <c r="T562" s="8">
        <f t="shared" si="17"/>
        <v>42521.689745370371</v>
      </c>
    </row>
    <row r="563" spans="1:20" ht="45" x14ac:dyDescent="0.2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17">
        <f>(E563/D563)*100</f>
        <v>136.21680000000001</v>
      </c>
      <c r="P563" s="19">
        <f>ROUND(E563/L563, 3)</f>
        <v>449.26400000000001</v>
      </c>
      <c r="Q563" t="str">
        <f>LEFT(N563, SEARCH("/", N563, 1)-1)</f>
        <v>technology</v>
      </c>
      <c r="R563" t="str">
        <f>RIGHT(N563,LEN(N563)-FIND("/",N563))</f>
        <v>hardware</v>
      </c>
      <c r="S563" s="8">
        <f t="shared" si="16"/>
        <v>42675.438946759255</v>
      </c>
      <c r="T563" s="8">
        <f t="shared" si="17"/>
        <v>42705.207638888889</v>
      </c>
    </row>
    <row r="564" spans="1:20" ht="45" x14ac:dyDescent="0.2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17">
        <f>(E564/D564)*100</f>
        <v>136.16666666666666</v>
      </c>
      <c r="P564" s="19">
        <f>ROUND(E564/L564, 3)</f>
        <v>46.42</v>
      </c>
      <c r="Q564" t="str">
        <f>LEFT(N564, SEARCH("/", N564, 1)-1)</f>
        <v>theater</v>
      </c>
      <c r="R564" t="str">
        <f>RIGHT(N564,LEN(N564)-FIND("/",N564))</f>
        <v>plays</v>
      </c>
      <c r="S564" s="8">
        <f t="shared" si="16"/>
        <v>42102.743773148148</v>
      </c>
      <c r="T564" s="8">
        <f t="shared" si="17"/>
        <v>42123.743773148148</v>
      </c>
    </row>
    <row r="565" spans="1:20" ht="60" x14ac:dyDescent="0.2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17">
        <f>(E565/D565)*100</f>
        <v>136.13999999999999</v>
      </c>
      <c r="P565" s="19">
        <f>ROUND(E565/L565, 3)</f>
        <v>59.973999999999997</v>
      </c>
      <c r="Q565" t="str">
        <f>LEFT(N565, SEARCH("/", N565, 1)-1)</f>
        <v>publishing</v>
      </c>
      <c r="R565" t="str">
        <f>RIGHT(N565,LEN(N565)-FIND("/",N565))</f>
        <v>nonfiction</v>
      </c>
      <c r="S565" s="8">
        <f t="shared" si="16"/>
        <v>42200.578310185185</v>
      </c>
      <c r="T565" s="8">
        <f t="shared" si="17"/>
        <v>42252.165972222225</v>
      </c>
    </row>
    <row r="566" spans="1:20" ht="60" x14ac:dyDescent="0.2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17">
        <f>(E566/D566)*100</f>
        <v>136</v>
      </c>
      <c r="P566" s="19">
        <f>ROUND(E566/L566, 3)</f>
        <v>35.789000000000001</v>
      </c>
      <c r="Q566" t="str">
        <f>LEFT(N566, SEARCH("/", N566, 1)-1)</f>
        <v>music</v>
      </c>
      <c r="R566" t="str">
        <f>RIGHT(N566,LEN(N566)-FIND("/",N566))</f>
        <v>indie rock</v>
      </c>
      <c r="S566" s="8">
        <f t="shared" si="16"/>
        <v>40638.868611111109</v>
      </c>
      <c r="T566" s="8">
        <f t="shared" si="17"/>
        <v>40668.868611111109</v>
      </c>
    </row>
    <row r="567" spans="1:20" ht="60" x14ac:dyDescent="0.2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17">
        <f>(E567/D567)*100</f>
        <v>136</v>
      </c>
      <c r="P567" s="19">
        <f>ROUND(E567/L567, 3)</f>
        <v>13.6</v>
      </c>
      <c r="Q567" t="str">
        <f>LEFT(N567, SEARCH("/", N567, 1)-1)</f>
        <v>theater</v>
      </c>
      <c r="R567" t="str">
        <f>RIGHT(N567,LEN(N567)-FIND("/",N567))</f>
        <v>plays</v>
      </c>
      <c r="S567" s="8">
        <f t="shared" si="16"/>
        <v>42401.610983796301</v>
      </c>
      <c r="T567" s="8">
        <f t="shared" si="17"/>
        <v>42426</v>
      </c>
    </row>
    <row r="568" spans="1:20" ht="60" x14ac:dyDescent="0.2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17">
        <f>(E568/D568)*100</f>
        <v>136</v>
      </c>
      <c r="P568" s="19">
        <f>ROUND(E568/L568, 3)</f>
        <v>66.667000000000002</v>
      </c>
      <c r="Q568" t="str">
        <f>LEFT(N568, SEARCH("/", N568, 1)-1)</f>
        <v>theater</v>
      </c>
      <c r="R568" t="str">
        <f>RIGHT(N568,LEN(N568)-FIND("/",N568))</f>
        <v>plays</v>
      </c>
      <c r="S568" s="8">
        <f t="shared" si="16"/>
        <v>42072.370381944449</v>
      </c>
      <c r="T568" s="8">
        <f t="shared" si="17"/>
        <v>42102.370381944449</v>
      </c>
    </row>
    <row r="569" spans="1:20" ht="60" x14ac:dyDescent="0.2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17">
        <f>(E569/D569)*100</f>
        <v>135.98609999999999</v>
      </c>
      <c r="P569" s="19">
        <f>ROUND(E569/L569, 3)</f>
        <v>95.765000000000001</v>
      </c>
      <c r="Q569" t="str">
        <f>LEFT(N569, SEARCH("/", N569, 1)-1)</f>
        <v>photography</v>
      </c>
      <c r="R569" t="str">
        <f>RIGHT(N569,LEN(N569)-FIND("/",N569))</f>
        <v>photobooks</v>
      </c>
      <c r="S569" s="8">
        <f t="shared" si="16"/>
        <v>42705.919201388882</v>
      </c>
      <c r="T569" s="8">
        <f t="shared" si="17"/>
        <v>42738.919201388882</v>
      </c>
    </row>
    <row r="570" spans="1:20" ht="60" x14ac:dyDescent="0.2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17">
        <f>(E570/D570)*100</f>
        <v>135.76026666666667</v>
      </c>
      <c r="P570" s="19">
        <f>ROUND(E570/L570, 3)</f>
        <v>97.903999999999996</v>
      </c>
      <c r="Q570" t="str">
        <f>LEFT(N570, SEARCH("/", N570, 1)-1)</f>
        <v>music</v>
      </c>
      <c r="R570" t="str">
        <f>RIGHT(N570,LEN(N570)-FIND("/",N570))</f>
        <v>indie rock</v>
      </c>
      <c r="S570" s="8">
        <f t="shared" si="16"/>
        <v>40354.11550925926</v>
      </c>
      <c r="T570" s="8">
        <f t="shared" si="17"/>
        <v>40425.043749999997</v>
      </c>
    </row>
    <row r="571" spans="1:20" ht="60" x14ac:dyDescent="0.2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17">
        <f>(E571/D571)*100</f>
        <v>135.1</v>
      </c>
      <c r="P571" s="19">
        <f>ROUND(E571/L571, 3)</f>
        <v>51.962000000000003</v>
      </c>
      <c r="Q571" t="str">
        <f>LEFT(N571, SEARCH("/", N571, 1)-1)</f>
        <v>music</v>
      </c>
      <c r="R571" t="str">
        <f>RIGHT(N571,LEN(N571)-FIND("/",N571))</f>
        <v>indie rock</v>
      </c>
      <c r="S571" s="8">
        <f t="shared" si="16"/>
        <v>41205.198321759257</v>
      </c>
      <c r="T571" s="8">
        <f t="shared" si="17"/>
        <v>41240.5</v>
      </c>
    </row>
    <row r="572" spans="1:20" ht="45" x14ac:dyDescent="0.2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17">
        <f>(E572/D572)*100</f>
        <v>135</v>
      </c>
      <c r="P572" s="19">
        <f>ROUND(E572/L572, 3)</f>
        <v>51.923000000000002</v>
      </c>
      <c r="Q572" t="str">
        <f>LEFT(N572, SEARCH("/", N572, 1)-1)</f>
        <v>photography</v>
      </c>
      <c r="R572" t="str">
        <f>RIGHT(N572,LEN(N572)-FIND("/",N572))</f>
        <v>photobooks</v>
      </c>
      <c r="S572" s="8">
        <f t="shared" si="16"/>
        <v>41852.665798611109</v>
      </c>
      <c r="T572" s="8">
        <f t="shared" si="17"/>
        <v>41882.665798611109</v>
      </c>
    </row>
    <row r="573" spans="1:20" ht="60" x14ac:dyDescent="0.2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17">
        <f>(E573/D573)*100</f>
        <v>135</v>
      </c>
      <c r="P573" s="19">
        <f>ROUND(E573/L573, 3)</f>
        <v>79.412000000000006</v>
      </c>
      <c r="Q573" t="str">
        <f>LEFT(N573, SEARCH("/", N573, 1)-1)</f>
        <v>photography</v>
      </c>
      <c r="R573" t="str">
        <f>RIGHT(N573,LEN(N573)-FIND("/",N573))</f>
        <v>photobooks</v>
      </c>
      <c r="S573" s="8">
        <f t="shared" si="16"/>
        <v>42298.34783564815</v>
      </c>
      <c r="T573" s="8">
        <f t="shared" si="17"/>
        <v>42358.375</v>
      </c>
    </row>
    <row r="574" spans="1:20" ht="60" x14ac:dyDescent="0.2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17">
        <f>(E574/D574)*100</f>
        <v>135</v>
      </c>
      <c r="P574" s="19">
        <f>ROUND(E574/L574, 3)</f>
        <v>168.75</v>
      </c>
      <c r="Q574" t="str">
        <f>LEFT(N574, SEARCH("/", N574, 1)-1)</f>
        <v>theater</v>
      </c>
      <c r="R574" t="str">
        <f>RIGHT(N574,LEN(N574)-FIND("/",N574))</f>
        <v>plays</v>
      </c>
      <c r="S574" s="8">
        <f t="shared" si="16"/>
        <v>42483.675208333334</v>
      </c>
      <c r="T574" s="8">
        <f t="shared" si="17"/>
        <v>42522.789583333331</v>
      </c>
    </row>
    <row r="575" spans="1:20" ht="45" x14ac:dyDescent="0.2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17">
        <f>(E575/D575)*100</f>
        <v>134.88999999999999</v>
      </c>
      <c r="P575" s="19">
        <f>ROUND(E575/L575, 3)</f>
        <v>59.161999999999999</v>
      </c>
      <c r="Q575" t="str">
        <f>LEFT(N575, SEARCH("/", N575, 1)-1)</f>
        <v>music</v>
      </c>
      <c r="R575" t="str">
        <f>RIGHT(N575,LEN(N575)-FIND("/",N575))</f>
        <v>rock</v>
      </c>
      <c r="S575" s="8">
        <f t="shared" si="16"/>
        <v>40926.319062499999</v>
      </c>
      <c r="T575" s="8">
        <f t="shared" si="17"/>
        <v>40971.319062499999</v>
      </c>
    </row>
    <row r="576" spans="1:20" ht="60" x14ac:dyDescent="0.2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17">
        <f>(E576/D576)*100</f>
        <v>134.82571428571427</v>
      </c>
      <c r="P576" s="19">
        <f>ROUND(E576/L576, 3)</f>
        <v>53.991999999999997</v>
      </c>
      <c r="Q576" t="str">
        <f>LEFT(N576, SEARCH("/", N576, 1)-1)</f>
        <v>photography</v>
      </c>
      <c r="R576" t="str">
        <f>RIGHT(N576,LEN(N576)-FIND("/",N576))</f>
        <v>photobooks</v>
      </c>
      <c r="S576" s="8">
        <f t="shared" si="16"/>
        <v>42275.767303240747</v>
      </c>
      <c r="T576" s="8">
        <f t="shared" si="17"/>
        <v>42300.767303240747</v>
      </c>
    </row>
    <row r="577" spans="1:20" ht="60" x14ac:dyDescent="0.2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17">
        <f>(E577/D577)*100</f>
        <v>134.8074</v>
      </c>
      <c r="P577" s="19">
        <f>ROUND(E577/L577, 3)</f>
        <v>60.182000000000002</v>
      </c>
      <c r="Q577" t="str">
        <f>LEFT(N577, SEARCH("/", N577, 1)-1)</f>
        <v>music</v>
      </c>
      <c r="R577" t="str">
        <f>RIGHT(N577,LEN(N577)-FIND("/",N577))</f>
        <v>rock</v>
      </c>
      <c r="S577" s="8">
        <f t="shared" si="16"/>
        <v>42634.614780092597</v>
      </c>
      <c r="T577" s="8">
        <f t="shared" si="17"/>
        <v>42660.676388888889</v>
      </c>
    </row>
    <row r="578" spans="1:20" ht="30" x14ac:dyDescent="0.2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17">
        <f>(E578/D578)*100</f>
        <v>134.67833333333334</v>
      </c>
      <c r="P578" s="19">
        <f>ROUND(E578/L578, 3)</f>
        <v>89.786000000000001</v>
      </c>
      <c r="Q578" t="str">
        <f>LEFT(N578, SEARCH("/", N578, 1)-1)</f>
        <v>theater</v>
      </c>
      <c r="R578" t="str">
        <f>RIGHT(N578,LEN(N578)-FIND("/",N578))</f>
        <v>plays</v>
      </c>
      <c r="S578" s="8">
        <f t="shared" si="16"/>
        <v>42374.911226851851</v>
      </c>
      <c r="T578" s="8">
        <f t="shared" si="17"/>
        <v>42388.207638888889</v>
      </c>
    </row>
    <row r="579" spans="1:20" ht="30" x14ac:dyDescent="0.2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17">
        <f>(E579/D579)*100</f>
        <v>134.61099999999999</v>
      </c>
      <c r="P579" s="19">
        <f>ROUND(E579/L579, 3)</f>
        <v>79.183000000000007</v>
      </c>
      <c r="Q579" t="str">
        <f>LEFT(N579, SEARCH("/", N579, 1)-1)</f>
        <v>music</v>
      </c>
      <c r="R579" t="str">
        <f>RIGHT(N579,LEN(N579)-FIND("/",N579))</f>
        <v>indie rock</v>
      </c>
      <c r="S579" s="8">
        <f t="shared" ref="S579:S642" si="18">(((J579/60)/60)/24)+DATE(1970,1,1)</f>
        <v>40718.839537037034</v>
      </c>
      <c r="T579" s="8">
        <f t="shared" ref="T579:T642" si="19">(((I579/60)/60)/24)+DATE(1970,1,1)</f>
        <v>40748.839537037034</v>
      </c>
    </row>
    <row r="580" spans="1:20" ht="45" x14ac:dyDescent="0.2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17">
        <f>(E580/D580)*100</f>
        <v>134.44929411764704</v>
      </c>
      <c r="P580" s="19">
        <f>ROUND(E580/L580, 3)</f>
        <v>23.809000000000001</v>
      </c>
      <c r="Q580" t="str">
        <f>LEFT(N580, SEARCH("/", N580, 1)-1)</f>
        <v>games</v>
      </c>
      <c r="R580" t="str">
        <f>RIGHT(N580,LEN(N580)-FIND("/",N580))</f>
        <v>tabletop games</v>
      </c>
      <c r="S580" s="8">
        <f t="shared" si="18"/>
        <v>41846.34579861111</v>
      </c>
      <c r="T580" s="8">
        <f t="shared" si="19"/>
        <v>41867.34579861111</v>
      </c>
    </row>
    <row r="581" spans="1:20" ht="60" x14ac:dyDescent="0.2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17">
        <f>(E581/D581)*100</f>
        <v>134.38124999999999</v>
      </c>
      <c r="P581" s="19">
        <f>ROUND(E581/L581, 3)</f>
        <v>39.817</v>
      </c>
      <c r="Q581" t="str">
        <f>LEFT(N581, SEARCH("/", N581, 1)-1)</f>
        <v>music</v>
      </c>
      <c r="R581" t="str">
        <f>RIGHT(N581,LEN(N581)-FIND("/",N581))</f>
        <v>rock</v>
      </c>
      <c r="S581" s="8">
        <f t="shared" si="18"/>
        <v>40250.242106481484</v>
      </c>
      <c r="T581" s="8">
        <f t="shared" si="19"/>
        <v>40286.290972222225</v>
      </c>
    </row>
    <row r="582" spans="1:20" ht="60" x14ac:dyDescent="0.2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17">
        <f>(E582/D582)*100</f>
        <v>134.1</v>
      </c>
      <c r="P582" s="19">
        <f>ROUND(E582/L582, 3)</f>
        <v>108.145</v>
      </c>
      <c r="Q582" t="str">
        <f>LEFT(N582, SEARCH("/", N582, 1)-1)</f>
        <v>film &amp; video</v>
      </c>
      <c r="R582" t="str">
        <f>RIGHT(N582,LEN(N582)-FIND("/",N582))</f>
        <v>documentary</v>
      </c>
      <c r="S582" s="8">
        <f t="shared" si="18"/>
        <v>40430.604328703703</v>
      </c>
      <c r="T582" s="8">
        <f t="shared" si="19"/>
        <v>40467.152083333334</v>
      </c>
    </row>
    <row r="583" spans="1:20" ht="45" x14ac:dyDescent="0.2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17">
        <f>(E583/D583)*100</f>
        <v>134.05000000000001</v>
      </c>
      <c r="P583" s="19">
        <f>ROUND(E583/L583, 3)</f>
        <v>70.552999999999997</v>
      </c>
      <c r="Q583" t="str">
        <f>LEFT(N583, SEARCH("/", N583, 1)-1)</f>
        <v>music</v>
      </c>
      <c r="R583" t="str">
        <f>RIGHT(N583,LEN(N583)-FIND("/",N583))</f>
        <v>rock</v>
      </c>
      <c r="S583" s="8">
        <f t="shared" si="18"/>
        <v>41768.841921296298</v>
      </c>
      <c r="T583" s="8">
        <f t="shared" si="19"/>
        <v>41799.208333333336</v>
      </c>
    </row>
    <row r="584" spans="1:20" ht="60" x14ac:dyDescent="0.2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17">
        <f>(E584/D584)*100</f>
        <v>133.67142857142858</v>
      </c>
      <c r="P584" s="19">
        <f>ROUND(E584/L584, 3)</f>
        <v>62.38</v>
      </c>
      <c r="Q584" t="str">
        <f>LEFT(N584, SEARCH("/", N584, 1)-1)</f>
        <v>music</v>
      </c>
      <c r="R584" t="str">
        <f>RIGHT(N584,LEN(N584)-FIND("/",N584))</f>
        <v>indie rock</v>
      </c>
      <c r="S584" s="8">
        <f t="shared" si="18"/>
        <v>41373.690266203703</v>
      </c>
      <c r="T584" s="8">
        <f t="shared" si="19"/>
        <v>41403.690266203703</v>
      </c>
    </row>
    <row r="585" spans="1:20" ht="30" x14ac:dyDescent="0.2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17">
        <f>(E585/D585)*100</f>
        <v>133.6044</v>
      </c>
      <c r="P585" s="19">
        <f>ROUND(E585/L585, 3)</f>
        <v>31.66</v>
      </c>
      <c r="Q585" t="str">
        <f>LEFT(N585, SEARCH("/", N585, 1)-1)</f>
        <v>music</v>
      </c>
      <c r="R585" t="str">
        <f>RIGHT(N585,LEN(N585)-FIND("/",N585))</f>
        <v>indie rock</v>
      </c>
      <c r="S585" s="8">
        <f t="shared" si="18"/>
        <v>41416.146944444445</v>
      </c>
      <c r="T585" s="8">
        <f t="shared" si="19"/>
        <v>41446.146944444445</v>
      </c>
    </row>
    <row r="586" spans="1:20" ht="45" x14ac:dyDescent="0.2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17">
        <f>(E586/D586)*100</f>
        <v>133.6</v>
      </c>
      <c r="P586" s="19">
        <f>ROUND(E586/L586, 3)</f>
        <v>31.81</v>
      </c>
      <c r="Q586" t="str">
        <f>LEFT(N586, SEARCH("/", N586, 1)-1)</f>
        <v>publishing</v>
      </c>
      <c r="R586" t="str">
        <f>RIGHT(N586,LEN(N586)-FIND("/",N586))</f>
        <v>nonfiction</v>
      </c>
      <c r="S586" s="8">
        <f t="shared" si="18"/>
        <v>41309.11791666667</v>
      </c>
      <c r="T586" s="8">
        <f t="shared" si="19"/>
        <v>41344</v>
      </c>
    </row>
    <row r="587" spans="1:20" ht="60" x14ac:dyDescent="0.2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17">
        <f>(E587/D587)*100</f>
        <v>133.5</v>
      </c>
      <c r="P587" s="19">
        <f>ROUND(E587/L587, 3)</f>
        <v>53.4</v>
      </c>
      <c r="Q587" t="str">
        <f>LEFT(N587, SEARCH("/", N587, 1)-1)</f>
        <v>food</v>
      </c>
      <c r="R587" t="str">
        <f>RIGHT(N587,LEN(N587)-FIND("/",N587))</f>
        <v>small batch</v>
      </c>
      <c r="S587" s="8">
        <f t="shared" si="18"/>
        <v>42338.84375</v>
      </c>
      <c r="T587" s="8">
        <f t="shared" si="19"/>
        <v>42367.958333333328</v>
      </c>
    </row>
    <row r="588" spans="1:20" ht="30" x14ac:dyDescent="0.2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17">
        <f>(E588/D588)*100</f>
        <v>133.48307999999997</v>
      </c>
      <c r="P588" s="19">
        <f>ROUND(E588/L588, 3)</f>
        <v>73.504000000000005</v>
      </c>
      <c r="Q588" t="str">
        <f>LEFT(N588, SEARCH("/", N588, 1)-1)</f>
        <v>technology</v>
      </c>
      <c r="R588" t="str">
        <f>RIGHT(N588,LEN(N588)-FIND("/",N588))</f>
        <v>hardware</v>
      </c>
      <c r="S588" s="8">
        <f t="shared" si="18"/>
        <v>41704.735937500001</v>
      </c>
      <c r="T588" s="8">
        <f t="shared" si="19"/>
        <v>41750.165972222225</v>
      </c>
    </row>
    <row r="589" spans="1:20" ht="45" x14ac:dyDescent="0.2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17">
        <f>(E589/D589)*100</f>
        <v>133.48133333333334</v>
      </c>
      <c r="P589" s="19">
        <f>ROUND(E589/L589, 3)</f>
        <v>38.503999999999998</v>
      </c>
      <c r="Q589" t="str">
        <f>LEFT(N589, SEARCH("/", N589, 1)-1)</f>
        <v>theater</v>
      </c>
      <c r="R589" t="str">
        <f>RIGHT(N589,LEN(N589)-FIND("/",N589))</f>
        <v>plays</v>
      </c>
      <c r="S589" s="8">
        <f t="shared" si="18"/>
        <v>40884.066678240742</v>
      </c>
      <c r="T589" s="8">
        <f t="shared" si="19"/>
        <v>40926.958333333336</v>
      </c>
    </row>
    <row r="590" spans="1:20" ht="45" x14ac:dyDescent="0.2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17">
        <f>(E590/D590)*100</f>
        <v>133.46666666666667</v>
      </c>
      <c r="P590" s="19">
        <f>ROUND(E590/L590, 3)</f>
        <v>52.683999999999997</v>
      </c>
      <c r="Q590" t="str">
        <f>LEFT(N590, SEARCH("/", N590, 1)-1)</f>
        <v>music</v>
      </c>
      <c r="R590" t="str">
        <f>RIGHT(N590,LEN(N590)-FIND("/",N590))</f>
        <v>rock</v>
      </c>
      <c r="S590" s="8">
        <f t="shared" si="18"/>
        <v>41655.709305555552</v>
      </c>
      <c r="T590" s="8">
        <f t="shared" si="19"/>
        <v>41676.709305555552</v>
      </c>
    </row>
    <row r="591" spans="1:20" ht="60" x14ac:dyDescent="0.2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17">
        <f>(E591/D591)*100</f>
        <v>133.46666666666667</v>
      </c>
      <c r="P591" s="19">
        <f>ROUND(E591/L591, 3)</f>
        <v>57.2</v>
      </c>
      <c r="Q591" t="str">
        <f>LEFT(N591, SEARCH("/", N591, 1)-1)</f>
        <v>theater</v>
      </c>
      <c r="R591" t="str">
        <f>RIGHT(N591,LEN(N591)-FIND("/",N591))</f>
        <v>plays</v>
      </c>
      <c r="S591" s="8">
        <f t="shared" si="18"/>
        <v>42538.73583333334</v>
      </c>
      <c r="T591" s="8">
        <f t="shared" si="19"/>
        <v>42583.290972222225</v>
      </c>
    </row>
    <row r="592" spans="1:20" ht="45" x14ac:dyDescent="0.2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17">
        <f>(E592/D592)*100</f>
        <v>133.44333333333333</v>
      </c>
      <c r="P592" s="19">
        <f>ROUND(E592/L592, 3)</f>
        <v>25.021000000000001</v>
      </c>
      <c r="Q592" t="str">
        <f>LEFT(N592, SEARCH("/", N592, 1)-1)</f>
        <v>music</v>
      </c>
      <c r="R592" t="str">
        <f>RIGHT(N592,LEN(N592)-FIND("/",N592))</f>
        <v>indie rock</v>
      </c>
      <c r="S592" s="8">
        <f t="shared" si="18"/>
        <v>41107.726782407408</v>
      </c>
      <c r="T592" s="8">
        <f t="shared" si="19"/>
        <v>41118.083333333336</v>
      </c>
    </row>
    <row r="593" spans="1:20" ht="60" x14ac:dyDescent="0.2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17">
        <f>(E593/D593)*100</f>
        <v>133.33333333333331</v>
      </c>
      <c r="P593" s="19">
        <f>ROUND(E593/L593, 3)</f>
        <v>57.143000000000001</v>
      </c>
      <c r="Q593" t="str">
        <f>LEFT(N593, SEARCH("/", N593, 1)-1)</f>
        <v>film &amp; video</v>
      </c>
      <c r="R593" t="str">
        <f>RIGHT(N593,LEN(N593)-FIND("/",N593))</f>
        <v>television</v>
      </c>
      <c r="S593" s="8">
        <f t="shared" si="18"/>
        <v>42318.025011574078</v>
      </c>
      <c r="T593" s="8">
        <f t="shared" si="19"/>
        <v>42378.025011574078</v>
      </c>
    </row>
    <row r="594" spans="1:20" ht="60" x14ac:dyDescent="0.2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17">
        <f>(E594/D594)*100</f>
        <v>133.33333333333331</v>
      </c>
      <c r="P594" s="19">
        <f>ROUND(E594/L594, 3)</f>
        <v>86.956999999999994</v>
      </c>
      <c r="Q594" t="str">
        <f>LEFT(N594, SEARCH("/", N594, 1)-1)</f>
        <v>music</v>
      </c>
      <c r="R594" t="str">
        <f>RIGHT(N594,LEN(N594)-FIND("/",N594))</f>
        <v>rock</v>
      </c>
      <c r="S594" s="8">
        <f t="shared" si="18"/>
        <v>41876.18618055556</v>
      </c>
      <c r="T594" s="8">
        <f t="shared" si="19"/>
        <v>41897.18618055556</v>
      </c>
    </row>
    <row r="595" spans="1:20" ht="60" x14ac:dyDescent="0.2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17">
        <f>(E595/D595)*100</f>
        <v>133.33333333333331</v>
      </c>
      <c r="P595" s="19">
        <f>ROUND(E595/L595, 3)</f>
        <v>28.571000000000002</v>
      </c>
      <c r="Q595" t="str">
        <f>LEFT(N595, SEARCH("/", N595, 1)-1)</f>
        <v>music</v>
      </c>
      <c r="R595" t="str">
        <f>RIGHT(N595,LEN(N595)-FIND("/",N595))</f>
        <v>indie rock</v>
      </c>
      <c r="S595" s="8">
        <f t="shared" si="18"/>
        <v>42058.941736111112</v>
      </c>
      <c r="T595" s="8">
        <f t="shared" si="19"/>
        <v>42088.90006944444</v>
      </c>
    </row>
    <row r="596" spans="1:20" ht="30" x14ac:dyDescent="0.2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17">
        <f>(E596/D596)*100</f>
        <v>133.33333333333331</v>
      </c>
      <c r="P596" s="19">
        <f>ROUND(E596/L596, 3)</f>
        <v>36.363999999999997</v>
      </c>
      <c r="Q596" t="str">
        <f>LEFT(N596, SEARCH("/", N596, 1)-1)</f>
        <v>theater</v>
      </c>
      <c r="R596" t="str">
        <f>RIGHT(N596,LEN(N596)-FIND("/",N596))</f>
        <v>musical</v>
      </c>
      <c r="S596" s="8">
        <f t="shared" si="18"/>
        <v>41803.457326388889</v>
      </c>
      <c r="T596" s="8">
        <f t="shared" si="19"/>
        <v>41833.457326388889</v>
      </c>
    </row>
    <row r="597" spans="1:20" ht="45" x14ac:dyDescent="0.2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17">
        <f>(E597/D597)*100</f>
        <v>133.20000000000002</v>
      </c>
      <c r="P597" s="19">
        <f>ROUND(E597/L597, 3)</f>
        <v>51.231000000000002</v>
      </c>
      <c r="Q597" t="str">
        <f>LEFT(N597, SEARCH("/", N597, 1)-1)</f>
        <v>theater</v>
      </c>
      <c r="R597" t="str">
        <f>RIGHT(N597,LEN(N597)-FIND("/",N597))</f>
        <v>plays</v>
      </c>
      <c r="S597" s="8">
        <f t="shared" si="18"/>
        <v>41900.243159722224</v>
      </c>
      <c r="T597" s="8">
        <f t="shared" si="19"/>
        <v>41922.458333333336</v>
      </c>
    </row>
    <row r="598" spans="1:20" ht="45" x14ac:dyDescent="0.2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17">
        <f>(E598/D598)*100</f>
        <v>133.15375</v>
      </c>
      <c r="P598" s="19">
        <f>ROUND(E598/L598, 3)</f>
        <v>42.609000000000002</v>
      </c>
      <c r="Q598" t="str">
        <f>LEFT(N598, SEARCH("/", N598, 1)-1)</f>
        <v>music</v>
      </c>
      <c r="R598" t="str">
        <f>RIGHT(N598,LEN(N598)-FIND("/",N598))</f>
        <v>rock</v>
      </c>
      <c r="S598" s="8">
        <f t="shared" si="18"/>
        <v>41403.000856481485</v>
      </c>
      <c r="T598" s="8">
        <f t="shared" si="19"/>
        <v>41433.000856481485</v>
      </c>
    </row>
    <row r="599" spans="1:20" ht="60" x14ac:dyDescent="0.2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17">
        <f>(E599/D599)*100</f>
        <v>133.10911999999999</v>
      </c>
      <c r="P599" s="19">
        <f>ROUND(E599/L599, 3)</f>
        <v>100.08199999999999</v>
      </c>
      <c r="Q599" t="str">
        <f>LEFT(N599, SEARCH("/", N599, 1)-1)</f>
        <v>film &amp; video</v>
      </c>
      <c r="R599" t="str">
        <f>RIGHT(N599,LEN(N599)-FIND("/",N599))</f>
        <v>documentary</v>
      </c>
      <c r="S599" s="8">
        <f t="shared" si="18"/>
        <v>41519.004733796297</v>
      </c>
      <c r="T599" s="8">
        <f t="shared" si="19"/>
        <v>41579</v>
      </c>
    </row>
    <row r="600" spans="1:20" ht="60" x14ac:dyDescent="0.2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17">
        <f>(E600/D600)*100</f>
        <v>133.04200000000003</v>
      </c>
      <c r="P600" s="19">
        <f>ROUND(E600/L600, 3)</f>
        <v>26.608000000000001</v>
      </c>
      <c r="Q600" t="str">
        <f>LEFT(N600, SEARCH("/", N600, 1)-1)</f>
        <v>theater</v>
      </c>
      <c r="R600" t="str">
        <f>RIGHT(N600,LEN(N600)-FIND("/",N600))</f>
        <v>plays</v>
      </c>
      <c r="S600" s="8">
        <f t="shared" si="18"/>
        <v>42758.368078703701</v>
      </c>
      <c r="T600" s="8">
        <f t="shared" si="19"/>
        <v>42786.368078703701</v>
      </c>
    </row>
    <row r="601" spans="1:20" ht="45" x14ac:dyDescent="0.2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17">
        <f>(E601/D601)*100</f>
        <v>133</v>
      </c>
      <c r="P601" s="19">
        <f>ROUND(E601/L601, 3)</f>
        <v>42.902999999999999</v>
      </c>
      <c r="Q601" t="str">
        <f>LEFT(N601, SEARCH("/", N601, 1)-1)</f>
        <v>theater</v>
      </c>
      <c r="R601" t="str">
        <f>RIGHT(N601,LEN(N601)-FIND("/",N601))</f>
        <v>plays</v>
      </c>
      <c r="S601" s="8">
        <f t="shared" si="18"/>
        <v>41948.552847222221</v>
      </c>
      <c r="T601" s="8">
        <f t="shared" si="19"/>
        <v>42008.552847222221</v>
      </c>
    </row>
    <row r="602" spans="1:20" ht="60" x14ac:dyDescent="0.2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17">
        <f>(E602/D602)*100</f>
        <v>132.89249999999998</v>
      </c>
      <c r="P602" s="19">
        <f>ROUND(E602/L602, 3)</f>
        <v>81.653999999999996</v>
      </c>
      <c r="Q602" t="str">
        <f>LEFT(N602, SEARCH("/", N602, 1)-1)</f>
        <v>games</v>
      </c>
      <c r="R602" t="str">
        <f>RIGHT(N602,LEN(N602)-FIND("/",N602))</f>
        <v>tabletop games</v>
      </c>
      <c r="S602" s="8">
        <f t="shared" si="18"/>
        <v>42292.513888888891</v>
      </c>
      <c r="T602" s="8">
        <f t="shared" si="19"/>
        <v>42322.555555555555</v>
      </c>
    </row>
    <row r="603" spans="1:20" ht="45" x14ac:dyDescent="0.2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17">
        <f>(E603/D603)*100</f>
        <v>132.86666666666667</v>
      </c>
      <c r="P603" s="19">
        <f>ROUND(E603/L603, 3)</f>
        <v>27.300999999999998</v>
      </c>
      <c r="Q603" t="str">
        <f>LEFT(N603, SEARCH("/", N603, 1)-1)</f>
        <v>music</v>
      </c>
      <c r="R603" t="str">
        <f>RIGHT(N603,LEN(N603)-FIND("/",N603))</f>
        <v>electronic music</v>
      </c>
      <c r="S603" s="8">
        <f t="shared" si="18"/>
        <v>41312.311562499999</v>
      </c>
      <c r="T603" s="8">
        <f t="shared" si="19"/>
        <v>41342.311562499999</v>
      </c>
    </row>
    <row r="604" spans="1:20" ht="60" x14ac:dyDescent="0.2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17">
        <f>(E604/D604)*100</f>
        <v>132.70650000000001</v>
      </c>
      <c r="P604" s="19">
        <f>ROUND(E604/L604, 3)</f>
        <v>82.941999999999993</v>
      </c>
      <c r="Q604" t="str">
        <f>LEFT(N604, SEARCH("/", N604, 1)-1)</f>
        <v>theater</v>
      </c>
      <c r="R604" t="str">
        <f>RIGHT(N604,LEN(N604)-FIND("/",N604))</f>
        <v>spaces</v>
      </c>
      <c r="S604" s="8">
        <f t="shared" si="18"/>
        <v>41843.155729166669</v>
      </c>
      <c r="T604" s="8">
        <f t="shared" si="19"/>
        <v>41873.155729166669</v>
      </c>
    </row>
    <row r="605" spans="1:20" ht="45" x14ac:dyDescent="0.2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17">
        <f>(E605/D605)*100</f>
        <v>132.6</v>
      </c>
      <c r="P605" s="19">
        <f>ROUND(E605/L605, 3)</f>
        <v>120.545</v>
      </c>
      <c r="Q605" t="str">
        <f>LEFT(N605, SEARCH("/", N605, 1)-1)</f>
        <v>theater</v>
      </c>
      <c r="R605" t="str">
        <f>RIGHT(N605,LEN(N605)-FIND("/",N605))</f>
        <v>musical</v>
      </c>
      <c r="S605" s="8">
        <f t="shared" si="18"/>
        <v>42403.035567129627</v>
      </c>
      <c r="T605" s="8">
        <f t="shared" si="19"/>
        <v>42462.993900462956</v>
      </c>
    </row>
    <row r="606" spans="1:20" ht="60" x14ac:dyDescent="0.2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17">
        <f>(E606/D606)*100</f>
        <v>132.42499999999998</v>
      </c>
      <c r="P606" s="19">
        <f>ROUND(E606/L606, 3)</f>
        <v>48.155000000000001</v>
      </c>
      <c r="Q606" t="str">
        <f>LEFT(N606, SEARCH("/", N606, 1)-1)</f>
        <v>photography</v>
      </c>
      <c r="R606" t="str">
        <f>RIGHT(N606,LEN(N606)-FIND("/",N606))</f>
        <v>photobooks</v>
      </c>
      <c r="S606" s="8">
        <f t="shared" si="18"/>
        <v>42484.829062500001</v>
      </c>
      <c r="T606" s="8">
        <f t="shared" si="19"/>
        <v>42513.916666666672</v>
      </c>
    </row>
    <row r="607" spans="1:20" x14ac:dyDescent="0.2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17">
        <f>(E607/D607)*100</f>
        <v>132.36666666666667</v>
      </c>
      <c r="P607" s="19">
        <f>ROUND(E607/L607, 3)</f>
        <v>63.031999999999996</v>
      </c>
      <c r="Q607" t="str">
        <f>LEFT(N607, SEARCH("/", N607, 1)-1)</f>
        <v>music</v>
      </c>
      <c r="R607" t="str">
        <f>RIGHT(N607,LEN(N607)-FIND("/",N607))</f>
        <v>indie rock</v>
      </c>
      <c r="S607" s="8">
        <f t="shared" si="18"/>
        <v>42173.746342592596</v>
      </c>
      <c r="T607" s="8">
        <f t="shared" si="19"/>
        <v>42187.152777777781</v>
      </c>
    </row>
    <row r="608" spans="1:20" ht="60" x14ac:dyDescent="0.2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17">
        <f>(E608/D608)*100</f>
        <v>132.23333333333335</v>
      </c>
      <c r="P608" s="19">
        <f>ROUND(E608/L608, 3)</f>
        <v>74.150000000000006</v>
      </c>
      <c r="Q608" t="str">
        <f>LEFT(N608, SEARCH("/", N608, 1)-1)</f>
        <v>music</v>
      </c>
      <c r="R608" t="str">
        <f>RIGHT(N608,LEN(N608)-FIND("/",N608))</f>
        <v>pop</v>
      </c>
      <c r="S608" s="8">
        <f t="shared" si="18"/>
        <v>41223.22184027778</v>
      </c>
      <c r="T608" s="8">
        <f t="shared" si="19"/>
        <v>41261.597222222219</v>
      </c>
    </row>
    <row r="609" spans="1:20" ht="45" x14ac:dyDescent="0.2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17">
        <f>(E609/D609)*100</f>
        <v>132.20000000000002</v>
      </c>
      <c r="P609" s="19">
        <f>ROUND(E609/L609, 3)</f>
        <v>75.114000000000004</v>
      </c>
      <c r="Q609" t="str">
        <f>LEFT(N609, SEARCH("/", N609, 1)-1)</f>
        <v>music</v>
      </c>
      <c r="R609" t="str">
        <f>RIGHT(N609,LEN(N609)-FIND("/",N609))</f>
        <v>rock</v>
      </c>
      <c r="S609" s="8">
        <f t="shared" si="18"/>
        <v>42111.899537037039</v>
      </c>
      <c r="T609" s="8">
        <f t="shared" si="19"/>
        <v>42163.159722222219</v>
      </c>
    </row>
    <row r="610" spans="1:20" ht="30" x14ac:dyDescent="0.2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17">
        <f>(E610/D610)*100</f>
        <v>132.19</v>
      </c>
      <c r="P610" s="19">
        <f>ROUND(E610/L610, 3)</f>
        <v>99.766000000000005</v>
      </c>
      <c r="Q610" t="str">
        <f>LEFT(N610, SEARCH("/", N610, 1)-1)</f>
        <v>publishing</v>
      </c>
      <c r="R610" t="str">
        <f>RIGHT(N610,LEN(N610)-FIND("/",N610))</f>
        <v>nonfiction</v>
      </c>
      <c r="S610" s="8">
        <f t="shared" si="18"/>
        <v>40854.745266203703</v>
      </c>
      <c r="T610" s="8">
        <f t="shared" si="19"/>
        <v>40884.745266203703</v>
      </c>
    </row>
    <row r="611" spans="1:20" ht="60" x14ac:dyDescent="0.2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17">
        <f>(E611/D611)*100</f>
        <v>132.024</v>
      </c>
      <c r="P611" s="19">
        <f>ROUND(E611/L611, 3)</f>
        <v>215.72499999999999</v>
      </c>
      <c r="Q611" t="str">
        <f>LEFT(N611, SEARCH("/", N611, 1)-1)</f>
        <v>publishing</v>
      </c>
      <c r="R611" t="str">
        <f>RIGHT(N611,LEN(N611)-FIND("/",N611))</f>
        <v>nonfiction</v>
      </c>
      <c r="S611" s="8">
        <f t="shared" si="18"/>
        <v>40977.805300925924</v>
      </c>
      <c r="T611" s="8">
        <f t="shared" si="19"/>
        <v>41007.76363425926</v>
      </c>
    </row>
    <row r="612" spans="1:20" ht="60" x14ac:dyDescent="0.2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17">
        <f>(E612/D612)*100</f>
        <v>132</v>
      </c>
      <c r="P612" s="19">
        <f>ROUND(E612/L612, 3)</f>
        <v>36.667000000000002</v>
      </c>
      <c r="Q612" t="str">
        <f>LEFT(N612, SEARCH("/", N612, 1)-1)</f>
        <v>theater</v>
      </c>
      <c r="R612" t="str">
        <f>RIGHT(N612,LEN(N612)-FIND("/",N612))</f>
        <v>plays</v>
      </c>
      <c r="S612" s="8">
        <f t="shared" si="18"/>
        <v>42177.761782407411</v>
      </c>
      <c r="T612" s="8">
        <f t="shared" si="19"/>
        <v>42198.041666666672</v>
      </c>
    </row>
    <row r="613" spans="1:20" ht="60" x14ac:dyDescent="0.2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17">
        <f>(E613/D613)*100</f>
        <v>131.93789333333334</v>
      </c>
      <c r="P613" s="19">
        <f>ROUND(E613/L613, 3)</f>
        <v>105.04600000000001</v>
      </c>
      <c r="Q613" t="str">
        <f>LEFT(N613, SEARCH("/", N613, 1)-1)</f>
        <v>film &amp; video</v>
      </c>
      <c r="R613" t="str">
        <f>RIGHT(N613,LEN(N613)-FIND("/",N613))</f>
        <v>documentary</v>
      </c>
      <c r="S613" s="8">
        <f t="shared" si="18"/>
        <v>42072.738067129627</v>
      </c>
      <c r="T613" s="8">
        <f t="shared" si="19"/>
        <v>42102.738067129627</v>
      </c>
    </row>
    <row r="614" spans="1:20" ht="60" x14ac:dyDescent="0.2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17">
        <f>(E614/D614)*100</f>
        <v>131.87625</v>
      </c>
      <c r="P614" s="19">
        <f>ROUND(E614/L614, 3)</f>
        <v>39.073999999999998</v>
      </c>
      <c r="Q614" t="str">
        <f>LEFT(N614, SEARCH("/", N614, 1)-1)</f>
        <v>technology</v>
      </c>
      <c r="R614" t="str">
        <f>RIGHT(N614,LEN(N614)-FIND("/",N614))</f>
        <v>wearables</v>
      </c>
      <c r="S614" s="8">
        <f t="shared" si="18"/>
        <v>41832.852627314816</v>
      </c>
      <c r="T614" s="8">
        <f t="shared" si="19"/>
        <v>41862.852627314816</v>
      </c>
    </row>
    <row r="615" spans="1:20" ht="30" x14ac:dyDescent="0.2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17">
        <f>(E615/D615)*100</f>
        <v>131.83333333333334</v>
      </c>
      <c r="P615" s="19">
        <f>ROUND(E615/L615, 3)</f>
        <v>70.625</v>
      </c>
      <c r="Q615" t="str">
        <f>LEFT(N615, SEARCH("/", N615, 1)-1)</f>
        <v>music</v>
      </c>
      <c r="R615" t="str">
        <f>RIGHT(N615,LEN(N615)-FIND("/",N615))</f>
        <v>rock</v>
      </c>
      <c r="S615" s="8">
        <f t="shared" si="18"/>
        <v>40778.770011574074</v>
      </c>
      <c r="T615" s="8">
        <f t="shared" si="19"/>
        <v>40808.770011574074</v>
      </c>
    </row>
    <row r="616" spans="1:20" ht="60" x14ac:dyDescent="0.2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17">
        <f>(E616/D616)*100</f>
        <v>131.80000000000001</v>
      </c>
      <c r="P616" s="19">
        <f>ROUND(E616/L616, 3)</f>
        <v>105.44</v>
      </c>
      <c r="Q616" t="str">
        <f>LEFT(N616, SEARCH("/", N616, 1)-1)</f>
        <v>photography</v>
      </c>
      <c r="R616" t="str">
        <f>RIGHT(N616,LEN(N616)-FIND("/",N616))</f>
        <v>photobooks</v>
      </c>
      <c r="S616" s="8">
        <f t="shared" si="18"/>
        <v>42104.840335648143</v>
      </c>
      <c r="T616" s="8">
        <f t="shared" si="19"/>
        <v>42164.840335648143</v>
      </c>
    </row>
    <row r="617" spans="1:20" ht="60" x14ac:dyDescent="0.2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17">
        <f>(E617/D617)*100</f>
        <v>131.66833333333335</v>
      </c>
      <c r="P617" s="19">
        <f>ROUND(E617/L617, 3)</f>
        <v>46.581000000000003</v>
      </c>
      <c r="Q617" t="str">
        <f>LEFT(N617, SEARCH("/", N617, 1)-1)</f>
        <v>technology</v>
      </c>
      <c r="R617" t="str">
        <f>RIGHT(N617,LEN(N617)-FIND("/",N617))</f>
        <v>hardware</v>
      </c>
      <c r="S617" s="8">
        <f t="shared" si="18"/>
        <v>41738.864803240744</v>
      </c>
      <c r="T617" s="8">
        <f t="shared" si="19"/>
        <v>41768.864803240744</v>
      </c>
    </row>
    <row r="618" spans="1:20" ht="45" x14ac:dyDescent="0.2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17">
        <f>(E618/D618)*100</f>
        <v>131.62883248730967</v>
      </c>
      <c r="P618" s="19">
        <f>ROUND(E618/L618, 3)</f>
        <v>78.578000000000003</v>
      </c>
      <c r="Q618" t="str">
        <f>LEFT(N618, SEARCH("/", N618, 1)-1)</f>
        <v>film &amp; video</v>
      </c>
      <c r="R618" t="str">
        <f>RIGHT(N618,LEN(N618)-FIND("/",N618))</f>
        <v>documentary</v>
      </c>
      <c r="S618" s="8">
        <f t="shared" si="18"/>
        <v>41785.452534722222</v>
      </c>
      <c r="T618" s="8">
        <f t="shared" si="19"/>
        <v>41815.452534722222</v>
      </c>
    </row>
    <row r="619" spans="1:20" ht="45" x14ac:dyDescent="0.2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17">
        <f>(E619/D619)*100</f>
        <v>131.44</v>
      </c>
      <c r="P619" s="19">
        <f>ROUND(E619/L619, 3)</f>
        <v>164.3</v>
      </c>
      <c r="Q619" t="str">
        <f>LEFT(N619, SEARCH("/", N619, 1)-1)</f>
        <v>theater</v>
      </c>
      <c r="R619" t="str">
        <f>RIGHT(N619,LEN(N619)-FIND("/",N619))</f>
        <v>spaces</v>
      </c>
      <c r="S619" s="8">
        <f t="shared" si="18"/>
        <v>42053.704293981486</v>
      </c>
      <c r="T619" s="8">
        <f t="shared" si="19"/>
        <v>42083.662627314814</v>
      </c>
    </row>
    <row r="620" spans="1:20" ht="60" x14ac:dyDescent="0.2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17">
        <f>(E620/D620)*100</f>
        <v>131.42857142857142</v>
      </c>
      <c r="P620" s="19">
        <f>ROUND(E620/L620, 3)</f>
        <v>21.905000000000001</v>
      </c>
      <c r="Q620" t="str">
        <f>LEFT(N620, SEARCH("/", N620, 1)-1)</f>
        <v>film &amp; video</v>
      </c>
      <c r="R620" t="str">
        <f>RIGHT(N620,LEN(N620)-FIND("/",N620))</f>
        <v>shorts</v>
      </c>
      <c r="S620" s="8">
        <f t="shared" si="18"/>
        <v>40935.005104166667</v>
      </c>
      <c r="T620" s="8">
        <f t="shared" si="19"/>
        <v>40965.005104166667</v>
      </c>
    </row>
    <row r="621" spans="1:20" ht="60" x14ac:dyDescent="0.2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17">
        <f>(E621/D621)*100</f>
        <v>131.38181818181818</v>
      </c>
      <c r="P621" s="19">
        <f>ROUND(E621/L621, 3)</f>
        <v>50.530999999999999</v>
      </c>
      <c r="Q621" t="str">
        <f>LEFT(N621, SEARCH("/", N621, 1)-1)</f>
        <v>theater</v>
      </c>
      <c r="R621" t="str">
        <f>RIGHT(N621,LEN(N621)-FIND("/",N621))</f>
        <v>spaces</v>
      </c>
      <c r="S621" s="8">
        <f t="shared" si="18"/>
        <v>41432.062037037038</v>
      </c>
      <c r="T621" s="8">
        <f t="shared" si="19"/>
        <v>41468.75</v>
      </c>
    </row>
    <row r="622" spans="1:20" ht="45" x14ac:dyDescent="0.2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17">
        <f>(E622/D622)*100</f>
        <v>131.28333333333333</v>
      </c>
      <c r="P622" s="19">
        <f>ROUND(E622/L622, 3)</f>
        <v>48.325000000000003</v>
      </c>
      <c r="Q622" t="str">
        <f>LEFT(N622, SEARCH("/", N622, 1)-1)</f>
        <v>theater</v>
      </c>
      <c r="R622" t="str">
        <f>RIGHT(N622,LEN(N622)-FIND("/",N622))</f>
        <v>plays</v>
      </c>
      <c r="S622" s="8">
        <f t="shared" si="18"/>
        <v>42136.536134259266</v>
      </c>
      <c r="T622" s="8">
        <f t="shared" si="19"/>
        <v>42167.875</v>
      </c>
    </row>
    <row r="623" spans="1:20" ht="45" x14ac:dyDescent="0.2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17">
        <f>(E623/D623)*100</f>
        <v>131.20499999999998</v>
      </c>
      <c r="P623" s="19">
        <f>ROUND(E623/L623, 3)</f>
        <v>546.68799999999999</v>
      </c>
      <c r="Q623" t="str">
        <f>LEFT(N623, SEARCH("/", N623, 1)-1)</f>
        <v>technology</v>
      </c>
      <c r="R623" t="str">
        <f>RIGHT(N623,LEN(N623)-FIND("/",N623))</f>
        <v>hardware</v>
      </c>
      <c r="S623" s="8">
        <f t="shared" si="18"/>
        <v>42692.771493055552</v>
      </c>
      <c r="T623" s="8">
        <f t="shared" si="19"/>
        <v>42722.771493055552</v>
      </c>
    </row>
    <row r="624" spans="1:20" ht="45" x14ac:dyDescent="0.2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17">
        <f>(E624/D624)*100</f>
        <v>131.20000000000002</v>
      </c>
      <c r="P624" s="19">
        <f>ROUND(E624/L624, 3)</f>
        <v>50.462000000000003</v>
      </c>
      <c r="Q624" t="str">
        <f>LEFT(N624, SEARCH("/", N624, 1)-1)</f>
        <v>theater</v>
      </c>
      <c r="R624" t="str">
        <f>RIGHT(N624,LEN(N624)-FIND("/",N624))</f>
        <v>plays</v>
      </c>
      <c r="S624" s="8">
        <f t="shared" si="18"/>
        <v>42463.81385416667</v>
      </c>
      <c r="T624" s="8">
        <f t="shared" si="19"/>
        <v>42494.165972222225</v>
      </c>
    </row>
    <row r="625" spans="1:20" ht="60" x14ac:dyDescent="0.2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17">
        <f>(E625/D625)*100</f>
        <v>131.184</v>
      </c>
      <c r="P625" s="19">
        <f>ROUND(E625/L625, 3)</f>
        <v>26.591000000000001</v>
      </c>
      <c r="Q625" t="str">
        <f>LEFT(N625, SEARCH("/", N625, 1)-1)</f>
        <v>technology</v>
      </c>
      <c r="R625" t="str">
        <f>RIGHT(N625,LEN(N625)-FIND("/",N625))</f>
        <v>space exploration</v>
      </c>
      <c r="S625" s="8">
        <f t="shared" si="18"/>
        <v>42689.74324074074</v>
      </c>
      <c r="T625" s="8">
        <f t="shared" si="19"/>
        <v>42734.74324074074</v>
      </c>
    </row>
    <row r="626" spans="1:20" ht="30" x14ac:dyDescent="0.2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17">
        <f>(E626/D626)*100</f>
        <v>131.16666666666669</v>
      </c>
      <c r="P626" s="19">
        <f>ROUND(E626/L626, 3)</f>
        <v>41.420999999999999</v>
      </c>
      <c r="Q626" t="str">
        <f>LEFT(N626, SEARCH("/", N626, 1)-1)</f>
        <v>theater</v>
      </c>
      <c r="R626" t="str">
        <f>RIGHT(N626,LEN(N626)-FIND("/",N626))</f>
        <v>plays</v>
      </c>
      <c r="S626" s="8">
        <f t="shared" si="18"/>
        <v>41891.665324074071</v>
      </c>
      <c r="T626" s="8">
        <f t="shared" si="19"/>
        <v>41913.166666666664</v>
      </c>
    </row>
    <row r="627" spans="1:20" ht="60" x14ac:dyDescent="0.2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17">
        <f>(E627/D627)*100</f>
        <v>131.0181818181818</v>
      </c>
      <c r="P627" s="19">
        <f>ROUND(E627/L627, 3)</f>
        <v>96.08</v>
      </c>
      <c r="Q627" t="str">
        <f>LEFT(N627, SEARCH("/", N627, 1)-1)</f>
        <v>music</v>
      </c>
      <c r="R627" t="str">
        <f>RIGHT(N627,LEN(N627)-FIND("/",N627))</f>
        <v>rock</v>
      </c>
      <c r="S627" s="8">
        <f t="shared" si="18"/>
        <v>41422.822824074072</v>
      </c>
      <c r="T627" s="8">
        <f t="shared" si="19"/>
        <v>41456.165972222225</v>
      </c>
    </row>
    <row r="628" spans="1:20" ht="60" x14ac:dyDescent="0.2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17">
        <f>(E628/D628)*100</f>
        <v>130.98000000000002</v>
      </c>
      <c r="P628" s="19">
        <f>ROUND(E628/L628, 3)</f>
        <v>150.899</v>
      </c>
      <c r="Q628" t="str">
        <f>LEFT(N628, SEARCH("/", N628, 1)-1)</f>
        <v>film &amp; video</v>
      </c>
      <c r="R628" t="str">
        <f>RIGHT(N628,LEN(N628)-FIND("/",N628))</f>
        <v>television</v>
      </c>
      <c r="S628" s="8">
        <f t="shared" si="18"/>
        <v>41754.047083333331</v>
      </c>
      <c r="T628" s="8">
        <f t="shared" si="19"/>
        <v>41784.957638888889</v>
      </c>
    </row>
    <row r="629" spans="1:20" ht="60" x14ac:dyDescent="0.2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17">
        <f>(E629/D629)*100</f>
        <v>130.83333333333334</v>
      </c>
      <c r="P629" s="19">
        <f>ROUND(E629/L629, 3)</f>
        <v>112.143</v>
      </c>
      <c r="Q629" t="str">
        <f>LEFT(N629, SEARCH("/", N629, 1)-1)</f>
        <v>theater</v>
      </c>
      <c r="R629" t="str">
        <f>RIGHT(N629,LEN(N629)-FIND("/",N629))</f>
        <v>musical</v>
      </c>
      <c r="S629" s="8">
        <f t="shared" si="18"/>
        <v>41806.669317129628</v>
      </c>
      <c r="T629" s="8">
        <f t="shared" si="19"/>
        <v>41835.208333333336</v>
      </c>
    </row>
    <row r="630" spans="1:20" ht="45" x14ac:dyDescent="0.2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17">
        <f>(E630/D630)*100</f>
        <v>130.76923076923077</v>
      </c>
      <c r="P630" s="19">
        <f>ROUND(E630/L630, 3)</f>
        <v>65.385000000000005</v>
      </c>
      <c r="Q630" t="str">
        <f>LEFT(N630, SEARCH("/", N630, 1)-1)</f>
        <v>film &amp; video</v>
      </c>
      <c r="R630" t="str">
        <f>RIGHT(N630,LEN(N630)-FIND("/",N630))</f>
        <v>shorts</v>
      </c>
      <c r="S630" s="8">
        <f t="shared" si="18"/>
        <v>41557.949687500004</v>
      </c>
      <c r="T630" s="8">
        <f t="shared" si="19"/>
        <v>41592.249305555553</v>
      </c>
    </row>
    <row r="631" spans="1:20" ht="60" x14ac:dyDescent="0.2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17">
        <f>(E631/D631)*100</f>
        <v>130.65</v>
      </c>
      <c r="P631" s="19">
        <f>ROUND(E631/L631, 3)</f>
        <v>45.052</v>
      </c>
      <c r="Q631" t="str">
        <f>LEFT(N631, SEARCH("/", N631, 1)-1)</f>
        <v>film &amp; video</v>
      </c>
      <c r="R631" t="str">
        <f>RIGHT(N631,LEN(N631)-FIND("/",N631))</f>
        <v>documentary</v>
      </c>
      <c r="S631" s="8">
        <f t="shared" si="18"/>
        <v>40757.889247685183</v>
      </c>
      <c r="T631" s="8">
        <f t="shared" si="19"/>
        <v>40802.889247685183</v>
      </c>
    </row>
    <row r="632" spans="1:20" ht="60" x14ac:dyDescent="0.2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17">
        <f>(E632/D632)*100</f>
        <v>130.65</v>
      </c>
      <c r="P632" s="19">
        <f>ROUND(E632/L632, 3)</f>
        <v>43.55</v>
      </c>
      <c r="Q632" t="str">
        <f>LEFT(N632, SEARCH("/", N632, 1)-1)</f>
        <v>publishing</v>
      </c>
      <c r="R632" t="str">
        <f>RIGHT(N632,LEN(N632)-FIND("/",N632))</f>
        <v>nonfiction</v>
      </c>
      <c r="S632" s="8">
        <f t="shared" si="18"/>
        <v>41111.185891203706</v>
      </c>
      <c r="T632" s="8">
        <f t="shared" si="19"/>
        <v>41171.185891203706</v>
      </c>
    </row>
    <row r="633" spans="1:20" ht="60" x14ac:dyDescent="0.2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17">
        <f>(E633/D633)*100</f>
        <v>130.55555555555557</v>
      </c>
      <c r="P633" s="19">
        <f>ROUND(E633/L633, 3)</f>
        <v>97.917000000000002</v>
      </c>
      <c r="Q633" t="str">
        <f>LEFT(N633, SEARCH("/", N633, 1)-1)</f>
        <v>theater</v>
      </c>
      <c r="R633" t="str">
        <f>RIGHT(N633,LEN(N633)-FIND("/",N633))</f>
        <v>plays</v>
      </c>
      <c r="S633" s="8">
        <f t="shared" si="18"/>
        <v>41974.743148148147</v>
      </c>
      <c r="T633" s="8">
        <f t="shared" si="19"/>
        <v>42004.743148148147</v>
      </c>
    </row>
    <row r="634" spans="1:20" ht="60" x14ac:dyDescent="0.2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17">
        <f>(E634/D634)*100</f>
        <v>130.46153846153845</v>
      </c>
      <c r="P634" s="19">
        <f>ROUND(E634/L634, 3)</f>
        <v>49.881999999999998</v>
      </c>
      <c r="Q634" t="str">
        <f>LEFT(N634, SEARCH("/", N634, 1)-1)</f>
        <v>film &amp; video</v>
      </c>
      <c r="R634" t="str">
        <f>RIGHT(N634,LEN(N634)-FIND("/",N634))</f>
        <v>television</v>
      </c>
      <c r="S634" s="8">
        <f t="shared" si="18"/>
        <v>41841.321770833332</v>
      </c>
      <c r="T634" s="8">
        <f t="shared" si="19"/>
        <v>41856.321770833332</v>
      </c>
    </row>
    <row r="635" spans="1:20" ht="45" x14ac:dyDescent="0.2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17">
        <f>(E635/D635)*100</f>
        <v>130.44999999999999</v>
      </c>
      <c r="P635" s="19">
        <f>ROUND(E635/L635, 3)</f>
        <v>37.271000000000001</v>
      </c>
      <c r="Q635" t="str">
        <f>LEFT(N635, SEARCH("/", N635, 1)-1)</f>
        <v>music</v>
      </c>
      <c r="R635" t="str">
        <f>RIGHT(N635,LEN(N635)-FIND("/",N635))</f>
        <v>metal</v>
      </c>
      <c r="S635" s="8">
        <f t="shared" si="18"/>
        <v>42522.880243055552</v>
      </c>
      <c r="T635" s="8">
        <f t="shared" si="19"/>
        <v>42582.822916666672</v>
      </c>
    </row>
    <row r="636" spans="1:20" ht="60" x14ac:dyDescent="0.2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17">
        <f>(E636/D636)*100</f>
        <v>130.41666666666666</v>
      </c>
      <c r="P636" s="19">
        <f>ROUND(E636/L636, 3)</f>
        <v>86.944000000000003</v>
      </c>
      <c r="Q636" t="str">
        <f>LEFT(N636, SEARCH("/", N636, 1)-1)</f>
        <v>theater</v>
      </c>
      <c r="R636" t="str">
        <f>RIGHT(N636,LEN(N636)-FIND("/",N636))</f>
        <v>plays</v>
      </c>
      <c r="S636" s="8">
        <f t="shared" si="18"/>
        <v>42725.031180555554</v>
      </c>
      <c r="T636" s="8">
        <f t="shared" si="19"/>
        <v>42746.208333333328</v>
      </c>
    </row>
    <row r="637" spans="1:20" ht="60" x14ac:dyDescent="0.2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17">
        <f>(E637/D637)*100</f>
        <v>130.36250000000001</v>
      </c>
      <c r="P637" s="19">
        <f>ROUND(E637/L637, 3)</f>
        <v>43.094999999999999</v>
      </c>
      <c r="Q637" t="str">
        <f>LEFT(N637, SEARCH("/", N637, 1)-1)</f>
        <v>technology</v>
      </c>
      <c r="R637" t="str">
        <f>RIGHT(N637,LEN(N637)-FIND("/",N637))</f>
        <v>hardware</v>
      </c>
      <c r="S637" s="8">
        <f t="shared" si="18"/>
        <v>41604.022418981483</v>
      </c>
      <c r="T637" s="8">
        <f t="shared" si="19"/>
        <v>41634.022418981483</v>
      </c>
    </row>
    <row r="638" spans="1:20" ht="45" x14ac:dyDescent="0.2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17">
        <f>(E638/D638)*100</f>
        <v>130.33333333333331</v>
      </c>
      <c r="P638" s="19">
        <f>ROUND(E638/L638, 3)</f>
        <v>51.72</v>
      </c>
      <c r="Q638" t="str">
        <f>LEFT(N638, SEARCH("/", N638, 1)-1)</f>
        <v>film &amp; video</v>
      </c>
      <c r="R638" t="str">
        <f>RIGHT(N638,LEN(N638)-FIND("/",N638))</f>
        <v>documentary</v>
      </c>
      <c r="S638" s="8">
        <f t="shared" si="18"/>
        <v>40948.630196759259</v>
      </c>
      <c r="T638" s="8">
        <f t="shared" si="19"/>
        <v>40978.630196759259</v>
      </c>
    </row>
    <row r="639" spans="1:20" ht="60" x14ac:dyDescent="0.2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17">
        <f>(E639/D639)*100</f>
        <v>130.26666666666665</v>
      </c>
      <c r="P639" s="19">
        <f>ROUND(E639/L639, 3)</f>
        <v>61.063000000000002</v>
      </c>
      <c r="Q639" t="str">
        <f>LEFT(N639, SEARCH("/", N639, 1)-1)</f>
        <v>theater</v>
      </c>
      <c r="R639" t="str">
        <f>RIGHT(N639,LEN(N639)-FIND("/",N639))</f>
        <v>plays</v>
      </c>
      <c r="S639" s="8">
        <f t="shared" si="18"/>
        <v>42566.604826388888</v>
      </c>
      <c r="T639" s="8">
        <f t="shared" si="19"/>
        <v>42596.604826388888</v>
      </c>
    </row>
    <row r="640" spans="1:20" ht="30" x14ac:dyDescent="0.2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17">
        <f>(E640/D640)*100</f>
        <v>130.26085714285716</v>
      </c>
      <c r="P640" s="19">
        <f>ROUND(E640/L640, 3)</f>
        <v>42.213999999999999</v>
      </c>
      <c r="Q640" t="str">
        <f>LEFT(N640, SEARCH("/", N640, 1)-1)</f>
        <v>theater</v>
      </c>
      <c r="R640" t="str">
        <f>RIGHT(N640,LEN(N640)-FIND("/",N640))</f>
        <v>plays</v>
      </c>
      <c r="S640" s="8">
        <f t="shared" si="18"/>
        <v>42566.441203703704</v>
      </c>
      <c r="T640" s="8">
        <f t="shared" si="19"/>
        <v>42582.458333333328</v>
      </c>
    </row>
    <row r="641" spans="1:20" ht="60" x14ac:dyDescent="0.2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17">
        <f>(E641/D641)*100</f>
        <v>130.25</v>
      </c>
      <c r="P641" s="19">
        <f>ROUND(E641/L641, 3)</f>
        <v>24.422000000000001</v>
      </c>
      <c r="Q641" t="str">
        <f>LEFT(N641, SEARCH("/", N641, 1)-1)</f>
        <v>publishing</v>
      </c>
      <c r="R641" t="str">
        <f>RIGHT(N641,LEN(N641)-FIND("/",N641))</f>
        <v>nonfiction</v>
      </c>
      <c r="S641" s="8">
        <f t="shared" si="18"/>
        <v>42502.807627314818</v>
      </c>
      <c r="T641" s="8">
        <f t="shared" si="19"/>
        <v>42532.807627314818</v>
      </c>
    </row>
    <row r="642" spans="1:20" ht="45" x14ac:dyDescent="0.2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17">
        <f>(E642/D642)*100</f>
        <v>130.0018</v>
      </c>
      <c r="P642" s="19">
        <f>ROUND(E642/L642, 3)</f>
        <v>39.156999999999996</v>
      </c>
      <c r="Q642" t="str">
        <f>LEFT(N642, SEARCH("/", N642, 1)-1)</f>
        <v>music</v>
      </c>
      <c r="R642" t="str">
        <f>RIGHT(N642,LEN(N642)-FIND("/",N642))</f>
        <v>electronic music</v>
      </c>
      <c r="S642" s="8">
        <f t="shared" si="18"/>
        <v>42555.166712962964</v>
      </c>
      <c r="T642" s="8">
        <f t="shared" si="19"/>
        <v>42587.165972222225</v>
      </c>
    </row>
    <row r="643" spans="1:20" ht="60" x14ac:dyDescent="0.2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17">
        <f>(E643/D643)*100</f>
        <v>130</v>
      </c>
      <c r="P643" s="19">
        <f>ROUND(E643/L643, 3)</f>
        <v>23.635999999999999</v>
      </c>
      <c r="Q643" t="str">
        <f>LEFT(N643, SEARCH("/", N643, 1)-1)</f>
        <v>theater</v>
      </c>
      <c r="R643" t="str">
        <f>RIGHT(N643,LEN(N643)-FIND("/",N643))</f>
        <v>plays</v>
      </c>
      <c r="S643" s="8">
        <f t="shared" ref="S643:S706" si="20">(((J643/60)/60)/24)+DATE(1970,1,1)</f>
        <v>42023.634976851856</v>
      </c>
      <c r="T643" s="8">
        <f t="shared" ref="T643:T706" si="21">(((I643/60)/60)/24)+DATE(1970,1,1)</f>
        <v>42063.634976851856</v>
      </c>
    </row>
    <row r="644" spans="1:20" ht="30" x14ac:dyDescent="0.2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17">
        <f>(E644/D644)*100</f>
        <v>130</v>
      </c>
      <c r="P644" s="19">
        <f>ROUND(E644/L644, 3)</f>
        <v>38.234999999999999</v>
      </c>
      <c r="Q644" t="str">
        <f>LEFT(N644, SEARCH("/", N644, 1)-1)</f>
        <v>theater</v>
      </c>
      <c r="R644" t="str">
        <f>RIGHT(N644,LEN(N644)-FIND("/",N644))</f>
        <v>plays</v>
      </c>
      <c r="S644" s="8">
        <f t="shared" si="20"/>
        <v>41915.437210648146</v>
      </c>
      <c r="T644" s="8">
        <f t="shared" si="21"/>
        <v>41945.478877314818</v>
      </c>
    </row>
    <row r="645" spans="1:20" ht="60" x14ac:dyDescent="0.2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17">
        <f>(E645/D645)*100</f>
        <v>130</v>
      </c>
      <c r="P645" s="19">
        <f>ROUND(E645/L645, 3)</f>
        <v>50</v>
      </c>
      <c r="Q645" t="str">
        <f>LEFT(N645, SEARCH("/", N645, 1)-1)</f>
        <v>theater</v>
      </c>
      <c r="R645" t="str">
        <f>RIGHT(N645,LEN(N645)-FIND("/",N645))</f>
        <v>plays</v>
      </c>
      <c r="S645" s="8">
        <f t="shared" si="20"/>
        <v>42053.106111111112</v>
      </c>
      <c r="T645" s="8">
        <f t="shared" si="21"/>
        <v>42112.025694444441</v>
      </c>
    </row>
    <row r="646" spans="1:20" ht="60" x14ac:dyDescent="0.2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17">
        <f>(E646/D646)*100</f>
        <v>130</v>
      </c>
      <c r="P646" s="19">
        <f>ROUND(E646/L646, 3)</f>
        <v>46.429000000000002</v>
      </c>
      <c r="Q646" t="str">
        <f>LEFT(N646, SEARCH("/", N646, 1)-1)</f>
        <v>theater</v>
      </c>
      <c r="R646" t="str">
        <f>RIGHT(N646,LEN(N646)-FIND("/",N646))</f>
        <v>plays</v>
      </c>
      <c r="S646" s="8">
        <f t="shared" si="20"/>
        <v>42053.733078703706</v>
      </c>
      <c r="T646" s="8">
        <f t="shared" si="21"/>
        <v>42063.207638888889</v>
      </c>
    </row>
    <row r="647" spans="1:20" ht="60" x14ac:dyDescent="0.2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17">
        <f>(E647/D647)*100</f>
        <v>130</v>
      </c>
      <c r="P647" s="19">
        <f>ROUND(E647/L647, 3)</f>
        <v>16.25</v>
      </c>
      <c r="Q647" t="str">
        <f>LEFT(N647, SEARCH("/", N647, 1)-1)</f>
        <v>theater</v>
      </c>
      <c r="R647" t="str">
        <f>RIGHT(N647,LEN(N647)-FIND("/",N647))</f>
        <v>plays</v>
      </c>
      <c r="S647" s="8">
        <f t="shared" si="20"/>
        <v>42662.021539351852</v>
      </c>
      <c r="T647" s="8">
        <f t="shared" si="21"/>
        <v>42676.021539351852</v>
      </c>
    </row>
    <row r="648" spans="1:20" ht="45" x14ac:dyDescent="0.2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17">
        <f>(E648/D648)*100</f>
        <v>130</v>
      </c>
      <c r="P648" s="19">
        <f>ROUND(E648/L648, 3)</f>
        <v>28.888999999999999</v>
      </c>
      <c r="Q648" t="str">
        <f>LEFT(N648, SEARCH("/", N648, 1)-1)</f>
        <v>theater</v>
      </c>
      <c r="R648" t="str">
        <f>RIGHT(N648,LEN(N648)-FIND("/",N648))</f>
        <v>plays</v>
      </c>
      <c r="S648" s="8">
        <f t="shared" si="20"/>
        <v>42093.786840277782</v>
      </c>
      <c r="T648" s="8">
        <f t="shared" si="21"/>
        <v>42120.26944444445</v>
      </c>
    </row>
    <row r="649" spans="1:20" ht="30" x14ac:dyDescent="0.2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17">
        <f>(E649/D649)*100</f>
        <v>130</v>
      </c>
      <c r="P649" s="19">
        <f>ROUND(E649/L649, 3)</f>
        <v>3.25</v>
      </c>
      <c r="Q649" t="str">
        <f>LEFT(N649, SEARCH("/", N649, 1)-1)</f>
        <v>theater</v>
      </c>
      <c r="R649" t="str">
        <f>RIGHT(N649,LEN(N649)-FIND("/",N649))</f>
        <v>plays</v>
      </c>
      <c r="S649" s="8">
        <f t="shared" si="20"/>
        <v>42628.849120370374</v>
      </c>
      <c r="T649" s="8">
        <f t="shared" si="21"/>
        <v>42656.849120370374</v>
      </c>
    </row>
    <row r="650" spans="1:20" ht="45" x14ac:dyDescent="0.2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17">
        <f>(E650/D650)*100</f>
        <v>129.94800000000001</v>
      </c>
      <c r="P650" s="19">
        <f>ROUND(E650/L650, 3)</f>
        <v>358.97199999999998</v>
      </c>
      <c r="Q650" t="str">
        <f>LEFT(N650, SEARCH("/", N650, 1)-1)</f>
        <v>photography</v>
      </c>
      <c r="R650" t="str">
        <f>RIGHT(N650,LEN(N650)-FIND("/",N650))</f>
        <v>photobooks</v>
      </c>
      <c r="S650" s="8">
        <f t="shared" si="20"/>
        <v>42219.950729166667</v>
      </c>
      <c r="T650" s="8">
        <f t="shared" si="21"/>
        <v>42249.950729166667</v>
      </c>
    </row>
    <row r="651" spans="1:20" ht="60" x14ac:dyDescent="0.2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17">
        <f>(E651/D651)*100</f>
        <v>129.63636363636363</v>
      </c>
      <c r="P651" s="19">
        <f>ROUND(E651/L651, 3)</f>
        <v>25.463999999999999</v>
      </c>
      <c r="Q651" t="str">
        <f>LEFT(N651, SEARCH("/", N651, 1)-1)</f>
        <v>theater</v>
      </c>
      <c r="R651" t="str">
        <f>RIGHT(N651,LEN(N651)-FIND("/",N651))</f>
        <v>musical</v>
      </c>
      <c r="S651" s="8">
        <f t="shared" si="20"/>
        <v>42445.866979166662</v>
      </c>
      <c r="T651" s="8">
        <f t="shared" si="21"/>
        <v>42475.866979166662</v>
      </c>
    </row>
    <row r="652" spans="1:20" ht="45" x14ac:dyDescent="0.2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17">
        <f>(E652/D652)*100</f>
        <v>129.5</v>
      </c>
      <c r="P652" s="19">
        <f>ROUND(E652/L652, 3)</f>
        <v>28</v>
      </c>
      <c r="Q652" t="str">
        <f>LEFT(N652, SEARCH("/", N652, 1)-1)</f>
        <v>music</v>
      </c>
      <c r="R652" t="str">
        <f>RIGHT(N652,LEN(N652)-FIND("/",N652))</f>
        <v>indie rock</v>
      </c>
      <c r="S652" s="8">
        <f t="shared" si="20"/>
        <v>41394.074467592596</v>
      </c>
      <c r="T652" s="8">
        <f t="shared" si="21"/>
        <v>41425</v>
      </c>
    </row>
    <row r="653" spans="1:20" ht="60" x14ac:dyDescent="0.2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17">
        <f>(E653/D653)*100</f>
        <v>129.46666666666667</v>
      </c>
      <c r="P653" s="19">
        <f>ROUND(E653/L653, 3)</f>
        <v>60.688000000000002</v>
      </c>
      <c r="Q653" t="str">
        <f>LEFT(N653, SEARCH("/", N653, 1)-1)</f>
        <v>theater</v>
      </c>
      <c r="R653" t="str">
        <f>RIGHT(N653,LEN(N653)-FIND("/",N653))</f>
        <v>plays</v>
      </c>
      <c r="S653" s="8">
        <f t="shared" si="20"/>
        <v>41922.640590277777</v>
      </c>
      <c r="T653" s="8">
        <f t="shared" si="21"/>
        <v>41932.249305555553</v>
      </c>
    </row>
    <row r="654" spans="1:20" ht="60" x14ac:dyDescent="0.2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17">
        <f>(E654/D654)*100</f>
        <v>129.12912912912913</v>
      </c>
      <c r="P654" s="19">
        <f>ROUND(E654/L654, 3)</f>
        <v>30.713999999999999</v>
      </c>
      <c r="Q654" t="str">
        <f>LEFT(N654, SEARCH("/", N654, 1)-1)</f>
        <v>theater</v>
      </c>
      <c r="R654" t="str">
        <f>RIGHT(N654,LEN(N654)-FIND("/",N654))</f>
        <v>plays</v>
      </c>
      <c r="S654" s="8">
        <f t="shared" si="20"/>
        <v>42309.191307870366</v>
      </c>
      <c r="T654" s="8">
        <f t="shared" si="21"/>
        <v>42338.9375</v>
      </c>
    </row>
    <row r="655" spans="1:20" ht="60" x14ac:dyDescent="0.2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17">
        <f>(E655/D655)*100</f>
        <v>129.04</v>
      </c>
      <c r="P655" s="19">
        <f>ROUND(E655/L655, 3)</f>
        <v>38.866999999999997</v>
      </c>
      <c r="Q655" t="str">
        <f>LEFT(N655, SEARCH("/", N655, 1)-1)</f>
        <v>photography</v>
      </c>
      <c r="R655" t="str">
        <f>RIGHT(N655,LEN(N655)-FIND("/",N655))</f>
        <v>photobooks</v>
      </c>
      <c r="S655" s="8">
        <f t="shared" si="20"/>
        <v>42318.950173611112</v>
      </c>
      <c r="T655" s="8">
        <f t="shared" si="21"/>
        <v>42335.041666666672</v>
      </c>
    </row>
    <row r="656" spans="1:20" ht="45" x14ac:dyDescent="0.2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17">
        <f>(E656/D656)*100</f>
        <v>129</v>
      </c>
      <c r="P656" s="19">
        <f>ROUND(E656/L656, 3)</f>
        <v>43</v>
      </c>
      <c r="Q656" t="str">
        <f>LEFT(N656, SEARCH("/", N656, 1)-1)</f>
        <v>theater</v>
      </c>
      <c r="R656" t="str">
        <f>RIGHT(N656,LEN(N656)-FIND("/",N656))</f>
        <v>musical</v>
      </c>
      <c r="S656" s="8">
        <f t="shared" si="20"/>
        <v>41877.886620370373</v>
      </c>
      <c r="T656" s="8">
        <f t="shared" si="21"/>
        <v>41907.886620370373</v>
      </c>
    </row>
    <row r="657" spans="1:20" ht="45" x14ac:dyDescent="0.2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17">
        <f>(E657/D657)*100</f>
        <v>128.95348837209301</v>
      </c>
      <c r="P657" s="19">
        <f>ROUND(E657/L657, 3)</f>
        <v>128.953</v>
      </c>
      <c r="Q657" t="str">
        <f>LEFT(N657, SEARCH("/", N657, 1)-1)</f>
        <v>film &amp; video</v>
      </c>
      <c r="R657" t="str">
        <f>RIGHT(N657,LEN(N657)-FIND("/",N657))</f>
        <v>television</v>
      </c>
      <c r="S657" s="8">
        <f t="shared" si="20"/>
        <v>42496.968935185185</v>
      </c>
      <c r="T657" s="8">
        <f t="shared" si="21"/>
        <v>42517.968935185185</v>
      </c>
    </row>
    <row r="658" spans="1:20" ht="60" x14ac:dyDescent="0.2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17">
        <f>(E658/D658)*100</f>
        <v>128.92500000000001</v>
      </c>
      <c r="P658" s="19">
        <f>ROUND(E658/L658, 3)</f>
        <v>53.164999999999999</v>
      </c>
      <c r="Q658" t="str">
        <f>LEFT(N658, SEARCH("/", N658, 1)-1)</f>
        <v>theater</v>
      </c>
      <c r="R658" t="str">
        <f>RIGHT(N658,LEN(N658)-FIND("/",N658))</f>
        <v>spaces</v>
      </c>
      <c r="S658" s="8">
        <f t="shared" si="20"/>
        <v>42225.559675925921</v>
      </c>
      <c r="T658" s="8">
        <f t="shared" si="21"/>
        <v>42270.559675925921</v>
      </c>
    </row>
    <row r="659" spans="1:20" ht="45" x14ac:dyDescent="0.2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17">
        <f>(E659/D659)*100</f>
        <v>128.91666666666666</v>
      </c>
      <c r="P659" s="19">
        <f>ROUND(E659/L659, 3)</f>
        <v>64.457999999999998</v>
      </c>
      <c r="Q659" t="str">
        <f>LEFT(N659, SEARCH("/", N659, 1)-1)</f>
        <v>theater</v>
      </c>
      <c r="R659" t="str">
        <f>RIGHT(N659,LEN(N659)-FIND("/",N659))</f>
        <v>musical</v>
      </c>
      <c r="S659" s="8">
        <f t="shared" si="20"/>
        <v>42420.140277777777</v>
      </c>
      <c r="T659" s="8">
        <f t="shared" si="21"/>
        <v>42444.666666666672</v>
      </c>
    </row>
    <row r="660" spans="1:20" ht="60" x14ac:dyDescent="0.2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17">
        <f>(E660/D660)*100</f>
        <v>128.75</v>
      </c>
      <c r="P660" s="19">
        <f>ROUND(E660/L660, 3)</f>
        <v>64.375</v>
      </c>
      <c r="Q660" t="str">
        <f>LEFT(N660, SEARCH("/", N660, 1)-1)</f>
        <v>theater</v>
      </c>
      <c r="R660" t="str">
        <f>RIGHT(N660,LEN(N660)-FIND("/",N660))</f>
        <v>plays</v>
      </c>
      <c r="S660" s="8">
        <f t="shared" si="20"/>
        <v>41876.815787037034</v>
      </c>
      <c r="T660" s="8">
        <f t="shared" si="21"/>
        <v>41894.815787037034</v>
      </c>
    </row>
    <row r="661" spans="1:20" ht="60" x14ac:dyDescent="0.2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17">
        <f>(E661/D661)*100</f>
        <v>128.69999999999999</v>
      </c>
      <c r="P661" s="19">
        <f>ROUND(E661/L661, 3)</f>
        <v>99.382000000000005</v>
      </c>
      <c r="Q661" t="str">
        <f>LEFT(N661, SEARCH("/", N661, 1)-1)</f>
        <v>music</v>
      </c>
      <c r="R661" t="str">
        <f>RIGHT(N661,LEN(N661)-FIND("/",N661))</f>
        <v>indie rock</v>
      </c>
      <c r="S661" s="8">
        <f t="shared" si="20"/>
        <v>41348.168287037035</v>
      </c>
      <c r="T661" s="8">
        <f t="shared" si="21"/>
        <v>41393.168287037035</v>
      </c>
    </row>
    <row r="662" spans="1:20" ht="60" x14ac:dyDescent="0.2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17">
        <f>(E662/D662)*100</f>
        <v>128.44999999999999</v>
      </c>
      <c r="P662" s="19">
        <f>ROUND(E662/L662, 3)</f>
        <v>30.952000000000002</v>
      </c>
      <c r="Q662" t="str">
        <f>LEFT(N662, SEARCH("/", N662, 1)-1)</f>
        <v>theater</v>
      </c>
      <c r="R662" t="str">
        <f>RIGHT(N662,LEN(N662)-FIND("/",N662))</f>
        <v>plays</v>
      </c>
      <c r="S662" s="8">
        <f t="shared" si="20"/>
        <v>42571.420601851853</v>
      </c>
      <c r="T662" s="8">
        <f t="shared" si="21"/>
        <v>42599.420601851853</v>
      </c>
    </row>
    <row r="663" spans="1:20" ht="60" x14ac:dyDescent="0.2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17">
        <f>(E663/D663)*100</f>
        <v>128.40666000000002</v>
      </c>
      <c r="P663" s="19">
        <f>ROUND(E663/L663, 3)</f>
        <v>244.119</v>
      </c>
      <c r="Q663" t="str">
        <f>LEFT(N663, SEARCH("/", N663, 1)-1)</f>
        <v>technology</v>
      </c>
      <c r="R663" t="str">
        <f>RIGHT(N663,LEN(N663)-FIND("/",N663))</f>
        <v>hardware</v>
      </c>
      <c r="S663" s="8">
        <f t="shared" si="20"/>
        <v>42340.972118055557</v>
      </c>
      <c r="T663" s="8">
        <f t="shared" si="21"/>
        <v>42371.972118055557</v>
      </c>
    </row>
    <row r="664" spans="1:20" ht="45" x14ac:dyDescent="0.2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17">
        <f>(E664/D664)*100</f>
        <v>128.33333333333334</v>
      </c>
      <c r="P664" s="19">
        <f>ROUND(E664/L664, 3)</f>
        <v>27.5</v>
      </c>
      <c r="Q664" t="str">
        <f>LEFT(N664, SEARCH("/", N664, 1)-1)</f>
        <v>theater</v>
      </c>
      <c r="R664" t="str">
        <f>RIGHT(N664,LEN(N664)-FIND("/",N664))</f>
        <v>plays</v>
      </c>
      <c r="S664" s="8">
        <f t="shared" si="20"/>
        <v>42535.97865740741</v>
      </c>
      <c r="T664" s="8">
        <f t="shared" si="21"/>
        <v>42595.97865740741</v>
      </c>
    </row>
    <row r="665" spans="1:20" ht="45" x14ac:dyDescent="0.2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17">
        <f>(E665/D665)*100</f>
        <v>128.29999999999998</v>
      </c>
      <c r="P665" s="19">
        <f>ROUND(E665/L665, 3)</f>
        <v>183.286</v>
      </c>
      <c r="Q665" t="str">
        <f>LEFT(N665, SEARCH("/", N665, 1)-1)</f>
        <v>film &amp; video</v>
      </c>
      <c r="R665" t="str">
        <f>RIGHT(N665,LEN(N665)-FIND("/",N665))</f>
        <v>documentary</v>
      </c>
      <c r="S665" s="8">
        <f t="shared" si="20"/>
        <v>42113.981446759266</v>
      </c>
      <c r="T665" s="8">
        <f t="shared" si="21"/>
        <v>42173.981446759266</v>
      </c>
    </row>
    <row r="666" spans="1:20" ht="60" x14ac:dyDescent="0.2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17">
        <f>(E666/D666)*100</f>
        <v>128.19999999999999</v>
      </c>
      <c r="P666" s="19">
        <f>ROUND(E666/L666, 3)</f>
        <v>21.367000000000001</v>
      </c>
      <c r="Q666" t="str">
        <f>LEFT(N666, SEARCH("/", N666, 1)-1)</f>
        <v>music</v>
      </c>
      <c r="R666" t="str">
        <f>RIGHT(N666,LEN(N666)-FIND("/",N666))</f>
        <v>electronic music</v>
      </c>
      <c r="S666" s="8">
        <f t="shared" si="20"/>
        <v>42692.109328703707</v>
      </c>
      <c r="T666" s="8">
        <f t="shared" si="21"/>
        <v>42717.332638888889</v>
      </c>
    </row>
    <row r="667" spans="1:20" ht="45" x14ac:dyDescent="0.2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17">
        <f>(E667/D667)*100</f>
        <v>128.09523809523807</v>
      </c>
      <c r="P667" s="19">
        <f>ROUND(E667/L667, 3)</f>
        <v>45.593000000000004</v>
      </c>
      <c r="Q667" t="str">
        <f>LEFT(N667, SEARCH("/", N667, 1)-1)</f>
        <v>music</v>
      </c>
      <c r="R667" t="str">
        <f>RIGHT(N667,LEN(N667)-FIND("/",N667))</f>
        <v>pop</v>
      </c>
      <c r="S667" s="8">
        <f t="shared" si="20"/>
        <v>42039.878379629634</v>
      </c>
      <c r="T667" s="8">
        <f t="shared" si="21"/>
        <v>42069.878379629634</v>
      </c>
    </row>
    <row r="668" spans="1:20" ht="45" x14ac:dyDescent="0.2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17">
        <f>(E668/D668)*100</f>
        <v>128.06</v>
      </c>
      <c r="P668" s="19">
        <f>ROUND(E668/L668, 3)</f>
        <v>72.760999999999996</v>
      </c>
      <c r="Q668" t="str">
        <f>LEFT(N668, SEARCH("/", N668, 1)-1)</f>
        <v>theater</v>
      </c>
      <c r="R668" t="str">
        <f>RIGHT(N668,LEN(N668)-FIND("/",N668))</f>
        <v>plays</v>
      </c>
      <c r="S668" s="8">
        <f t="shared" si="20"/>
        <v>42144.573807870373</v>
      </c>
      <c r="T668" s="8">
        <f t="shared" si="21"/>
        <v>42166.165972222225</v>
      </c>
    </row>
    <row r="669" spans="1:20" ht="30" x14ac:dyDescent="0.2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17">
        <f>(E669/D669)*100</f>
        <v>128.02668</v>
      </c>
      <c r="P669" s="19">
        <f>ROUND(E669/L669, 3)</f>
        <v>75.132999999999996</v>
      </c>
      <c r="Q669" t="str">
        <f>LEFT(N669, SEARCH("/", N669, 1)-1)</f>
        <v>games</v>
      </c>
      <c r="R669" t="str">
        <f>RIGHT(N669,LEN(N669)-FIND("/",N669))</f>
        <v>tabletop games</v>
      </c>
      <c r="S669" s="8">
        <f t="shared" si="20"/>
        <v>41572.958495370374</v>
      </c>
      <c r="T669" s="8">
        <f t="shared" si="21"/>
        <v>41609.168055555558</v>
      </c>
    </row>
    <row r="670" spans="1:20" ht="60" x14ac:dyDescent="0.2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17">
        <f>(E670/D670)*100</f>
        <v>128.0181818181818</v>
      </c>
      <c r="P670" s="19">
        <f>ROUND(E670/L670, 3)</f>
        <v>118.336</v>
      </c>
      <c r="Q670" t="str">
        <f>LEFT(N670, SEARCH("/", N670, 1)-1)</f>
        <v>film &amp; video</v>
      </c>
      <c r="R670" t="str">
        <f>RIGHT(N670,LEN(N670)-FIND("/",N670))</f>
        <v>television</v>
      </c>
      <c r="S670" s="8">
        <f t="shared" si="20"/>
        <v>42196.928668981483</v>
      </c>
      <c r="T670" s="8">
        <f t="shared" si="21"/>
        <v>42226.928668981483</v>
      </c>
    </row>
    <row r="671" spans="1:20" ht="60" x14ac:dyDescent="0.2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17">
        <f>(E671/D671)*100</f>
        <v>128</v>
      </c>
      <c r="P671" s="19">
        <f>ROUND(E671/L671, 3)</f>
        <v>492.30799999999999</v>
      </c>
      <c r="Q671" t="str">
        <f>LEFT(N671, SEARCH("/", N671, 1)-1)</f>
        <v>publishing</v>
      </c>
      <c r="R671" t="str">
        <f>RIGHT(N671,LEN(N671)-FIND("/",N671))</f>
        <v>nonfiction</v>
      </c>
      <c r="S671" s="8">
        <f t="shared" si="20"/>
        <v>42019.590173611112</v>
      </c>
      <c r="T671" s="8">
        <f t="shared" si="21"/>
        <v>42049.590173611112</v>
      </c>
    </row>
    <row r="672" spans="1:20" ht="60" x14ac:dyDescent="0.2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17">
        <f>(E672/D672)*100</f>
        <v>128</v>
      </c>
      <c r="P672" s="19">
        <f>ROUND(E672/L672, 3)</f>
        <v>37.646999999999998</v>
      </c>
      <c r="Q672" t="str">
        <f>LEFT(N672, SEARCH("/", N672, 1)-1)</f>
        <v>music</v>
      </c>
      <c r="R672" t="str">
        <f>RIGHT(N672,LEN(N672)-FIND("/",N672))</f>
        <v>indie rock</v>
      </c>
      <c r="S672" s="8">
        <f t="shared" si="20"/>
        <v>40893.992962962962</v>
      </c>
      <c r="T672" s="8">
        <f t="shared" si="21"/>
        <v>40933.992962962962</v>
      </c>
    </row>
    <row r="673" spans="1:20" ht="60" x14ac:dyDescent="0.2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17">
        <f>(E673/D673)*100</f>
        <v>128</v>
      </c>
      <c r="P673" s="19">
        <f>ROUND(E673/L673, 3)</f>
        <v>37.646999999999998</v>
      </c>
      <c r="Q673" t="str">
        <f>LEFT(N673, SEARCH("/", N673, 1)-1)</f>
        <v>theater</v>
      </c>
      <c r="R673" t="str">
        <f>RIGHT(N673,LEN(N673)-FIND("/",N673))</f>
        <v>musical</v>
      </c>
      <c r="S673" s="8">
        <f t="shared" si="20"/>
        <v>41912.650729166664</v>
      </c>
      <c r="T673" s="8">
        <f t="shared" si="21"/>
        <v>41925.207638888889</v>
      </c>
    </row>
    <row r="674" spans="1:20" ht="60" x14ac:dyDescent="0.2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17">
        <f>(E674/D674)*100</f>
        <v>128</v>
      </c>
      <c r="P674" s="19">
        <f>ROUND(E674/L674, 3)</f>
        <v>51.892000000000003</v>
      </c>
      <c r="Q674" t="str">
        <f>LEFT(N674, SEARCH("/", N674, 1)-1)</f>
        <v>theater</v>
      </c>
      <c r="R674" t="str">
        <f>RIGHT(N674,LEN(N674)-FIND("/",N674))</f>
        <v>spaces</v>
      </c>
      <c r="S674" s="8">
        <f t="shared" si="20"/>
        <v>42253.688043981485</v>
      </c>
      <c r="T674" s="8">
        <f t="shared" si="21"/>
        <v>42283.688043981485</v>
      </c>
    </row>
    <row r="675" spans="1:20" ht="45" x14ac:dyDescent="0.2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17">
        <f>(E675/D675)*100</f>
        <v>128</v>
      </c>
      <c r="P675" s="19">
        <f>ROUND(E675/L675, 3)</f>
        <v>60.951999999999998</v>
      </c>
      <c r="Q675" t="str">
        <f>LEFT(N675, SEARCH("/", N675, 1)-1)</f>
        <v>theater</v>
      </c>
      <c r="R675" t="str">
        <f>RIGHT(N675,LEN(N675)-FIND("/",N675))</f>
        <v>plays</v>
      </c>
      <c r="S675" s="8">
        <f t="shared" si="20"/>
        <v>42590.90425925926</v>
      </c>
      <c r="T675" s="8">
        <f t="shared" si="21"/>
        <v>42606.90425925926</v>
      </c>
    </row>
    <row r="676" spans="1:20" x14ac:dyDescent="0.2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17">
        <f>(E676/D676)*100</f>
        <v>128</v>
      </c>
      <c r="P676" s="19">
        <f>ROUND(E676/L676, 3)</f>
        <v>49.231000000000002</v>
      </c>
      <c r="Q676" t="str">
        <f>LEFT(N676, SEARCH("/", N676, 1)-1)</f>
        <v>theater</v>
      </c>
      <c r="R676" t="str">
        <f>RIGHT(N676,LEN(N676)-FIND("/",N676))</f>
        <v>plays</v>
      </c>
      <c r="S676" s="8">
        <f t="shared" si="20"/>
        <v>42521.654328703706</v>
      </c>
      <c r="T676" s="8">
        <f t="shared" si="21"/>
        <v>42551.654328703706</v>
      </c>
    </row>
    <row r="677" spans="1:20" ht="30" x14ac:dyDescent="0.2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17">
        <f>(E677/D677)*100</f>
        <v>127.96000000000001</v>
      </c>
      <c r="P677" s="19">
        <f>ROUND(E677/L677, 3)</f>
        <v>186.803</v>
      </c>
      <c r="Q677" t="str">
        <f>LEFT(N677, SEARCH("/", N677, 1)-1)</f>
        <v>theater</v>
      </c>
      <c r="R677" t="str">
        <f>RIGHT(N677,LEN(N677)-FIND("/",N677))</f>
        <v>plays</v>
      </c>
      <c r="S677" s="8">
        <f t="shared" si="20"/>
        <v>42020.700567129628</v>
      </c>
      <c r="T677" s="8">
        <f t="shared" si="21"/>
        <v>42065.207638888889</v>
      </c>
    </row>
    <row r="678" spans="1:20" ht="60" x14ac:dyDescent="0.2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17">
        <f>(E678/D678)*100</f>
        <v>127.95</v>
      </c>
      <c r="P678" s="19">
        <f>ROUND(E678/L678, 3)</f>
        <v>90.745000000000005</v>
      </c>
      <c r="Q678" t="str">
        <f>LEFT(N678, SEARCH("/", N678, 1)-1)</f>
        <v>theater</v>
      </c>
      <c r="R678" t="str">
        <f>RIGHT(N678,LEN(N678)-FIND("/",N678))</f>
        <v>plays</v>
      </c>
      <c r="S678" s="8">
        <f t="shared" si="20"/>
        <v>42158.065694444449</v>
      </c>
      <c r="T678" s="8">
        <f t="shared" si="21"/>
        <v>42201</v>
      </c>
    </row>
    <row r="679" spans="1:20" ht="45" x14ac:dyDescent="0.2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17">
        <f>(E679/D679)*100</f>
        <v>127.86666666666666</v>
      </c>
      <c r="P679" s="19">
        <f>ROUND(E679/L679, 3)</f>
        <v>34.25</v>
      </c>
      <c r="Q679" t="str">
        <f>LEFT(N679, SEARCH("/", N679, 1)-1)</f>
        <v>theater</v>
      </c>
      <c r="R679" t="str">
        <f>RIGHT(N679,LEN(N679)-FIND("/",N679))</f>
        <v>plays</v>
      </c>
      <c r="S679" s="8">
        <f t="shared" si="20"/>
        <v>41781.855092592588</v>
      </c>
      <c r="T679" s="8">
        <f t="shared" si="21"/>
        <v>41811.855092592588</v>
      </c>
    </row>
    <row r="680" spans="1:20" ht="45" x14ac:dyDescent="0.2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17">
        <f>(E680/D680)*100</f>
        <v>127.82222222222221</v>
      </c>
      <c r="P680" s="19">
        <f>ROUND(E680/L680, 3)</f>
        <v>57.52</v>
      </c>
      <c r="Q680" t="str">
        <f>LEFT(N680, SEARCH("/", N680, 1)-1)</f>
        <v>theater</v>
      </c>
      <c r="R680" t="str">
        <f>RIGHT(N680,LEN(N680)-FIND("/",N680))</f>
        <v>plays</v>
      </c>
      <c r="S680" s="8">
        <f t="shared" si="20"/>
        <v>42590.472685185188</v>
      </c>
      <c r="T680" s="8">
        <f t="shared" si="21"/>
        <v>42620.472685185188</v>
      </c>
    </row>
    <row r="681" spans="1:20" ht="60" x14ac:dyDescent="0.2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17">
        <f>(E681/D681)*100</f>
        <v>127.8</v>
      </c>
      <c r="P681" s="19">
        <f>ROUND(E681/L681, 3)</f>
        <v>29.045000000000002</v>
      </c>
      <c r="Q681" t="str">
        <f>LEFT(N681, SEARCH("/", N681, 1)-1)</f>
        <v>theater</v>
      </c>
      <c r="R681" t="str">
        <f>RIGHT(N681,LEN(N681)-FIND("/",N681))</f>
        <v>plays</v>
      </c>
      <c r="S681" s="8">
        <f t="shared" si="20"/>
        <v>42789.462430555555</v>
      </c>
      <c r="T681" s="8">
        <f t="shared" si="21"/>
        <v>42825.957638888889</v>
      </c>
    </row>
    <row r="682" spans="1:20" ht="60" x14ac:dyDescent="0.2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17">
        <f>(E682/D682)*100</f>
        <v>127.75000000000001</v>
      </c>
      <c r="P682" s="19">
        <f>ROUND(E682/L682, 3)</f>
        <v>117.923</v>
      </c>
      <c r="Q682" t="str">
        <f>LEFT(N682, SEARCH("/", N682, 1)-1)</f>
        <v>film &amp; video</v>
      </c>
      <c r="R682" t="str">
        <f>RIGHT(N682,LEN(N682)-FIND("/",N682))</f>
        <v>shorts</v>
      </c>
      <c r="S682" s="8">
        <f t="shared" si="20"/>
        <v>40505.131168981483</v>
      </c>
      <c r="T682" s="8">
        <f t="shared" si="21"/>
        <v>40535.131168981483</v>
      </c>
    </row>
    <row r="683" spans="1:20" ht="60" x14ac:dyDescent="0.2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17">
        <f>(E683/D683)*100</f>
        <v>127.75000000000001</v>
      </c>
      <c r="P683" s="19">
        <f>ROUND(E683/L683, 3)</f>
        <v>38.712000000000003</v>
      </c>
      <c r="Q683" t="str">
        <f>LEFT(N683, SEARCH("/", N683, 1)-1)</f>
        <v>theater</v>
      </c>
      <c r="R683" t="str">
        <f>RIGHT(N683,LEN(N683)-FIND("/",N683))</f>
        <v>plays</v>
      </c>
      <c r="S683" s="8">
        <f t="shared" si="20"/>
        <v>42149.940416666665</v>
      </c>
      <c r="T683" s="8">
        <f t="shared" si="21"/>
        <v>42179.940416666665</v>
      </c>
    </row>
    <row r="684" spans="1:20" ht="45" x14ac:dyDescent="0.2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17">
        <f>(E684/D684)*100</f>
        <v>127.74000000000001</v>
      </c>
      <c r="P684" s="19">
        <f>ROUND(E684/L684, 3)</f>
        <v>63.87</v>
      </c>
      <c r="Q684" t="str">
        <f>LEFT(N684, SEARCH("/", N684, 1)-1)</f>
        <v>technology</v>
      </c>
      <c r="R684" t="str">
        <f>RIGHT(N684,LEN(N684)-FIND("/",N684))</f>
        <v>space exploration</v>
      </c>
      <c r="S684" s="8">
        <f t="shared" si="20"/>
        <v>42108.538449074069</v>
      </c>
      <c r="T684" s="8">
        <f t="shared" si="21"/>
        <v>42138.538449074069</v>
      </c>
    </row>
    <row r="685" spans="1:20" ht="45" x14ac:dyDescent="0.2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17">
        <f>(E685/D685)*100</f>
        <v>127.57571428571428</v>
      </c>
      <c r="P685" s="19">
        <f>ROUND(E685/L685, 3)</f>
        <v>37.21</v>
      </c>
      <c r="Q685" t="str">
        <f>LEFT(N685, SEARCH("/", N685, 1)-1)</f>
        <v>theater</v>
      </c>
      <c r="R685" t="str">
        <f>RIGHT(N685,LEN(N685)-FIND("/",N685))</f>
        <v>plays</v>
      </c>
      <c r="S685" s="8">
        <f t="shared" si="20"/>
        <v>42693.742604166662</v>
      </c>
      <c r="T685" s="8">
        <f t="shared" si="21"/>
        <v>42718.742604166662</v>
      </c>
    </row>
    <row r="686" spans="1:20" ht="45" x14ac:dyDescent="0.2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17">
        <f>(E686/D686)*100</f>
        <v>127.53666666666665</v>
      </c>
      <c r="P686" s="19">
        <f>ROUND(E686/L686, 3)</f>
        <v>45.548999999999999</v>
      </c>
      <c r="Q686" t="str">
        <f>LEFT(N686, SEARCH("/", N686, 1)-1)</f>
        <v>music</v>
      </c>
      <c r="R686" t="str">
        <f>RIGHT(N686,LEN(N686)-FIND("/",N686))</f>
        <v>indie rock</v>
      </c>
      <c r="S686" s="8">
        <f t="shared" si="20"/>
        <v>41036.946469907409</v>
      </c>
      <c r="T686" s="8">
        <f t="shared" si="21"/>
        <v>41066.946469907409</v>
      </c>
    </row>
    <row r="687" spans="1:20" ht="60" x14ac:dyDescent="0.2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17">
        <f>(E687/D687)*100</f>
        <v>127.49999999999999</v>
      </c>
      <c r="P687" s="19">
        <f>ROUND(E687/L687, 3)</f>
        <v>129.114</v>
      </c>
      <c r="Q687" t="str">
        <f>LEFT(N687, SEARCH("/", N687, 1)-1)</f>
        <v>music</v>
      </c>
      <c r="R687" t="str">
        <f>RIGHT(N687,LEN(N687)-FIND("/",N687))</f>
        <v>indie rock</v>
      </c>
      <c r="S687" s="8">
        <f t="shared" si="20"/>
        <v>41257.950381944444</v>
      </c>
      <c r="T687" s="8">
        <f t="shared" si="21"/>
        <v>41287.950381944444</v>
      </c>
    </row>
    <row r="688" spans="1:20" ht="60" x14ac:dyDescent="0.2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17">
        <f>(E688/D688)*100</f>
        <v>127.49999999999999</v>
      </c>
      <c r="P688" s="19">
        <f>ROUND(E688/L688, 3)</f>
        <v>47.222000000000001</v>
      </c>
      <c r="Q688" t="str">
        <f>LEFT(N688, SEARCH("/", N688, 1)-1)</f>
        <v>theater</v>
      </c>
      <c r="R688" t="str">
        <f>RIGHT(N688,LEN(N688)-FIND("/",N688))</f>
        <v>plays</v>
      </c>
      <c r="S688" s="8">
        <f t="shared" si="20"/>
        <v>42443.802361111113</v>
      </c>
      <c r="T688" s="8">
        <f t="shared" si="21"/>
        <v>42473.802361111113</v>
      </c>
    </row>
    <row r="689" spans="1:20" ht="45" x14ac:dyDescent="0.2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17">
        <f>(E689/D689)*100</f>
        <v>127.49999999999999</v>
      </c>
      <c r="P689" s="19">
        <f>ROUND(E689/L689, 3)</f>
        <v>82.257999999999996</v>
      </c>
      <c r="Q689" t="str">
        <f>LEFT(N689, SEARCH("/", N689, 1)-1)</f>
        <v>theater</v>
      </c>
      <c r="R689" t="str">
        <f>RIGHT(N689,LEN(N689)-FIND("/",N689))</f>
        <v>plays</v>
      </c>
      <c r="S689" s="8">
        <f t="shared" si="20"/>
        <v>42125.647534722222</v>
      </c>
      <c r="T689" s="8">
        <f t="shared" si="21"/>
        <v>42150.647534722222</v>
      </c>
    </row>
    <row r="690" spans="1:20" ht="60" x14ac:dyDescent="0.2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17">
        <f>(E690/D690)*100</f>
        <v>127.34117647058822</v>
      </c>
      <c r="P690" s="19">
        <f>ROUND(E690/L690, 3)</f>
        <v>44.912999999999997</v>
      </c>
      <c r="Q690" t="str">
        <f>LEFT(N690, SEARCH("/", N690, 1)-1)</f>
        <v>film &amp; video</v>
      </c>
      <c r="R690" t="str">
        <f>RIGHT(N690,LEN(N690)-FIND("/",N690))</f>
        <v>documentary</v>
      </c>
      <c r="S690" s="8">
        <f t="shared" si="20"/>
        <v>42427.964745370366</v>
      </c>
      <c r="T690" s="8">
        <f t="shared" si="21"/>
        <v>42467.923078703709</v>
      </c>
    </row>
    <row r="691" spans="1:20" ht="45" x14ac:dyDescent="0.2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17">
        <f>(E691/D691)*100</f>
        <v>127.30419999999999</v>
      </c>
      <c r="P691" s="19">
        <f>ROUND(E691/L691, 3)</f>
        <v>69.564999999999998</v>
      </c>
      <c r="Q691" t="str">
        <f>LEFT(N691, SEARCH("/", N691, 1)-1)</f>
        <v>theater</v>
      </c>
      <c r="R691" t="str">
        <f>RIGHT(N691,LEN(N691)-FIND("/",N691))</f>
        <v>plays</v>
      </c>
      <c r="S691" s="8">
        <f t="shared" si="20"/>
        <v>41871.755694444444</v>
      </c>
      <c r="T691" s="8">
        <f t="shared" si="21"/>
        <v>41901.755694444444</v>
      </c>
    </row>
    <row r="692" spans="1:20" ht="60" x14ac:dyDescent="0.2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17">
        <f>(E692/D692)*100</f>
        <v>127.3</v>
      </c>
      <c r="P692" s="19">
        <f>ROUND(E692/L692, 3)</f>
        <v>45.463999999999999</v>
      </c>
      <c r="Q692" t="str">
        <f>LEFT(N692, SEARCH("/", N692, 1)-1)</f>
        <v>music</v>
      </c>
      <c r="R692" t="str">
        <f>RIGHT(N692,LEN(N692)-FIND("/",N692))</f>
        <v>rock</v>
      </c>
      <c r="S692" s="8">
        <f t="shared" si="20"/>
        <v>40679.743067129632</v>
      </c>
      <c r="T692" s="8">
        <f t="shared" si="21"/>
        <v>40694.75277777778</v>
      </c>
    </row>
    <row r="693" spans="1:20" ht="45" x14ac:dyDescent="0.2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17">
        <f>(E693/D693)*100</f>
        <v>127.25</v>
      </c>
      <c r="P693" s="19">
        <f>ROUND(E693/L693, 3)</f>
        <v>72.713999999999999</v>
      </c>
      <c r="Q693" t="str">
        <f>LEFT(N693, SEARCH("/", N693, 1)-1)</f>
        <v>theater</v>
      </c>
      <c r="R693" t="str">
        <f>RIGHT(N693,LEN(N693)-FIND("/",N693))</f>
        <v>plays</v>
      </c>
      <c r="S693" s="8">
        <f t="shared" si="20"/>
        <v>41988.829942129625</v>
      </c>
      <c r="T693" s="8">
        <f t="shared" si="21"/>
        <v>42046.207638888889</v>
      </c>
    </row>
    <row r="694" spans="1:20" ht="60" x14ac:dyDescent="0.2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17">
        <f>(E694/D694)*100</f>
        <v>127.2</v>
      </c>
      <c r="P694" s="19">
        <f>ROUND(E694/L694, 3)</f>
        <v>37.411999999999999</v>
      </c>
      <c r="Q694" t="str">
        <f>LEFT(N694, SEARCH("/", N694, 1)-1)</f>
        <v>film &amp; video</v>
      </c>
      <c r="R694" t="str">
        <f>RIGHT(N694,LEN(N694)-FIND("/",N694))</f>
        <v>shorts</v>
      </c>
      <c r="S694" s="8">
        <f t="shared" si="20"/>
        <v>40730.896354166667</v>
      </c>
      <c r="T694" s="8">
        <f t="shared" si="21"/>
        <v>40790.896354166667</v>
      </c>
    </row>
    <row r="695" spans="1:20" ht="60" x14ac:dyDescent="0.2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17">
        <f>(E695/D695)*100</f>
        <v>127.2</v>
      </c>
      <c r="P695" s="19">
        <f>ROUND(E695/L695, 3)</f>
        <v>50.88</v>
      </c>
      <c r="Q695" t="str">
        <f>LEFT(N695, SEARCH("/", N695, 1)-1)</f>
        <v>theater</v>
      </c>
      <c r="R695" t="str">
        <f>RIGHT(N695,LEN(N695)-FIND("/",N695))</f>
        <v>spaces</v>
      </c>
      <c r="S695" s="8">
        <f t="shared" si="20"/>
        <v>42228.044664351852</v>
      </c>
      <c r="T695" s="8">
        <f t="shared" si="21"/>
        <v>42258.044664351852</v>
      </c>
    </row>
    <row r="696" spans="1:20" ht="60" x14ac:dyDescent="0.2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17">
        <f>(E696/D696)*100</f>
        <v>127.16666666666667</v>
      </c>
      <c r="P696" s="19">
        <f>ROUND(E696/L696, 3)</f>
        <v>21.193999999999999</v>
      </c>
      <c r="Q696" t="str">
        <f>LEFT(N696, SEARCH("/", N696, 1)-1)</f>
        <v>film &amp; video</v>
      </c>
      <c r="R696" t="str">
        <f>RIGHT(N696,LEN(N696)-FIND("/",N696))</f>
        <v>shorts</v>
      </c>
      <c r="S696" s="8">
        <f t="shared" si="20"/>
        <v>41663.569340277776</v>
      </c>
      <c r="T696" s="8">
        <f t="shared" si="21"/>
        <v>41693.569340277776</v>
      </c>
    </row>
    <row r="697" spans="1:20" ht="60" x14ac:dyDescent="0.2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17">
        <f>(E697/D697)*100</f>
        <v>127.15</v>
      </c>
      <c r="P697" s="19">
        <f>ROUND(E697/L697, 3)</f>
        <v>80.73</v>
      </c>
      <c r="Q697" t="str">
        <f>LEFT(N697, SEARCH("/", N697, 1)-1)</f>
        <v>theater</v>
      </c>
      <c r="R697" t="str">
        <f>RIGHT(N697,LEN(N697)-FIND("/",N697))</f>
        <v>plays</v>
      </c>
      <c r="S697" s="8">
        <f t="shared" si="20"/>
        <v>41799.685902777775</v>
      </c>
      <c r="T697" s="8">
        <f t="shared" si="21"/>
        <v>41827.083333333336</v>
      </c>
    </row>
    <row r="698" spans="1:20" ht="45" x14ac:dyDescent="0.2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17">
        <f>(E698/D698)*100</f>
        <v>127.14285714285714</v>
      </c>
      <c r="P698" s="19">
        <f>ROUND(E698/L698, 3)</f>
        <v>72.950999999999993</v>
      </c>
      <c r="Q698" t="str">
        <f>LEFT(N698, SEARCH("/", N698, 1)-1)</f>
        <v>theater</v>
      </c>
      <c r="R698" t="str">
        <f>RIGHT(N698,LEN(N698)-FIND("/",N698))</f>
        <v>plays</v>
      </c>
      <c r="S698" s="8">
        <f t="shared" si="20"/>
        <v>42420.019097222219</v>
      </c>
      <c r="T698" s="8">
        <f t="shared" si="21"/>
        <v>42479.977430555555</v>
      </c>
    </row>
    <row r="699" spans="1:20" ht="45" x14ac:dyDescent="0.2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17">
        <f>(E699/D699)*100</f>
        <v>127</v>
      </c>
      <c r="P699" s="19">
        <f>ROUND(E699/L699, 3)</f>
        <v>40.268000000000001</v>
      </c>
      <c r="Q699" t="str">
        <f>LEFT(N699, SEARCH("/", N699, 1)-1)</f>
        <v>film &amp; video</v>
      </c>
      <c r="R699" t="str">
        <f>RIGHT(N699,LEN(N699)-FIND("/",N699))</f>
        <v>shorts</v>
      </c>
      <c r="S699" s="8">
        <f t="shared" si="20"/>
        <v>41724.776539351849</v>
      </c>
      <c r="T699" s="8">
        <f t="shared" si="21"/>
        <v>41754.776539351849</v>
      </c>
    </row>
    <row r="700" spans="1:20" ht="30" x14ac:dyDescent="0.2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17">
        <f>(E700/D700)*100</f>
        <v>127</v>
      </c>
      <c r="P700" s="19">
        <f>ROUND(E700/L700, 3)</f>
        <v>48.845999999999997</v>
      </c>
      <c r="Q700" t="str">
        <f>LEFT(N700, SEARCH("/", N700, 1)-1)</f>
        <v>music</v>
      </c>
      <c r="R700" t="str">
        <f>RIGHT(N700,LEN(N700)-FIND("/",N700))</f>
        <v>indie rock</v>
      </c>
      <c r="S700" s="8">
        <f t="shared" si="20"/>
        <v>41402.558819444443</v>
      </c>
      <c r="T700" s="8">
        <f t="shared" si="21"/>
        <v>41462.558819444443</v>
      </c>
    </row>
    <row r="701" spans="1:20" ht="60" x14ac:dyDescent="0.2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17">
        <f>(E701/D701)*100</f>
        <v>127</v>
      </c>
      <c r="P701" s="19">
        <f>ROUND(E701/L701, 3)</f>
        <v>25.4</v>
      </c>
      <c r="Q701" t="str">
        <f>LEFT(N701, SEARCH("/", N701, 1)-1)</f>
        <v>theater</v>
      </c>
      <c r="R701" t="str">
        <f>RIGHT(N701,LEN(N701)-FIND("/",N701))</f>
        <v>plays</v>
      </c>
      <c r="S701" s="8">
        <f t="shared" si="20"/>
        <v>42401.945219907408</v>
      </c>
      <c r="T701" s="8">
        <f t="shared" si="21"/>
        <v>42418.895833333328</v>
      </c>
    </row>
    <row r="702" spans="1:20" ht="60" x14ac:dyDescent="0.2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17">
        <f>(E702/D702)*100</f>
        <v>126.92857142857143</v>
      </c>
      <c r="P702" s="19">
        <f>ROUND(E702/L702, 3)</f>
        <v>59.232999999999997</v>
      </c>
      <c r="Q702" t="str">
        <f>LEFT(N702, SEARCH("/", N702, 1)-1)</f>
        <v>music</v>
      </c>
      <c r="R702" t="str">
        <f>RIGHT(N702,LEN(N702)-FIND("/",N702))</f>
        <v>rock</v>
      </c>
      <c r="S702" s="8">
        <f t="shared" si="20"/>
        <v>41495.692627314813</v>
      </c>
      <c r="T702" s="8">
        <f t="shared" si="21"/>
        <v>41527.165972222225</v>
      </c>
    </row>
    <row r="703" spans="1:20" ht="60" x14ac:dyDescent="0.2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17">
        <f>(E703/D703)*100</f>
        <v>126.8842105263158</v>
      </c>
      <c r="P703" s="19">
        <f>ROUND(E703/L703, 3)</f>
        <v>117.6</v>
      </c>
      <c r="Q703" t="str">
        <f>LEFT(N703, SEARCH("/", N703, 1)-1)</f>
        <v>technology</v>
      </c>
      <c r="R703" t="str">
        <f>RIGHT(N703,LEN(N703)-FIND("/",N703))</f>
        <v>hardware</v>
      </c>
      <c r="S703" s="8">
        <f t="shared" si="20"/>
        <v>41863.429791666669</v>
      </c>
      <c r="T703" s="8">
        <f t="shared" si="21"/>
        <v>41898.429791666669</v>
      </c>
    </row>
    <row r="704" spans="1:20" ht="45" x14ac:dyDescent="0.2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17">
        <f>(E704/D704)*100</f>
        <v>126.86868686868686</v>
      </c>
      <c r="P704" s="19">
        <f>ROUND(E704/L704, 3)</f>
        <v>62.8</v>
      </c>
      <c r="Q704" t="str">
        <f>LEFT(N704, SEARCH("/", N704, 1)-1)</f>
        <v>technology</v>
      </c>
      <c r="R704" t="str">
        <f>RIGHT(N704,LEN(N704)-FIND("/",N704))</f>
        <v>hardware</v>
      </c>
      <c r="S704" s="8">
        <f t="shared" si="20"/>
        <v>42115.853888888887</v>
      </c>
      <c r="T704" s="8">
        <f t="shared" si="21"/>
        <v>42148.853888888887</v>
      </c>
    </row>
    <row r="705" spans="1:20" ht="45" x14ac:dyDescent="0.2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17">
        <f>(E705/D705)*100</f>
        <v>126.85294117647059</v>
      </c>
      <c r="P705" s="19">
        <f>ROUND(E705/L705, 3)</f>
        <v>52.597999999999999</v>
      </c>
      <c r="Q705" t="str">
        <f>LEFT(N705, SEARCH("/", N705, 1)-1)</f>
        <v>music</v>
      </c>
      <c r="R705" t="str">
        <f>RIGHT(N705,LEN(N705)-FIND("/",N705))</f>
        <v>pop</v>
      </c>
      <c r="S705" s="8">
        <f t="shared" si="20"/>
        <v>41682.0705787037</v>
      </c>
      <c r="T705" s="8">
        <f t="shared" si="21"/>
        <v>41709.290972222225</v>
      </c>
    </row>
    <row r="706" spans="1:20" ht="60" x14ac:dyDescent="0.2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17">
        <f>(E706/D706)*100</f>
        <v>126.84</v>
      </c>
      <c r="P706" s="19">
        <f>ROUND(E706/L706, 3)</f>
        <v>57.655000000000001</v>
      </c>
      <c r="Q706" t="str">
        <f>LEFT(N706, SEARCH("/", N706, 1)-1)</f>
        <v>film &amp; video</v>
      </c>
      <c r="R706" t="str">
        <f>RIGHT(N706,LEN(N706)-FIND("/",N706))</f>
        <v>documentary</v>
      </c>
      <c r="S706" s="8">
        <f t="shared" si="20"/>
        <v>41099.742800925924</v>
      </c>
      <c r="T706" s="8">
        <f t="shared" si="21"/>
        <v>41115.742800925924</v>
      </c>
    </row>
    <row r="707" spans="1:20" ht="30" x14ac:dyDescent="0.2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17">
        <f>(E707/D707)*100</f>
        <v>126.82285714285715</v>
      </c>
      <c r="P707" s="19">
        <f>ROUND(E707/L707, 3)</f>
        <v>1644</v>
      </c>
      <c r="Q707" t="str">
        <f>LEFT(N707, SEARCH("/", N707, 1)-1)</f>
        <v>technology</v>
      </c>
      <c r="R707" t="str">
        <f>RIGHT(N707,LEN(N707)-FIND("/",N707))</f>
        <v>wearables</v>
      </c>
      <c r="S707" s="8">
        <f t="shared" ref="S707:S770" si="22">(((J707/60)/60)/24)+DATE(1970,1,1)</f>
        <v>41891.693379629629</v>
      </c>
      <c r="T707" s="8">
        <f t="shared" ref="T707:T770" si="23">(((I707/60)/60)/24)+DATE(1970,1,1)</f>
        <v>41926.693379629629</v>
      </c>
    </row>
    <row r="708" spans="1:20" ht="60" x14ac:dyDescent="0.2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17">
        <f>(E708/D708)*100</f>
        <v>126.732</v>
      </c>
      <c r="P708" s="19">
        <f>ROUND(E708/L708, 3)</f>
        <v>96.301000000000002</v>
      </c>
      <c r="Q708" t="str">
        <f>LEFT(N708, SEARCH("/", N708, 1)-1)</f>
        <v>theater</v>
      </c>
      <c r="R708" t="str">
        <f>RIGHT(N708,LEN(N708)-FIND("/",N708))</f>
        <v>spaces</v>
      </c>
      <c r="S708" s="8">
        <f t="shared" si="22"/>
        <v>41466.785231481481</v>
      </c>
      <c r="T708" s="8">
        <f t="shared" si="23"/>
        <v>41502.499305555553</v>
      </c>
    </row>
    <row r="709" spans="1:20" ht="45" x14ac:dyDescent="0.2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17">
        <f>(E709/D709)*100</f>
        <v>126.6</v>
      </c>
      <c r="P709" s="19">
        <f>ROUND(E709/L709, 3)</f>
        <v>22.606999999999999</v>
      </c>
      <c r="Q709" t="str">
        <f>LEFT(N709, SEARCH("/", N709, 1)-1)</f>
        <v>theater</v>
      </c>
      <c r="R709" t="str">
        <f>RIGHT(N709,LEN(N709)-FIND("/",N709))</f>
        <v>plays</v>
      </c>
      <c r="S709" s="8">
        <f t="shared" si="22"/>
        <v>42503.539976851855</v>
      </c>
      <c r="T709" s="8">
        <f t="shared" si="23"/>
        <v>42548.791666666672</v>
      </c>
    </row>
    <row r="710" spans="1:20" x14ac:dyDescent="0.2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17">
        <f>(E710/D710)*100</f>
        <v>126.48920000000001</v>
      </c>
      <c r="P710" s="19">
        <f>ROUND(E710/L710, 3)</f>
        <v>64.534999999999997</v>
      </c>
      <c r="Q710" t="str">
        <f>LEFT(N710, SEARCH("/", N710, 1)-1)</f>
        <v>music</v>
      </c>
      <c r="R710" t="str">
        <f>RIGHT(N710,LEN(N710)-FIND("/",N710))</f>
        <v>rock</v>
      </c>
      <c r="S710" s="8">
        <f t="shared" si="22"/>
        <v>41924.996099537035</v>
      </c>
      <c r="T710" s="8">
        <f t="shared" si="23"/>
        <v>41970.037766203706</v>
      </c>
    </row>
    <row r="711" spans="1:20" ht="45" x14ac:dyDescent="0.2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17">
        <f>(E711/D711)*100</f>
        <v>126.28571428571429</v>
      </c>
      <c r="P711" s="19">
        <f>ROUND(E711/L711, 3)</f>
        <v>147.333</v>
      </c>
      <c r="Q711" t="str">
        <f>LEFT(N711, SEARCH("/", N711, 1)-1)</f>
        <v>theater</v>
      </c>
      <c r="R711" t="str">
        <f>RIGHT(N711,LEN(N711)-FIND("/",N711))</f>
        <v>plays</v>
      </c>
      <c r="S711" s="8">
        <f t="shared" si="22"/>
        <v>42489.619525462964</v>
      </c>
      <c r="T711" s="8">
        <f t="shared" si="23"/>
        <v>42500.470138888893</v>
      </c>
    </row>
    <row r="712" spans="1:20" ht="30" x14ac:dyDescent="0.2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17">
        <f>(E712/D712)*100</f>
        <v>126.25</v>
      </c>
      <c r="P712" s="19">
        <f>ROUND(E712/L712, 3)</f>
        <v>53.722999999999999</v>
      </c>
      <c r="Q712" t="str">
        <f>LEFT(N712, SEARCH("/", N712, 1)-1)</f>
        <v>theater</v>
      </c>
      <c r="R712" t="str">
        <f>RIGHT(N712,LEN(N712)-FIND("/",N712))</f>
        <v>plays</v>
      </c>
      <c r="S712" s="8">
        <f t="shared" si="22"/>
        <v>41829.795729166668</v>
      </c>
      <c r="T712" s="8">
        <f t="shared" si="23"/>
        <v>41859.795729166668</v>
      </c>
    </row>
    <row r="713" spans="1:20" ht="60" x14ac:dyDescent="0.2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17">
        <f>(E713/D713)*100</f>
        <v>126.2</v>
      </c>
      <c r="P713" s="19">
        <f>ROUND(E713/L713, 3)</f>
        <v>17.527999999999999</v>
      </c>
      <c r="Q713" t="str">
        <f>LEFT(N713, SEARCH("/", N713, 1)-1)</f>
        <v>theater</v>
      </c>
      <c r="R713" t="str">
        <f>RIGHT(N713,LEN(N713)-FIND("/",N713))</f>
        <v>plays</v>
      </c>
      <c r="S713" s="8">
        <f t="shared" si="22"/>
        <v>42480.479861111111</v>
      </c>
      <c r="T713" s="8">
        <f t="shared" si="23"/>
        <v>42510.479861111111</v>
      </c>
    </row>
    <row r="714" spans="1:20" ht="60" x14ac:dyDescent="0.2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17">
        <f>(E714/D714)*100</f>
        <v>126.2</v>
      </c>
      <c r="P714" s="19">
        <f>ROUND(E714/L714, 3)</f>
        <v>78.875</v>
      </c>
      <c r="Q714" t="str">
        <f>LEFT(N714, SEARCH("/", N714, 1)-1)</f>
        <v>theater</v>
      </c>
      <c r="R714" t="str">
        <f>RIGHT(N714,LEN(N714)-FIND("/",N714))</f>
        <v>plays</v>
      </c>
      <c r="S714" s="8">
        <f t="shared" si="22"/>
        <v>42289.761192129634</v>
      </c>
      <c r="T714" s="8">
        <f t="shared" si="23"/>
        <v>42319.802858796291</v>
      </c>
    </row>
    <row r="715" spans="1:20" ht="30" x14ac:dyDescent="0.2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17">
        <f>(E715/D715)*100</f>
        <v>126.16666666666667</v>
      </c>
      <c r="P715" s="19">
        <f>ROUND(E715/L715, 3)</f>
        <v>47.911000000000001</v>
      </c>
      <c r="Q715" t="str">
        <f>LEFT(N715, SEARCH("/", N715, 1)-1)</f>
        <v>technology</v>
      </c>
      <c r="R715" t="str">
        <f>RIGHT(N715,LEN(N715)-FIND("/",N715))</f>
        <v>hardware</v>
      </c>
      <c r="S715" s="8">
        <f t="shared" si="22"/>
        <v>40215.919050925928</v>
      </c>
      <c r="T715" s="8">
        <f t="shared" si="23"/>
        <v>40252.913194444445</v>
      </c>
    </row>
    <row r="716" spans="1:20" ht="45" x14ac:dyDescent="0.2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17">
        <f>(E716/D716)*100</f>
        <v>126.16000000000001</v>
      </c>
      <c r="P716" s="19">
        <f>ROUND(E716/L716, 3)</f>
        <v>88.844999999999999</v>
      </c>
      <c r="Q716" t="str">
        <f>LEFT(N716, SEARCH("/", N716, 1)-1)</f>
        <v>film &amp; video</v>
      </c>
      <c r="R716" t="str">
        <f>RIGHT(N716,LEN(N716)-FIND("/",N716))</f>
        <v>documentary</v>
      </c>
      <c r="S716" s="8">
        <f t="shared" si="22"/>
        <v>42549.076157407413</v>
      </c>
      <c r="T716" s="8">
        <f t="shared" si="23"/>
        <v>42579.076157407413</v>
      </c>
    </row>
    <row r="717" spans="1:20" ht="45" x14ac:dyDescent="0.2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17">
        <f>(E717/D717)*100</f>
        <v>126.14444444444443</v>
      </c>
      <c r="P717" s="19">
        <f>ROUND(E717/L717, 3)</f>
        <v>61.701000000000001</v>
      </c>
      <c r="Q717" t="str">
        <f>LEFT(N717, SEARCH("/", N717, 1)-1)</f>
        <v>music</v>
      </c>
      <c r="R717" t="str">
        <f>RIGHT(N717,LEN(N717)-FIND("/",N717))</f>
        <v>rock</v>
      </c>
      <c r="S717" s="8">
        <f t="shared" si="22"/>
        <v>41889.004317129627</v>
      </c>
      <c r="T717" s="8">
        <f t="shared" si="23"/>
        <v>41919.004317129627</v>
      </c>
    </row>
    <row r="718" spans="1:20" ht="60" x14ac:dyDescent="0.2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17">
        <f>(E718/D718)*100</f>
        <v>126.125</v>
      </c>
      <c r="P718" s="19">
        <f>ROUND(E718/L718, 3)</f>
        <v>84.082999999999998</v>
      </c>
      <c r="Q718" t="str">
        <f>LEFT(N718, SEARCH("/", N718, 1)-1)</f>
        <v>music</v>
      </c>
      <c r="R718" t="str">
        <f>RIGHT(N718,LEN(N718)-FIND("/",N718))</f>
        <v>classical music</v>
      </c>
      <c r="S718" s="8">
        <f t="shared" si="22"/>
        <v>41107.849143518521</v>
      </c>
      <c r="T718" s="8">
        <f t="shared" si="23"/>
        <v>41137.849143518521</v>
      </c>
    </row>
    <row r="719" spans="1:20" ht="60" x14ac:dyDescent="0.2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17">
        <f>(E719/D719)*100</f>
        <v>126.11835600000001</v>
      </c>
      <c r="P719" s="19">
        <f>ROUND(E719/L719, 3)</f>
        <v>64.569999999999993</v>
      </c>
      <c r="Q719" t="str">
        <f>LEFT(N719, SEARCH("/", N719, 1)-1)</f>
        <v>technology</v>
      </c>
      <c r="R719" t="str">
        <f>RIGHT(N719,LEN(N719)-FIND("/",N719))</f>
        <v>hardware</v>
      </c>
      <c r="S719" s="8">
        <f t="shared" si="22"/>
        <v>41744.290868055556</v>
      </c>
      <c r="T719" s="8">
        <f t="shared" si="23"/>
        <v>41774.290868055556</v>
      </c>
    </row>
    <row r="720" spans="1:20" ht="45" x14ac:dyDescent="0.2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17">
        <f>(E720/D720)*100</f>
        <v>126.02</v>
      </c>
      <c r="P720" s="19">
        <f>ROUND(E720/L720, 3)</f>
        <v>88.745999999999995</v>
      </c>
      <c r="Q720" t="str">
        <f>LEFT(N720, SEARCH("/", N720, 1)-1)</f>
        <v>music</v>
      </c>
      <c r="R720" t="str">
        <f>RIGHT(N720,LEN(N720)-FIND("/",N720))</f>
        <v>rock</v>
      </c>
      <c r="S720" s="8">
        <f t="shared" si="22"/>
        <v>42096.633206018523</v>
      </c>
      <c r="T720" s="8">
        <f t="shared" si="23"/>
        <v>42126.633206018523</v>
      </c>
    </row>
    <row r="721" spans="1:20" ht="45" x14ac:dyDescent="0.2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17">
        <f>(E721/D721)*100</f>
        <v>126</v>
      </c>
      <c r="P721" s="19">
        <f>ROUND(E721/L721, 3)</f>
        <v>88.731999999999999</v>
      </c>
      <c r="Q721" t="str">
        <f>LEFT(N721, SEARCH("/", N721, 1)-1)</f>
        <v>publishing</v>
      </c>
      <c r="R721" t="str">
        <f>RIGHT(N721,LEN(N721)-FIND("/",N721))</f>
        <v>nonfiction</v>
      </c>
      <c r="S721" s="8">
        <f t="shared" si="22"/>
        <v>40879.795682870368</v>
      </c>
      <c r="T721" s="8">
        <f t="shared" si="23"/>
        <v>40930.25</v>
      </c>
    </row>
    <row r="722" spans="1:20" ht="30" x14ac:dyDescent="0.2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17">
        <f>(E722/D722)*100</f>
        <v>126</v>
      </c>
      <c r="P722" s="19">
        <f>ROUND(E722/L722, 3)</f>
        <v>67.742000000000004</v>
      </c>
      <c r="Q722" t="str">
        <f>LEFT(N722, SEARCH("/", N722, 1)-1)</f>
        <v>theater</v>
      </c>
      <c r="R722" t="str">
        <f>RIGHT(N722,LEN(N722)-FIND("/",N722))</f>
        <v>plays</v>
      </c>
      <c r="S722" s="8">
        <f t="shared" si="22"/>
        <v>42154.873124999998</v>
      </c>
      <c r="T722" s="8">
        <f t="shared" si="23"/>
        <v>42184.873124999998</v>
      </c>
    </row>
    <row r="723" spans="1:20" ht="30" x14ac:dyDescent="0.2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17">
        <f>(E723/D723)*100</f>
        <v>126</v>
      </c>
      <c r="P723" s="19">
        <f>ROUND(E723/L723, 3)</f>
        <v>74.117999999999995</v>
      </c>
      <c r="Q723" t="str">
        <f>LEFT(N723, SEARCH("/", N723, 1)-1)</f>
        <v>theater</v>
      </c>
      <c r="R723" t="str">
        <f>RIGHT(N723,LEN(N723)-FIND("/",N723))</f>
        <v>plays</v>
      </c>
      <c r="S723" s="8">
        <f t="shared" si="22"/>
        <v>41891.96503472222</v>
      </c>
      <c r="T723" s="8">
        <f t="shared" si="23"/>
        <v>41901</v>
      </c>
    </row>
    <row r="724" spans="1:20" ht="45" x14ac:dyDescent="0.2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17">
        <f>(E724/D724)*100</f>
        <v>125.998</v>
      </c>
      <c r="P724" s="19">
        <f>ROUND(E724/L724, 3)</f>
        <v>31.5</v>
      </c>
      <c r="Q724" t="str">
        <f>LEFT(N724, SEARCH("/", N724, 1)-1)</f>
        <v>film &amp; video</v>
      </c>
      <c r="R724" t="str">
        <f>RIGHT(N724,LEN(N724)-FIND("/",N724))</f>
        <v>television</v>
      </c>
      <c r="S724" s="8">
        <f t="shared" si="22"/>
        <v>42447.103518518517</v>
      </c>
      <c r="T724" s="8">
        <f t="shared" si="23"/>
        <v>42477.103518518517</v>
      </c>
    </row>
    <row r="725" spans="1:20" ht="45" x14ac:dyDescent="0.2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17">
        <f>(E725/D725)*100</f>
        <v>125.98333333333333</v>
      </c>
      <c r="P725" s="19">
        <f>ROUND(E725/L725, 3)</f>
        <v>28.632999999999999</v>
      </c>
      <c r="Q725" t="str">
        <f>LEFT(N725, SEARCH("/", N725, 1)-1)</f>
        <v>publishing</v>
      </c>
      <c r="R725" t="str">
        <f>RIGHT(N725,LEN(N725)-FIND("/",N725))</f>
        <v>nonfiction</v>
      </c>
      <c r="S725" s="8">
        <f t="shared" si="22"/>
        <v>41781.717268518521</v>
      </c>
      <c r="T725" s="8">
        <f t="shared" si="23"/>
        <v>41811.717268518521</v>
      </c>
    </row>
    <row r="726" spans="1:20" ht="60" x14ac:dyDescent="0.2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17">
        <f>(E726/D726)*100</f>
        <v>125.95294117647057</v>
      </c>
      <c r="P726" s="19">
        <f>ROUND(E726/L726, 3)</f>
        <v>21.498000000000001</v>
      </c>
      <c r="Q726" t="str">
        <f>LEFT(N726, SEARCH("/", N726, 1)-1)</f>
        <v>games</v>
      </c>
      <c r="R726" t="str">
        <f>RIGHT(N726,LEN(N726)-FIND("/",N726))</f>
        <v>tabletop games</v>
      </c>
      <c r="S726" s="8">
        <f t="shared" si="22"/>
        <v>41724.881099537037</v>
      </c>
      <c r="T726" s="8">
        <f t="shared" si="23"/>
        <v>41754.881099537037</v>
      </c>
    </row>
    <row r="727" spans="1:20" ht="30" x14ac:dyDescent="0.2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17">
        <f>(E727/D727)*100</f>
        <v>125.94166666666666</v>
      </c>
      <c r="P727" s="19">
        <f>ROUND(E727/L727, 3)</f>
        <v>81.253</v>
      </c>
      <c r="Q727" t="str">
        <f>LEFT(N727, SEARCH("/", N727, 1)-1)</f>
        <v>food</v>
      </c>
      <c r="R727" t="str">
        <f>RIGHT(N727,LEN(N727)-FIND("/",N727))</f>
        <v>small batch</v>
      </c>
      <c r="S727" s="8">
        <f t="shared" si="22"/>
        <v>42052.666990740734</v>
      </c>
      <c r="T727" s="8">
        <f t="shared" si="23"/>
        <v>42082.625324074077</v>
      </c>
    </row>
    <row r="728" spans="1:20" ht="60" x14ac:dyDescent="0.2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17">
        <f>(E728/D728)*100</f>
        <v>125.93749999999999</v>
      </c>
      <c r="P728" s="19">
        <f>ROUND(E728/L728, 3)</f>
        <v>55.972000000000001</v>
      </c>
      <c r="Q728" t="str">
        <f>LEFT(N728, SEARCH("/", N728, 1)-1)</f>
        <v>theater</v>
      </c>
      <c r="R728" t="str">
        <f>RIGHT(N728,LEN(N728)-FIND("/",N728))</f>
        <v>plays</v>
      </c>
      <c r="S728" s="8">
        <f t="shared" si="22"/>
        <v>42592.066921296297</v>
      </c>
      <c r="T728" s="8">
        <f t="shared" si="23"/>
        <v>42617.066921296297</v>
      </c>
    </row>
    <row r="729" spans="1:20" ht="60" x14ac:dyDescent="0.2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17">
        <f>(E729/D729)*100</f>
        <v>125.89999999999999</v>
      </c>
      <c r="P729" s="19">
        <f>ROUND(E729/L729, 3)</f>
        <v>25.693999999999999</v>
      </c>
      <c r="Q729" t="str">
        <f>LEFT(N729, SEARCH("/", N729, 1)-1)</f>
        <v>theater</v>
      </c>
      <c r="R729" t="str">
        <f>RIGHT(N729,LEN(N729)-FIND("/",N729))</f>
        <v>plays</v>
      </c>
      <c r="S729" s="8">
        <f t="shared" si="22"/>
        <v>42608.36583333333</v>
      </c>
      <c r="T729" s="8">
        <f t="shared" si="23"/>
        <v>42638.36583333333</v>
      </c>
    </row>
    <row r="730" spans="1:20" ht="60" x14ac:dyDescent="0.2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17">
        <f>(E730/D730)*100</f>
        <v>125.76666666666667</v>
      </c>
      <c r="P730" s="19">
        <f>ROUND(E730/L730, 3)</f>
        <v>62.883000000000003</v>
      </c>
      <c r="Q730" t="str">
        <f>LEFT(N730, SEARCH("/", N730, 1)-1)</f>
        <v>theater</v>
      </c>
      <c r="R730" t="str">
        <f>RIGHT(N730,LEN(N730)-FIND("/",N730))</f>
        <v>plays</v>
      </c>
      <c r="S730" s="8">
        <f t="shared" si="22"/>
        <v>41013.936562499999</v>
      </c>
      <c r="T730" s="8">
        <f t="shared" si="23"/>
        <v>41061.165972222225</v>
      </c>
    </row>
    <row r="731" spans="1:20" ht="60" x14ac:dyDescent="0.2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17">
        <f>(E731/D731)*100</f>
        <v>125.69999999999999</v>
      </c>
      <c r="P731" s="19">
        <f>ROUND(E731/L731, 3)</f>
        <v>190.45500000000001</v>
      </c>
      <c r="Q731" t="str">
        <f>LEFT(N731, SEARCH("/", N731, 1)-1)</f>
        <v>technology</v>
      </c>
      <c r="R731" t="str">
        <f>RIGHT(N731,LEN(N731)-FIND("/",N731))</f>
        <v>wearables</v>
      </c>
      <c r="S731" s="8">
        <f t="shared" si="22"/>
        <v>42331.84574074074</v>
      </c>
      <c r="T731" s="8">
        <f t="shared" si="23"/>
        <v>42361.84574074074</v>
      </c>
    </row>
    <row r="732" spans="1:20" ht="60" x14ac:dyDescent="0.2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17">
        <f>(E732/D732)*100</f>
        <v>125.60416666666667</v>
      </c>
      <c r="P732" s="19">
        <f>ROUND(E732/L732, 3)</f>
        <v>58.533999999999999</v>
      </c>
      <c r="Q732" t="str">
        <f>LEFT(N732, SEARCH("/", N732, 1)-1)</f>
        <v>photography</v>
      </c>
      <c r="R732" t="str">
        <f>RIGHT(N732,LEN(N732)-FIND("/",N732))</f>
        <v>photobooks</v>
      </c>
      <c r="S732" s="8">
        <f t="shared" si="22"/>
        <v>42089.477500000001</v>
      </c>
      <c r="T732" s="8">
        <f t="shared" si="23"/>
        <v>42110.477500000001</v>
      </c>
    </row>
    <row r="733" spans="1:20" ht="30" x14ac:dyDescent="0.2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17">
        <f>(E733/D733)*100</f>
        <v>125.6</v>
      </c>
      <c r="P733" s="19">
        <f>ROUND(E733/L733, 3)</f>
        <v>78.5</v>
      </c>
      <c r="Q733" t="str">
        <f>LEFT(N733, SEARCH("/", N733, 1)-1)</f>
        <v>theater</v>
      </c>
      <c r="R733" t="str">
        <f>RIGHT(N733,LEN(N733)-FIND("/",N733))</f>
        <v>plays</v>
      </c>
      <c r="S733" s="8">
        <f t="shared" si="22"/>
        <v>42431.302002314813</v>
      </c>
      <c r="T733" s="8">
        <f t="shared" si="23"/>
        <v>42471.104166666672</v>
      </c>
    </row>
    <row r="734" spans="1:20" ht="45" x14ac:dyDescent="0.2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17">
        <f>(E734/D734)*100</f>
        <v>125.57142857142858</v>
      </c>
      <c r="P734" s="19">
        <f>ROUND(E734/L734, 3)</f>
        <v>57.078000000000003</v>
      </c>
      <c r="Q734" t="str">
        <f>LEFT(N734, SEARCH("/", N734, 1)-1)</f>
        <v>film &amp; video</v>
      </c>
      <c r="R734" t="str">
        <f>RIGHT(N734,LEN(N734)-FIND("/",N734))</f>
        <v>documentary</v>
      </c>
      <c r="S734" s="8">
        <f t="shared" si="22"/>
        <v>41013.787569444445</v>
      </c>
      <c r="T734" s="8">
        <f t="shared" si="23"/>
        <v>41045.791666666664</v>
      </c>
    </row>
    <row r="735" spans="1:20" ht="45" x14ac:dyDescent="0.2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17">
        <f>(E735/D735)*100</f>
        <v>125.52941176470588</v>
      </c>
      <c r="P735" s="19">
        <f>ROUND(E735/L735, 3)</f>
        <v>187.19300000000001</v>
      </c>
      <c r="Q735" t="str">
        <f>LEFT(N735, SEARCH("/", N735, 1)-1)</f>
        <v>publishing</v>
      </c>
      <c r="R735" t="str">
        <f>RIGHT(N735,LEN(N735)-FIND("/",N735))</f>
        <v>nonfiction</v>
      </c>
      <c r="S735" s="8">
        <f t="shared" si="22"/>
        <v>42102.164583333331</v>
      </c>
      <c r="T735" s="8">
        <f t="shared" si="23"/>
        <v>42133.208333333328</v>
      </c>
    </row>
    <row r="736" spans="1:20" ht="60" x14ac:dyDescent="0.2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17">
        <f>(E736/D736)*100</f>
        <v>125.49999999999999</v>
      </c>
      <c r="P736" s="19">
        <f>ROUND(E736/L736, 3)</f>
        <v>71.713999999999999</v>
      </c>
      <c r="Q736" t="str">
        <f>LEFT(N736, SEARCH("/", N736, 1)-1)</f>
        <v>film &amp; video</v>
      </c>
      <c r="R736" t="str">
        <f>RIGHT(N736,LEN(N736)-FIND("/",N736))</f>
        <v>shorts</v>
      </c>
      <c r="S736" s="8">
        <f t="shared" si="22"/>
        <v>40779.125428240739</v>
      </c>
      <c r="T736" s="8">
        <f t="shared" si="23"/>
        <v>40809.125428240739</v>
      </c>
    </row>
    <row r="737" spans="1:20" ht="60" x14ac:dyDescent="0.2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17">
        <f>(E737/D737)*100</f>
        <v>125.41538461538462</v>
      </c>
      <c r="P737" s="19">
        <f>ROUND(E737/L737, 3)</f>
        <v>77.638000000000005</v>
      </c>
      <c r="Q737" t="str">
        <f>LEFT(N737, SEARCH("/", N737, 1)-1)</f>
        <v>music</v>
      </c>
      <c r="R737" t="str">
        <f>RIGHT(N737,LEN(N737)-FIND("/",N737))</f>
        <v>rock</v>
      </c>
      <c r="S737" s="8">
        <f t="shared" si="22"/>
        <v>41656.762638888889</v>
      </c>
      <c r="T737" s="8">
        <f t="shared" si="23"/>
        <v>41686.762638888889</v>
      </c>
    </row>
    <row r="738" spans="1:20" ht="30" x14ac:dyDescent="0.2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17">
        <f>(E738/D738)*100</f>
        <v>125.33333333333334</v>
      </c>
      <c r="P738" s="19">
        <f>ROUND(E738/L738, 3)</f>
        <v>41.777999999999999</v>
      </c>
      <c r="Q738" t="str">
        <f>LEFT(N738, SEARCH("/", N738, 1)-1)</f>
        <v>film &amp; video</v>
      </c>
      <c r="R738" t="str">
        <f>RIGHT(N738,LEN(N738)-FIND("/",N738))</f>
        <v>documentary</v>
      </c>
      <c r="S738" s="8">
        <f t="shared" si="22"/>
        <v>42425.576898148152</v>
      </c>
      <c r="T738" s="8">
        <f t="shared" si="23"/>
        <v>42465.666666666672</v>
      </c>
    </row>
    <row r="739" spans="1:20" ht="45" x14ac:dyDescent="0.2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17">
        <f>(E739/D739)*100</f>
        <v>125.29999999999998</v>
      </c>
      <c r="P739" s="19">
        <f>ROUND(E739/L739, 3)</f>
        <v>38.554000000000002</v>
      </c>
      <c r="Q739" t="str">
        <f>LEFT(N739, SEARCH("/", N739, 1)-1)</f>
        <v>publishing</v>
      </c>
      <c r="R739" t="str">
        <f>RIGHT(N739,LEN(N739)-FIND("/",N739))</f>
        <v>nonfiction</v>
      </c>
      <c r="S739" s="8">
        <f t="shared" si="22"/>
        <v>41304.962233796294</v>
      </c>
      <c r="T739" s="8">
        <f t="shared" si="23"/>
        <v>41334.249305555553</v>
      </c>
    </row>
    <row r="740" spans="1:20" ht="60" x14ac:dyDescent="0.2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17">
        <f>(E740/D740)*100</f>
        <v>125.29999999999998</v>
      </c>
      <c r="P740" s="19">
        <f>ROUND(E740/L740, 3)</f>
        <v>67.73</v>
      </c>
      <c r="Q740" t="str">
        <f>LEFT(N740, SEARCH("/", N740, 1)-1)</f>
        <v>music</v>
      </c>
      <c r="R740" t="str">
        <f>RIGHT(N740,LEN(N740)-FIND("/",N740))</f>
        <v>rock</v>
      </c>
      <c r="S740" s="8">
        <f t="shared" si="22"/>
        <v>42502.868761574078</v>
      </c>
      <c r="T740" s="8">
        <f t="shared" si="23"/>
        <v>42562.868761574078</v>
      </c>
    </row>
    <row r="741" spans="1:20" ht="45" x14ac:dyDescent="0.2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17">
        <f>(E741/D741)*100</f>
        <v>125.26086956521738</v>
      </c>
      <c r="P741" s="19">
        <f>ROUND(E741/L741, 3)</f>
        <v>32.011000000000003</v>
      </c>
      <c r="Q741" t="str">
        <f>LEFT(N741, SEARCH("/", N741, 1)-1)</f>
        <v>music</v>
      </c>
      <c r="R741" t="str">
        <f>RIGHT(N741,LEN(N741)-FIND("/",N741))</f>
        <v>pop</v>
      </c>
      <c r="S741" s="8">
        <f t="shared" si="22"/>
        <v>40592.704652777778</v>
      </c>
      <c r="T741" s="8">
        <f t="shared" si="23"/>
        <v>40622.662986111114</v>
      </c>
    </row>
    <row r="742" spans="1:20" ht="45" x14ac:dyDescent="0.2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17">
        <f>(E742/D742)*100</f>
        <v>125.25</v>
      </c>
      <c r="P742" s="19">
        <f>ROUND(E742/L742, 3)</f>
        <v>119.286</v>
      </c>
      <c r="Q742" t="str">
        <f>LEFT(N742, SEARCH("/", N742, 1)-1)</f>
        <v>music</v>
      </c>
      <c r="R742" t="str">
        <f>RIGHT(N742,LEN(N742)-FIND("/",N742))</f>
        <v>rock</v>
      </c>
      <c r="S742" s="8">
        <f t="shared" si="22"/>
        <v>42031.631724537037</v>
      </c>
      <c r="T742" s="8">
        <f t="shared" si="23"/>
        <v>42065.249305555553</v>
      </c>
    </row>
    <row r="743" spans="1:20" ht="60" x14ac:dyDescent="0.2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17">
        <f>(E743/D743)*100</f>
        <v>125.25</v>
      </c>
      <c r="P743" s="19">
        <f>ROUND(E743/L743, 3)</f>
        <v>44.206000000000003</v>
      </c>
      <c r="Q743" t="str">
        <f>LEFT(N743, SEARCH("/", N743, 1)-1)</f>
        <v>music</v>
      </c>
      <c r="R743" t="str">
        <f>RIGHT(N743,LEN(N743)-FIND("/",N743))</f>
        <v>rock</v>
      </c>
      <c r="S743" s="8">
        <f t="shared" si="22"/>
        <v>41270.954351851848</v>
      </c>
      <c r="T743" s="8">
        <f t="shared" si="23"/>
        <v>41300.954351851848</v>
      </c>
    </row>
    <row r="744" spans="1:20" ht="60" x14ac:dyDescent="0.2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17">
        <f>(E744/D744)*100</f>
        <v>125.22750000000001</v>
      </c>
      <c r="P744" s="19">
        <f>ROUND(E744/L744, 3)</f>
        <v>188.31200000000001</v>
      </c>
      <c r="Q744" t="str">
        <f>LEFT(N744, SEARCH("/", N744, 1)-1)</f>
        <v>film &amp; video</v>
      </c>
      <c r="R744" t="str">
        <f>RIGHT(N744,LEN(N744)-FIND("/",N744))</f>
        <v>documentary</v>
      </c>
      <c r="S744" s="8">
        <f t="shared" si="22"/>
        <v>42437.636469907404</v>
      </c>
      <c r="T744" s="8">
        <f t="shared" si="23"/>
        <v>42467.59480324074</v>
      </c>
    </row>
    <row r="745" spans="1:20" ht="45" x14ac:dyDescent="0.2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17">
        <f>(E745/D745)*100</f>
        <v>125.16000000000001</v>
      </c>
      <c r="P745" s="19">
        <f>ROUND(E745/L745, 3)</f>
        <v>140.10400000000001</v>
      </c>
      <c r="Q745" t="str">
        <f>LEFT(N745, SEARCH("/", N745, 1)-1)</f>
        <v>film &amp; video</v>
      </c>
      <c r="R745" t="str">
        <f>RIGHT(N745,LEN(N745)-FIND("/",N745))</f>
        <v>documentary</v>
      </c>
      <c r="S745" s="8">
        <f t="shared" si="22"/>
        <v>42078.793124999997</v>
      </c>
      <c r="T745" s="8">
        <f t="shared" si="23"/>
        <v>42123.793124999997</v>
      </c>
    </row>
    <row r="746" spans="1:20" ht="60" x14ac:dyDescent="0.2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17">
        <f>(E746/D746)*100</f>
        <v>125.13700000000001</v>
      </c>
      <c r="P746" s="19">
        <f>ROUND(E746/L746, 3)</f>
        <v>385.03699999999998</v>
      </c>
      <c r="Q746" t="str">
        <f>LEFT(N746, SEARCH("/", N746, 1)-1)</f>
        <v>technology</v>
      </c>
      <c r="R746" t="str">
        <f>RIGHT(N746,LEN(N746)-FIND("/",N746))</f>
        <v>hardware</v>
      </c>
      <c r="S746" s="8">
        <f t="shared" si="22"/>
        <v>42502.569120370375</v>
      </c>
      <c r="T746" s="8">
        <f t="shared" si="23"/>
        <v>42532.569120370375</v>
      </c>
    </row>
    <row r="747" spans="1:20" ht="60" x14ac:dyDescent="0.2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17">
        <f>(E747/D747)*100</f>
        <v>125.13333333333334</v>
      </c>
      <c r="P747" s="19">
        <f>ROUND(E747/L747, 3)</f>
        <v>23.172999999999998</v>
      </c>
      <c r="Q747" t="str">
        <f>LEFT(N747, SEARCH("/", N747, 1)-1)</f>
        <v>publishing</v>
      </c>
      <c r="R747" t="str">
        <f>RIGHT(N747,LEN(N747)-FIND("/",N747))</f>
        <v>radio &amp; podcasts</v>
      </c>
      <c r="S747" s="8">
        <f t="shared" si="22"/>
        <v>41250.827118055553</v>
      </c>
      <c r="T747" s="8">
        <f t="shared" si="23"/>
        <v>41271.827118055553</v>
      </c>
    </row>
    <row r="748" spans="1:20" x14ac:dyDescent="0.2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17">
        <f>(E748/D748)*100</f>
        <v>125.125</v>
      </c>
      <c r="P748" s="19">
        <f>ROUND(E748/L748, 3)</f>
        <v>37.073999999999998</v>
      </c>
      <c r="Q748" t="str">
        <f>LEFT(N748, SEARCH("/", N748, 1)-1)</f>
        <v>music</v>
      </c>
      <c r="R748" t="str">
        <f>RIGHT(N748,LEN(N748)-FIND("/",N748))</f>
        <v>rock</v>
      </c>
      <c r="S748" s="8">
        <f t="shared" si="22"/>
        <v>41409.00037037037</v>
      </c>
      <c r="T748" s="8">
        <f t="shared" si="23"/>
        <v>41430.00037037037</v>
      </c>
    </row>
    <row r="749" spans="1:20" ht="60" x14ac:dyDescent="0.2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17">
        <f>(E749/D749)*100</f>
        <v>125.125</v>
      </c>
      <c r="P749" s="19">
        <f>ROUND(E749/L749, 3)</f>
        <v>91</v>
      </c>
      <c r="Q749" t="str">
        <f>LEFT(N749, SEARCH("/", N749, 1)-1)</f>
        <v>technology</v>
      </c>
      <c r="R749" t="str">
        <f>RIGHT(N749,LEN(N749)-FIND("/",N749))</f>
        <v>makerspaces</v>
      </c>
      <c r="S749" s="8">
        <f t="shared" si="22"/>
        <v>42319.035833333335</v>
      </c>
      <c r="T749" s="8">
        <f t="shared" si="23"/>
        <v>42379.035833333335</v>
      </c>
    </row>
    <row r="750" spans="1:20" ht="60" x14ac:dyDescent="0.2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17">
        <f>(E750/D750)*100</f>
        <v>125.10239999999999</v>
      </c>
      <c r="P750" s="19">
        <f>ROUND(E750/L750, 3)</f>
        <v>73.417000000000002</v>
      </c>
      <c r="Q750" t="str">
        <f>LEFT(N750, SEARCH("/", N750, 1)-1)</f>
        <v>technology</v>
      </c>
      <c r="R750" t="str">
        <f>RIGHT(N750,LEN(N750)-FIND("/",N750))</f>
        <v>hardware</v>
      </c>
      <c r="S750" s="8">
        <f t="shared" si="22"/>
        <v>40961.057349537034</v>
      </c>
      <c r="T750" s="8">
        <f t="shared" si="23"/>
        <v>40992.166666666664</v>
      </c>
    </row>
    <row r="751" spans="1:20" ht="45" x14ac:dyDescent="0.2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17">
        <f>(E751/D751)*100</f>
        <v>125.06666666666666</v>
      </c>
      <c r="P751" s="19">
        <f>ROUND(E751/L751, 3)</f>
        <v>36.076999999999998</v>
      </c>
      <c r="Q751" t="str">
        <f>LEFT(N751, SEARCH("/", N751, 1)-1)</f>
        <v>theater</v>
      </c>
      <c r="R751" t="str">
        <f>RIGHT(N751,LEN(N751)-FIND("/",N751))</f>
        <v>plays</v>
      </c>
      <c r="S751" s="8">
        <f t="shared" si="22"/>
        <v>42709.134780092587</v>
      </c>
      <c r="T751" s="8">
        <f t="shared" si="23"/>
        <v>42739.134780092587</v>
      </c>
    </row>
    <row r="752" spans="1:20" ht="45" x14ac:dyDescent="0.2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17">
        <f>(E752/D752)*100</f>
        <v>125.02285714285715</v>
      </c>
      <c r="P752" s="19">
        <f>ROUND(E752/L752, 3)</f>
        <v>146.34800000000001</v>
      </c>
      <c r="Q752" t="str">
        <f>LEFT(N752, SEARCH("/", N752, 1)-1)</f>
        <v>film &amp; video</v>
      </c>
      <c r="R752" t="str">
        <f>RIGHT(N752,LEN(N752)-FIND("/",N752))</f>
        <v>documentary</v>
      </c>
      <c r="S752" s="8">
        <f t="shared" si="22"/>
        <v>42772.669062500005</v>
      </c>
      <c r="T752" s="8">
        <f t="shared" si="23"/>
        <v>42802.875</v>
      </c>
    </row>
    <row r="753" spans="1:20" ht="45" x14ac:dyDescent="0.2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17">
        <f>(E753/D753)*100</f>
        <v>125</v>
      </c>
      <c r="P753" s="19">
        <f>ROUND(E753/L753, 3)</f>
        <v>53.570999999999998</v>
      </c>
      <c r="Q753" t="str">
        <f>LEFT(N753, SEARCH("/", N753, 1)-1)</f>
        <v>publishing</v>
      </c>
      <c r="R753" t="str">
        <f>RIGHT(N753,LEN(N753)-FIND("/",N753))</f>
        <v>nonfiction</v>
      </c>
      <c r="S753" s="8">
        <f t="shared" si="22"/>
        <v>41799.814340277779</v>
      </c>
      <c r="T753" s="8">
        <f t="shared" si="23"/>
        <v>41834.814340277779</v>
      </c>
    </row>
    <row r="754" spans="1:20" ht="30" x14ac:dyDescent="0.2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17">
        <f>(E754/D754)*100</f>
        <v>125</v>
      </c>
      <c r="P754" s="19">
        <f>ROUND(E754/L754, 3)</f>
        <v>27.777999999999999</v>
      </c>
      <c r="Q754" t="str">
        <f>LEFT(N754, SEARCH("/", N754, 1)-1)</f>
        <v>music</v>
      </c>
      <c r="R754" t="str">
        <f>RIGHT(N754,LEN(N754)-FIND("/",N754))</f>
        <v>indie rock</v>
      </c>
      <c r="S754" s="8">
        <f t="shared" si="22"/>
        <v>41024.985972222225</v>
      </c>
      <c r="T754" s="8">
        <f t="shared" si="23"/>
        <v>41076.415972222225</v>
      </c>
    </row>
    <row r="755" spans="1:20" ht="60" x14ac:dyDescent="0.2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17">
        <f>(E755/D755)*100</f>
        <v>125</v>
      </c>
      <c r="P755" s="19">
        <f>ROUND(E755/L755, 3)</f>
        <v>75</v>
      </c>
      <c r="Q755" t="str">
        <f>LEFT(N755, SEARCH("/", N755, 1)-1)</f>
        <v>theater</v>
      </c>
      <c r="R755" t="str">
        <f>RIGHT(N755,LEN(N755)-FIND("/",N755))</f>
        <v>musical</v>
      </c>
      <c r="S755" s="8">
        <f t="shared" si="22"/>
        <v>42044.765960648147</v>
      </c>
      <c r="T755" s="8">
        <f t="shared" si="23"/>
        <v>42058.765960648147</v>
      </c>
    </row>
    <row r="756" spans="1:20" ht="60" x14ac:dyDescent="0.2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17">
        <f>(E756/D756)*100</f>
        <v>125</v>
      </c>
      <c r="P756" s="19">
        <f>ROUND(E756/L756, 3)</f>
        <v>50</v>
      </c>
      <c r="Q756" t="str">
        <f>LEFT(N756, SEARCH("/", N756, 1)-1)</f>
        <v>theater</v>
      </c>
      <c r="R756" t="str">
        <f>RIGHT(N756,LEN(N756)-FIND("/",N756))</f>
        <v>plays</v>
      </c>
      <c r="S756" s="8">
        <f t="shared" si="22"/>
        <v>42722.882361111115</v>
      </c>
      <c r="T756" s="8">
        <f t="shared" si="23"/>
        <v>42752.882361111115</v>
      </c>
    </row>
    <row r="757" spans="1:20" ht="60" x14ac:dyDescent="0.2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17">
        <f>(E757/D757)*100</f>
        <v>124.84324324324325</v>
      </c>
      <c r="P757" s="19">
        <f>ROUND(E757/L757, 3)</f>
        <v>95.834000000000003</v>
      </c>
      <c r="Q757" t="str">
        <f>LEFT(N757, SEARCH("/", N757, 1)-1)</f>
        <v>photography</v>
      </c>
      <c r="R757" t="str">
        <f>RIGHT(N757,LEN(N757)-FIND("/",N757))</f>
        <v>photobooks</v>
      </c>
      <c r="S757" s="8">
        <f t="shared" si="22"/>
        <v>41964.751342592594</v>
      </c>
      <c r="T757" s="8">
        <f t="shared" si="23"/>
        <v>41996</v>
      </c>
    </row>
    <row r="758" spans="1:20" ht="45" x14ac:dyDescent="0.2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17">
        <f>(E758/D758)*100</f>
        <v>124.8</v>
      </c>
      <c r="P758" s="19">
        <f>ROUND(E758/L758, 3)</f>
        <v>37.143000000000001</v>
      </c>
      <c r="Q758" t="str">
        <f>LEFT(N758, SEARCH("/", N758, 1)-1)</f>
        <v>theater</v>
      </c>
      <c r="R758" t="str">
        <f>RIGHT(N758,LEN(N758)-FIND("/",N758))</f>
        <v>plays</v>
      </c>
      <c r="S758" s="8">
        <f t="shared" si="22"/>
        <v>42270.582141203704</v>
      </c>
      <c r="T758" s="8">
        <f t="shared" si="23"/>
        <v>42301.895138888889</v>
      </c>
    </row>
    <row r="759" spans="1:20" ht="60" x14ac:dyDescent="0.2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17">
        <f>(E759/D759)*100</f>
        <v>124.8</v>
      </c>
      <c r="P759" s="19">
        <f>ROUND(E759/L759, 3)</f>
        <v>69.332999999999998</v>
      </c>
      <c r="Q759" t="str">
        <f>LEFT(N759, SEARCH("/", N759, 1)-1)</f>
        <v>theater</v>
      </c>
      <c r="R759" t="str">
        <f>RIGHT(N759,LEN(N759)-FIND("/",N759))</f>
        <v>plays</v>
      </c>
      <c r="S759" s="8">
        <f t="shared" si="22"/>
        <v>42052.949814814812</v>
      </c>
      <c r="T759" s="8">
        <f t="shared" si="23"/>
        <v>42082.908148148148</v>
      </c>
    </row>
    <row r="760" spans="1:20" ht="30" x14ac:dyDescent="0.2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17">
        <f>(E760/D760)*100</f>
        <v>124.70000000000002</v>
      </c>
      <c r="P760" s="19">
        <f>ROUND(E760/L760, 3)</f>
        <v>168.51400000000001</v>
      </c>
      <c r="Q760" t="str">
        <f>LEFT(N760, SEARCH("/", N760, 1)-1)</f>
        <v>music</v>
      </c>
      <c r="R760" t="str">
        <f>RIGHT(N760,LEN(N760)-FIND("/",N760))</f>
        <v>pop</v>
      </c>
      <c r="S760" s="8">
        <f t="shared" si="22"/>
        <v>41146.824212962965</v>
      </c>
      <c r="T760" s="8">
        <f t="shared" si="23"/>
        <v>41176.824212962965</v>
      </c>
    </row>
    <row r="761" spans="1:20" ht="60" x14ac:dyDescent="0.2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17">
        <f>(E761/D761)*100</f>
        <v>124.4</v>
      </c>
      <c r="P761" s="19">
        <f>ROUND(E761/L761, 3)</f>
        <v>47.845999999999997</v>
      </c>
      <c r="Q761" t="str">
        <f>LEFT(N761, SEARCH("/", N761, 1)-1)</f>
        <v>theater</v>
      </c>
      <c r="R761" t="str">
        <f>RIGHT(N761,LEN(N761)-FIND("/",N761))</f>
        <v>plays</v>
      </c>
      <c r="S761" s="8">
        <f t="shared" si="22"/>
        <v>42584.846828703703</v>
      </c>
      <c r="T761" s="8">
        <f t="shared" si="23"/>
        <v>42624.846828703703</v>
      </c>
    </row>
    <row r="762" spans="1:20" ht="60" x14ac:dyDescent="0.2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17">
        <f>(E762/D762)*100</f>
        <v>124.33537832310839</v>
      </c>
      <c r="P762" s="19">
        <f>ROUND(E762/L762, 3)</f>
        <v>45.036999999999999</v>
      </c>
      <c r="Q762" t="str">
        <f>LEFT(N762, SEARCH("/", N762, 1)-1)</f>
        <v>theater</v>
      </c>
      <c r="R762" t="str">
        <f>RIGHT(N762,LEN(N762)-FIND("/",N762))</f>
        <v>plays</v>
      </c>
      <c r="S762" s="8">
        <f t="shared" si="22"/>
        <v>42011.202581018515</v>
      </c>
      <c r="T762" s="8">
        <f t="shared" si="23"/>
        <v>42038.185416666667</v>
      </c>
    </row>
    <row r="763" spans="1:20" ht="45" x14ac:dyDescent="0.2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17">
        <f>(E763/D763)*100</f>
        <v>124.2</v>
      </c>
      <c r="P763" s="19">
        <f>ROUND(E763/L763, 3)</f>
        <v>50.902000000000001</v>
      </c>
      <c r="Q763" t="str">
        <f>LEFT(N763, SEARCH("/", N763, 1)-1)</f>
        <v>theater</v>
      </c>
      <c r="R763" t="str">
        <f>RIGHT(N763,LEN(N763)-FIND("/",N763))</f>
        <v>plays</v>
      </c>
      <c r="S763" s="8">
        <f t="shared" si="22"/>
        <v>41772.105937500004</v>
      </c>
      <c r="T763" s="8">
        <f t="shared" si="23"/>
        <v>41803.916666666664</v>
      </c>
    </row>
    <row r="764" spans="1:20" ht="60" x14ac:dyDescent="0.2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17">
        <f>(E764/D764)*100</f>
        <v>124.15933781686496</v>
      </c>
      <c r="P764" s="19">
        <f>ROUND(E764/L764, 3)</f>
        <v>139.535</v>
      </c>
      <c r="Q764" t="str">
        <f>LEFT(N764, SEARCH("/", N764, 1)-1)</f>
        <v>film &amp; video</v>
      </c>
      <c r="R764" t="str">
        <f>RIGHT(N764,LEN(N764)-FIND("/",N764))</f>
        <v>documentary</v>
      </c>
      <c r="S764" s="8">
        <f t="shared" si="22"/>
        <v>41837.210543981484</v>
      </c>
      <c r="T764" s="8">
        <f t="shared" si="23"/>
        <v>41859</v>
      </c>
    </row>
    <row r="765" spans="1:20" ht="45" x14ac:dyDescent="0.2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17">
        <f>(E765/D765)*100</f>
        <v>124.08571428571429</v>
      </c>
      <c r="P765" s="19">
        <f>ROUND(E765/L765, 3)</f>
        <v>68.936999999999998</v>
      </c>
      <c r="Q765" t="str">
        <f>LEFT(N765, SEARCH("/", N765, 1)-1)</f>
        <v>music</v>
      </c>
      <c r="R765" t="str">
        <f>RIGHT(N765,LEN(N765)-FIND("/",N765))</f>
        <v>rock</v>
      </c>
      <c r="S765" s="8">
        <f t="shared" si="22"/>
        <v>42160.735208333332</v>
      </c>
      <c r="T765" s="8">
        <f t="shared" si="23"/>
        <v>42190.735208333332</v>
      </c>
    </row>
    <row r="766" spans="1:20" ht="60" x14ac:dyDescent="0.2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17">
        <f>(E766/D766)*100</f>
        <v>124.0061</v>
      </c>
      <c r="P766" s="19">
        <f>ROUND(E766/L766, 3)</f>
        <v>92.542000000000002</v>
      </c>
      <c r="Q766" t="str">
        <f>LEFT(N766, SEARCH("/", N766, 1)-1)</f>
        <v>music</v>
      </c>
      <c r="R766" t="str">
        <f>RIGHT(N766,LEN(N766)-FIND("/",N766))</f>
        <v>rock</v>
      </c>
      <c r="S766" s="8">
        <f t="shared" si="22"/>
        <v>40564.994837962964</v>
      </c>
      <c r="T766" s="8">
        <f t="shared" si="23"/>
        <v>40594.994837962964</v>
      </c>
    </row>
    <row r="767" spans="1:20" ht="45" x14ac:dyDescent="0.2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17">
        <f>(E767/D767)*100</f>
        <v>124</v>
      </c>
      <c r="P767" s="19">
        <f>ROUND(E767/L767, 3)</f>
        <v>135.625</v>
      </c>
      <c r="Q767" t="str">
        <f>LEFT(N767, SEARCH("/", N767, 1)-1)</f>
        <v>theater</v>
      </c>
      <c r="R767" t="str">
        <f>RIGHT(N767,LEN(N767)-FIND("/",N767))</f>
        <v>plays</v>
      </c>
      <c r="S767" s="8">
        <f t="shared" si="22"/>
        <v>42169.814340277779</v>
      </c>
      <c r="T767" s="8">
        <f t="shared" si="23"/>
        <v>42199.814340277779</v>
      </c>
    </row>
    <row r="768" spans="1:20" ht="30" x14ac:dyDescent="0.2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17">
        <f>(E768/D768)*100</f>
        <v>124</v>
      </c>
      <c r="P768" s="19">
        <f>ROUND(E768/L768, 3)</f>
        <v>38.75</v>
      </c>
      <c r="Q768" t="str">
        <f>LEFT(N768, SEARCH("/", N768, 1)-1)</f>
        <v>music</v>
      </c>
      <c r="R768" t="str">
        <f>RIGHT(N768,LEN(N768)-FIND("/",N768))</f>
        <v>rock</v>
      </c>
      <c r="S768" s="8">
        <f t="shared" si="22"/>
        <v>41072.739953703705</v>
      </c>
      <c r="T768" s="8">
        <f t="shared" si="23"/>
        <v>41102.739953703705</v>
      </c>
    </row>
    <row r="769" spans="1:20" ht="60" x14ac:dyDescent="0.2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17">
        <f>(E769/D769)*100</f>
        <v>124</v>
      </c>
      <c r="P769" s="19">
        <f>ROUND(E769/L769, 3)</f>
        <v>8.8569999999999993</v>
      </c>
      <c r="Q769" t="str">
        <f>LEFT(N769, SEARCH("/", N769, 1)-1)</f>
        <v>theater</v>
      </c>
      <c r="R769" t="str">
        <f>RIGHT(N769,LEN(N769)-FIND("/",N769))</f>
        <v>plays</v>
      </c>
      <c r="S769" s="8">
        <f t="shared" si="22"/>
        <v>42067.011643518519</v>
      </c>
      <c r="T769" s="8">
        <f t="shared" si="23"/>
        <v>42094.957638888889</v>
      </c>
    </row>
    <row r="770" spans="1:20" ht="45" x14ac:dyDescent="0.2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17">
        <f>(E770/D770)*100</f>
        <v>123.94678492239468</v>
      </c>
      <c r="P770" s="19">
        <f>ROUND(E770/L770, 3)</f>
        <v>43</v>
      </c>
      <c r="Q770" t="str">
        <f>LEFT(N770, SEARCH("/", N770, 1)-1)</f>
        <v>music</v>
      </c>
      <c r="R770" t="str">
        <f>RIGHT(N770,LEN(N770)-FIND("/",N770))</f>
        <v>indie rock</v>
      </c>
      <c r="S770" s="8">
        <f t="shared" si="22"/>
        <v>40981.710243055553</v>
      </c>
      <c r="T770" s="8">
        <f t="shared" si="23"/>
        <v>41011.710243055553</v>
      </c>
    </row>
    <row r="771" spans="1:20" ht="45" x14ac:dyDescent="0.2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17">
        <f>(E771/D771)*100</f>
        <v>123.94444444444443</v>
      </c>
      <c r="P771" s="19">
        <f>ROUND(E771/L771, 3)</f>
        <v>69.718999999999994</v>
      </c>
      <c r="Q771" t="str">
        <f>LEFT(N771, SEARCH("/", N771, 1)-1)</f>
        <v>film &amp; video</v>
      </c>
      <c r="R771" t="str">
        <f>RIGHT(N771,LEN(N771)-FIND("/",N771))</f>
        <v>shorts</v>
      </c>
      <c r="S771" s="8">
        <f t="shared" ref="S771:S834" si="24">(((J771/60)/60)/24)+DATE(1970,1,1)</f>
        <v>40997.271493055552</v>
      </c>
      <c r="T771" s="8">
        <f t="shared" ref="T771:T834" si="25">(((I771/60)/60)/24)+DATE(1970,1,1)</f>
        <v>41057.271493055552</v>
      </c>
    </row>
    <row r="772" spans="1:20" ht="60" x14ac:dyDescent="0.2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17">
        <f>(E772/D772)*100</f>
        <v>123.68010000000001</v>
      </c>
      <c r="P772" s="19">
        <f>ROUND(E772/L772, 3)</f>
        <v>194.262</v>
      </c>
      <c r="Q772" t="str">
        <f>LEFT(N772, SEARCH("/", N772, 1)-1)</f>
        <v>technology</v>
      </c>
      <c r="R772" t="str">
        <f>RIGHT(N772,LEN(N772)-FIND("/",N772))</f>
        <v>hardware</v>
      </c>
      <c r="S772" s="8">
        <f t="shared" si="24"/>
        <v>41535.812708333331</v>
      </c>
      <c r="T772" s="8">
        <f t="shared" si="25"/>
        <v>41563.165972222225</v>
      </c>
    </row>
    <row r="773" spans="1:20" ht="45" x14ac:dyDescent="0.2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17">
        <f>(E773/D773)*100</f>
        <v>123.66666666666666</v>
      </c>
      <c r="P773" s="19">
        <f>ROUND(E773/L773, 3)</f>
        <v>14.84</v>
      </c>
      <c r="Q773" t="str">
        <f>LEFT(N773, SEARCH("/", N773, 1)-1)</f>
        <v>theater</v>
      </c>
      <c r="R773" t="str">
        <f>RIGHT(N773,LEN(N773)-FIND("/",N773))</f>
        <v>spaces</v>
      </c>
      <c r="S773" s="8">
        <f t="shared" si="24"/>
        <v>42334.468935185185</v>
      </c>
      <c r="T773" s="8">
        <f t="shared" si="25"/>
        <v>42361.957638888889</v>
      </c>
    </row>
    <row r="774" spans="1:20" ht="60" x14ac:dyDescent="0.2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17">
        <f>(E774/D774)*100</f>
        <v>123.64125714285714</v>
      </c>
      <c r="P774" s="19">
        <f>ROUND(E774/L774, 3)</f>
        <v>110.39400000000001</v>
      </c>
      <c r="Q774" t="str">
        <f>LEFT(N774, SEARCH("/", N774, 1)-1)</f>
        <v>photography</v>
      </c>
      <c r="R774" t="str">
        <f>RIGHT(N774,LEN(N774)-FIND("/",N774))</f>
        <v>photobooks</v>
      </c>
      <c r="S774" s="8">
        <f t="shared" si="24"/>
        <v>42751.533391203702</v>
      </c>
      <c r="T774" s="8">
        <f t="shared" si="25"/>
        <v>42780.957638888889</v>
      </c>
    </row>
    <row r="775" spans="1:20" ht="60" x14ac:dyDescent="0.2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17">
        <f>(E775/D775)*100</f>
        <v>123.61999999999999</v>
      </c>
      <c r="P775" s="19">
        <f>ROUND(E775/L775, 3)</f>
        <v>80.272999999999996</v>
      </c>
      <c r="Q775" t="str">
        <f>LEFT(N775, SEARCH("/", N775, 1)-1)</f>
        <v>music</v>
      </c>
      <c r="R775" t="str">
        <f>RIGHT(N775,LEN(N775)-FIND("/",N775))</f>
        <v>indie rock</v>
      </c>
      <c r="S775" s="8">
        <f t="shared" si="24"/>
        <v>40865.867141203707</v>
      </c>
      <c r="T775" s="8">
        <f t="shared" si="25"/>
        <v>40902.208333333336</v>
      </c>
    </row>
    <row r="776" spans="1:20" ht="60" x14ac:dyDescent="0.2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17">
        <f>(E776/D776)*100</f>
        <v>123.61333333333333</v>
      </c>
      <c r="P776" s="19">
        <f>ROUND(E776/L776, 3)</f>
        <v>67.671999999999997</v>
      </c>
      <c r="Q776" t="str">
        <f>LEFT(N776, SEARCH("/", N776, 1)-1)</f>
        <v>music</v>
      </c>
      <c r="R776" t="str">
        <f>RIGHT(N776,LEN(N776)-FIND("/",N776))</f>
        <v>rock</v>
      </c>
      <c r="S776" s="8">
        <f t="shared" si="24"/>
        <v>41586.475173611114</v>
      </c>
      <c r="T776" s="8">
        <f t="shared" si="25"/>
        <v>41617.207638888889</v>
      </c>
    </row>
    <row r="777" spans="1:20" ht="45" x14ac:dyDescent="0.2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17">
        <f>(E777/D777)*100</f>
        <v>123.6</v>
      </c>
      <c r="P777" s="19">
        <f>ROUND(E777/L777, 3)</f>
        <v>29.428999999999998</v>
      </c>
      <c r="Q777" t="str">
        <f>LEFT(N777, SEARCH("/", N777, 1)-1)</f>
        <v>theater</v>
      </c>
      <c r="R777" t="str">
        <f>RIGHT(N777,LEN(N777)-FIND("/",N777))</f>
        <v>plays</v>
      </c>
      <c r="S777" s="8">
        <f t="shared" si="24"/>
        <v>42544.814328703709</v>
      </c>
      <c r="T777" s="8">
        <f t="shared" si="25"/>
        <v>42582.873611111107</v>
      </c>
    </row>
    <row r="778" spans="1:20" ht="60" x14ac:dyDescent="0.2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17">
        <f>(E778/D778)*100</f>
        <v>123.53333333333335</v>
      </c>
      <c r="P778" s="19">
        <f>ROUND(E778/L778, 3)</f>
        <v>89.301000000000002</v>
      </c>
      <c r="Q778" t="str">
        <f>LEFT(N778, SEARCH("/", N778, 1)-1)</f>
        <v>music</v>
      </c>
      <c r="R778" t="str">
        <f>RIGHT(N778,LEN(N778)-FIND("/",N778))</f>
        <v>indie rock</v>
      </c>
      <c r="S778" s="8">
        <f t="shared" si="24"/>
        <v>41075.835497685184</v>
      </c>
      <c r="T778" s="8">
        <f t="shared" si="25"/>
        <v>41105.835497685184</v>
      </c>
    </row>
    <row r="779" spans="1:20" ht="45" x14ac:dyDescent="0.2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17">
        <f>(E779/D779)*100</f>
        <v>123.53</v>
      </c>
      <c r="P779" s="19">
        <f>ROUND(E779/L779, 3)</f>
        <v>88.236000000000004</v>
      </c>
      <c r="Q779" t="str">
        <f>LEFT(N779, SEARCH("/", N779, 1)-1)</f>
        <v>technology</v>
      </c>
      <c r="R779" t="str">
        <f>RIGHT(N779,LEN(N779)-FIND("/",N779))</f>
        <v>hardware</v>
      </c>
      <c r="S779" s="8">
        <f t="shared" si="24"/>
        <v>42331.708032407405</v>
      </c>
      <c r="T779" s="8">
        <f t="shared" si="25"/>
        <v>42391.708032407405</v>
      </c>
    </row>
    <row r="780" spans="1:20" ht="45" x14ac:dyDescent="0.2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17">
        <f>(E780/D780)*100</f>
        <v>123.48756218905473</v>
      </c>
      <c r="P780" s="19">
        <f>ROUND(E780/L780, 3)</f>
        <v>94.736999999999995</v>
      </c>
      <c r="Q780" t="str">
        <f>LEFT(N780, SEARCH("/", N780, 1)-1)</f>
        <v>photography</v>
      </c>
      <c r="R780" t="str">
        <f>RIGHT(N780,LEN(N780)-FIND("/",N780))</f>
        <v>photobooks</v>
      </c>
      <c r="S780" s="8">
        <f t="shared" si="24"/>
        <v>42758.975937499999</v>
      </c>
      <c r="T780" s="8">
        <f t="shared" si="25"/>
        <v>42795.791666666672</v>
      </c>
    </row>
    <row r="781" spans="1:20" ht="60" x14ac:dyDescent="0.2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17">
        <f>(E781/D781)*100</f>
        <v>123.42857142857142</v>
      </c>
      <c r="P781" s="19">
        <f>ROUND(E781/L781, 3)</f>
        <v>43.2</v>
      </c>
      <c r="Q781" t="str">
        <f>LEFT(N781, SEARCH("/", N781, 1)-1)</f>
        <v>theater</v>
      </c>
      <c r="R781" t="str">
        <f>RIGHT(N781,LEN(N781)-FIND("/",N781))</f>
        <v>plays</v>
      </c>
      <c r="S781" s="8">
        <f t="shared" si="24"/>
        <v>42556.504490740743</v>
      </c>
      <c r="T781" s="8">
        <f t="shared" si="25"/>
        <v>42595.290972222225</v>
      </c>
    </row>
    <row r="782" spans="1:20" ht="60" x14ac:dyDescent="0.2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17">
        <f>(E782/D782)*100</f>
        <v>123.33333333333334</v>
      </c>
      <c r="P782" s="19">
        <f>ROUND(E782/L782, 3)</f>
        <v>31.623999999999999</v>
      </c>
      <c r="Q782" t="str">
        <f>LEFT(N782, SEARCH("/", N782, 1)-1)</f>
        <v>film &amp; video</v>
      </c>
      <c r="R782" t="str">
        <f>RIGHT(N782,LEN(N782)-FIND("/",N782))</f>
        <v>television</v>
      </c>
      <c r="S782" s="8">
        <f t="shared" si="24"/>
        <v>41812.67324074074</v>
      </c>
      <c r="T782" s="8">
        <f t="shared" si="25"/>
        <v>41842.67324074074</v>
      </c>
    </row>
    <row r="783" spans="1:20" ht="45" x14ac:dyDescent="0.2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17">
        <f>(E783/D783)*100</f>
        <v>123.27586206896552</v>
      </c>
      <c r="P783" s="19">
        <f>ROUND(E783/L783, 3)</f>
        <v>99.86</v>
      </c>
      <c r="Q783" t="str">
        <f>LEFT(N783, SEARCH("/", N783, 1)-1)</f>
        <v>film &amp; video</v>
      </c>
      <c r="R783" t="str">
        <f>RIGHT(N783,LEN(N783)-FIND("/",N783))</f>
        <v>documentary</v>
      </c>
      <c r="S783" s="8">
        <f t="shared" si="24"/>
        <v>42114.944328703699</v>
      </c>
      <c r="T783" s="8">
        <f t="shared" si="25"/>
        <v>42144.944328703699</v>
      </c>
    </row>
    <row r="784" spans="1:20" ht="60" x14ac:dyDescent="0.2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17">
        <f>(E784/D784)*100</f>
        <v>123.2608695652174</v>
      </c>
      <c r="P784" s="19">
        <f>ROUND(E784/L784, 3)</f>
        <v>74.605000000000004</v>
      </c>
      <c r="Q784" t="str">
        <f>LEFT(N784, SEARCH("/", N784, 1)-1)</f>
        <v>music</v>
      </c>
      <c r="R784" t="str">
        <f>RIGHT(N784,LEN(N784)-FIND("/",N784))</f>
        <v>rock</v>
      </c>
      <c r="S784" s="8">
        <f t="shared" si="24"/>
        <v>40665.949976851851</v>
      </c>
      <c r="T784" s="8">
        <f t="shared" si="25"/>
        <v>40692.041666666664</v>
      </c>
    </row>
    <row r="785" spans="1:20" ht="60" x14ac:dyDescent="0.2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17">
        <f>(E785/D785)*100</f>
        <v>123.25</v>
      </c>
      <c r="P785" s="19">
        <f>ROUND(E785/L785, 3)</f>
        <v>71.242999999999995</v>
      </c>
      <c r="Q785" t="str">
        <f>LEFT(N785, SEARCH("/", N785, 1)-1)</f>
        <v>theater</v>
      </c>
      <c r="R785" t="str">
        <f>RIGHT(N785,LEN(N785)-FIND("/",N785))</f>
        <v>plays</v>
      </c>
      <c r="S785" s="8">
        <f t="shared" si="24"/>
        <v>42473.007037037038</v>
      </c>
      <c r="T785" s="8">
        <f t="shared" si="25"/>
        <v>42503.007037037038</v>
      </c>
    </row>
    <row r="786" spans="1:20" ht="60" x14ac:dyDescent="0.2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17">
        <f>(E786/D786)*100</f>
        <v>123.14285714285715</v>
      </c>
      <c r="P786" s="19">
        <f>ROUND(E786/L786, 3)</f>
        <v>93.695999999999998</v>
      </c>
      <c r="Q786" t="str">
        <f>LEFT(N786, SEARCH("/", N786, 1)-1)</f>
        <v>technology</v>
      </c>
      <c r="R786" t="str">
        <f>RIGHT(N786,LEN(N786)-FIND("/",N786))</f>
        <v>makerspaces</v>
      </c>
      <c r="S786" s="8">
        <f t="shared" si="24"/>
        <v>42083.895532407405</v>
      </c>
      <c r="T786" s="8">
        <f t="shared" si="25"/>
        <v>42128.895532407405</v>
      </c>
    </row>
    <row r="787" spans="1:20" ht="60" x14ac:dyDescent="0.2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17">
        <f>(E787/D787)*100</f>
        <v>123.07407407407408</v>
      </c>
      <c r="P787" s="19">
        <f>ROUND(E787/L787, 3)</f>
        <v>114.586</v>
      </c>
      <c r="Q787" t="str">
        <f>LEFT(N787, SEARCH("/", N787, 1)-1)</f>
        <v>film &amp; video</v>
      </c>
      <c r="R787" t="str">
        <f>RIGHT(N787,LEN(N787)-FIND("/",N787))</f>
        <v>documentary</v>
      </c>
      <c r="S787" s="8">
        <f t="shared" si="24"/>
        <v>42697.32136574074</v>
      </c>
      <c r="T787" s="8">
        <f t="shared" si="25"/>
        <v>42725.332638888889</v>
      </c>
    </row>
    <row r="788" spans="1:20" ht="60" x14ac:dyDescent="0.2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17">
        <f>(E788/D788)*100</f>
        <v>123</v>
      </c>
      <c r="P788" s="19">
        <f>ROUND(E788/L788, 3)</f>
        <v>46.125</v>
      </c>
      <c r="Q788" t="str">
        <f>LEFT(N788, SEARCH("/", N788, 1)-1)</f>
        <v>theater</v>
      </c>
      <c r="R788" t="str">
        <f>RIGHT(N788,LEN(N788)-FIND("/",N788))</f>
        <v>plays</v>
      </c>
      <c r="S788" s="8">
        <f t="shared" si="24"/>
        <v>42517.003368055557</v>
      </c>
      <c r="T788" s="8">
        <f t="shared" si="25"/>
        <v>42547.003368055557</v>
      </c>
    </row>
    <row r="789" spans="1:20" ht="60" x14ac:dyDescent="0.2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17">
        <f>(E789/D789)*100</f>
        <v>122.99154545454545</v>
      </c>
      <c r="P789" s="19">
        <f>ROUND(E789/L789, 3)</f>
        <v>190.55</v>
      </c>
      <c r="Q789" t="str">
        <f>LEFT(N789, SEARCH("/", N789, 1)-1)</f>
        <v>film &amp; video</v>
      </c>
      <c r="R789" t="str">
        <f>RIGHT(N789,LEN(N789)-FIND("/",N789))</f>
        <v>television</v>
      </c>
      <c r="S789" s="8">
        <f t="shared" si="24"/>
        <v>42327.834247685183</v>
      </c>
      <c r="T789" s="8">
        <f t="shared" si="25"/>
        <v>42357.834247685183</v>
      </c>
    </row>
    <row r="790" spans="1:20" ht="75" x14ac:dyDescent="0.2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17">
        <f>(E790/D790)*100</f>
        <v>122.9</v>
      </c>
      <c r="P790" s="19">
        <f>ROUND(E790/L790, 3)</f>
        <v>169.517</v>
      </c>
      <c r="Q790" t="str">
        <f>LEFT(N790, SEARCH("/", N790, 1)-1)</f>
        <v>technology</v>
      </c>
      <c r="R790" t="str">
        <f>RIGHT(N790,LEN(N790)-FIND("/",N790))</f>
        <v>hardware</v>
      </c>
      <c r="S790" s="8">
        <f t="shared" si="24"/>
        <v>41722.666354166664</v>
      </c>
      <c r="T790" s="8">
        <f t="shared" si="25"/>
        <v>41752.666354166664</v>
      </c>
    </row>
    <row r="791" spans="1:20" ht="45" x14ac:dyDescent="0.2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17">
        <f>(E791/D791)*100</f>
        <v>122.833</v>
      </c>
      <c r="P791" s="19">
        <f>ROUND(E791/L791, 3)</f>
        <v>32.323999999999998</v>
      </c>
      <c r="Q791" t="str">
        <f>LEFT(N791, SEARCH("/", N791, 1)-1)</f>
        <v>music</v>
      </c>
      <c r="R791" t="str">
        <f>RIGHT(N791,LEN(N791)-FIND("/",N791))</f>
        <v>electronic music</v>
      </c>
      <c r="S791" s="8">
        <f t="shared" si="24"/>
        <v>41127.812303240738</v>
      </c>
      <c r="T791" s="8">
        <f t="shared" si="25"/>
        <v>41150</v>
      </c>
    </row>
    <row r="792" spans="1:20" ht="60" x14ac:dyDescent="0.2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17">
        <f>(E792/D792)*100</f>
        <v>122.8</v>
      </c>
      <c r="P792" s="19">
        <f>ROUND(E792/L792, 3)</f>
        <v>54.984999999999999</v>
      </c>
      <c r="Q792" t="str">
        <f>LEFT(N792, SEARCH("/", N792, 1)-1)</f>
        <v>music</v>
      </c>
      <c r="R792" t="str">
        <f>RIGHT(N792,LEN(N792)-FIND("/",N792))</f>
        <v>classical music</v>
      </c>
      <c r="S792" s="8">
        <f t="shared" si="24"/>
        <v>42125.078275462962</v>
      </c>
      <c r="T792" s="8">
        <f t="shared" si="25"/>
        <v>42156.165972222225</v>
      </c>
    </row>
    <row r="793" spans="1:20" ht="60" x14ac:dyDescent="0.2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17">
        <f>(E793/D793)*100</f>
        <v>122.67999999999999</v>
      </c>
      <c r="P793" s="19">
        <f>ROUND(E793/L793, 3)</f>
        <v>25.347000000000001</v>
      </c>
      <c r="Q793" t="str">
        <f>LEFT(N793, SEARCH("/", N793, 1)-1)</f>
        <v>publishing</v>
      </c>
      <c r="R793" t="str">
        <f>RIGHT(N793,LEN(N793)-FIND("/",N793))</f>
        <v>nonfiction</v>
      </c>
      <c r="S793" s="8">
        <f t="shared" si="24"/>
        <v>41213.254687499997</v>
      </c>
      <c r="T793" s="8">
        <f t="shared" si="25"/>
        <v>41243.416666666664</v>
      </c>
    </row>
    <row r="794" spans="1:20" ht="45" x14ac:dyDescent="0.2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17">
        <f>(E794/D794)*100</f>
        <v>122.40879999999999</v>
      </c>
      <c r="P794" s="19">
        <f>ROUND(E794/L794, 3)</f>
        <v>34.384</v>
      </c>
      <c r="Q794" t="str">
        <f>LEFT(N794, SEARCH("/", N794, 1)-1)</f>
        <v>music</v>
      </c>
      <c r="R794" t="str">
        <f>RIGHT(N794,LEN(N794)-FIND("/",N794))</f>
        <v>pop</v>
      </c>
      <c r="S794" s="8">
        <f t="shared" si="24"/>
        <v>40939.761782407404</v>
      </c>
      <c r="T794" s="8">
        <f t="shared" si="25"/>
        <v>40984.165972222225</v>
      </c>
    </row>
    <row r="795" spans="1:20" ht="60" x14ac:dyDescent="0.2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17">
        <f>(E795/D795)*100</f>
        <v>122.39999999999999</v>
      </c>
      <c r="P795" s="19">
        <f>ROUND(E795/L795, 3)</f>
        <v>56.667000000000002</v>
      </c>
      <c r="Q795" t="str">
        <f>LEFT(N795, SEARCH("/", N795, 1)-1)</f>
        <v>publishing</v>
      </c>
      <c r="R795" t="str">
        <f>RIGHT(N795,LEN(N795)-FIND("/",N795))</f>
        <v>nonfiction</v>
      </c>
      <c r="S795" s="8">
        <f t="shared" si="24"/>
        <v>41667.275312500002</v>
      </c>
      <c r="T795" s="8">
        <f t="shared" si="25"/>
        <v>41684.833333333336</v>
      </c>
    </row>
    <row r="796" spans="1:20" ht="45" x14ac:dyDescent="0.2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17">
        <f>(E796/D796)*100</f>
        <v>122.28571428571429</v>
      </c>
      <c r="P796" s="19">
        <f>ROUND(E796/L796, 3)</f>
        <v>75.087999999999994</v>
      </c>
      <c r="Q796" t="str">
        <f>LEFT(N796, SEARCH("/", N796, 1)-1)</f>
        <v>theater</v>
      </c>
      <c r="R796" t="str">
        <f>RIGHT(N796,LEN(N796)-FIND("/",N796))</f>
        <v>plays</v>
      </c>
      <c r="S796" s="8">
        <f t="shared" si="24"/>
        <v>42452.876909722225</v>
      </c>
      <c r="T796" s="8">
        <f t="shared" si="25"/>
        <v>42473.876909722225</v>
      </c>
    </row>
    <row r="797" spans="1:20" ht="30" x14ac:dyDescent="0.2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17">
        <f>(E797/D797)*100</f>
        <v>122.14285714285715</v>
      </c>
      <c r="P797" s="19">
        <f>ROUND(E797/L797, 3)</f>
        <v>85.5</v>
      </c>
      <c r="Q797" t="str">
        <f>LEFT(N797, SEARCH("/", N797, 1)-1)</f>
        <v>music</v>
      </c>
      <c r="R797" t="str">
        <f>RIGHT(N797,LEN(N797)-FIND("/",N797))</f>
        <v>rock</v>
      </c>
      <c r="S797" s="8">
        <f t="shared" si="24"/>
        <v>41370.292303240742</v>
      </c>
      <c r="T797" s="8">
        <f t="shared" si="25"/>
        <v>41400.292303240742</v>
      </c>
    </row>
    <row r="798" spans="1:20" ht="45" x14ac:dyDescent="0.2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17">
        <f>(E798/D798)*100</f>
        <v>122.13333333333334</v>
      </c>
      <c r="P798" s="19">
        <f>ROUND(E798/L798, 3)</f>
        <v>53.881999999999998</v>
      </c>
      <c r="Q798" t="str">
        <f>LEFT(N798, SEARCH("/", N798, 1)-1)</f>
        <v>music</v>
      </c>
      <c r="R798" t="str">
        <f>RIGHT(N798,LEN(N798)-FIND("/",N798))</f>
        <v>rock</v>
      </c>
      <c r="S798" s="8">
        <f t="shared" si="24"/>
        <v>42752.144976851851</v>
      </c>
      <c r="T798" s="8">
        <f t="shared" si="25"/>
        <v>42795.125</v>
      </c>
    </row>
    <row r="799" spans="1:20" ht="60" x14ac:dyDescent="0.2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17">
        <f>(E799/D799)*100</f>
        <v>122.10975609756099</v>
      </c>
      <c r="P799" s="19">
        <f>ROUND(E799/L799, 3)</f>
        <v>84.143000000000001</v>
      </c>
      <c r="Q799" t="str">
        <f>LEFT(N799, SEARCH("/", N799, 1)-1)</f>
        <v>publishing</v>
      </c>
      <c r="R799" t="str">
        <f>RIGHT(N799,LEN(N799)-FIND("/",N799))</f>
        <v>nonfiction</v>
      </c>
      <c r="S799" s="8">
        <f t="shared" si="24"/>
        <v>41807.571840277778</v>
      </c>
      <c r="T799" s="8">
        <f t="shared" si="25"/>
        <v>41852.571840277778</v>
      </c>
    </row>
    <row r="800" spans="1:20" ht="60" x14ac:dyDescent="0.2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17">
        <f>(E800/D800)*100</f>
        <v>122.10714285714286</v>
      </c>
      <c r="P800" s="19">
        <f>ROUND(E800/L800, 3)</f>
        <v>48.843000000000004</v>
      </c>
      <c r="Q800" t="str">
        <f>LEFT(N800, SEARCH("/", N800, 1)-1)</f>
        <v>music</v>
      </c>
      <c r="R800" t="str">
        <f>RIGHT(N800,LEN(N800)-FIND("/",N800))</f>
        <v>rock</v>
      </c>
      <c r="S800" s="8">
        <f t="shared" si="24"/>
        <v>40945.845312500001</v>
      </c>
      <c r="T800" s="8">
        <f t="shared" si="25"/>
        <v>40985.80364583333</v>
      </c>
    </row>
    <row r="801" spans="1:20" ht="45" x14ac:dyDescent="0.2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17">
        <f>(E801/D801)*100</f>
        <v>122.06666666666666</v>
      </c>
      <c r="P801" s="19">
        <f>ROUND(E801/L801, 3)</f>
        <v>73.239999999999995</v>
      </c>
      <c r="Q801" t="str">
        <f>LEFT(N801, SEARCH("/", N801, 1)-1)</f>
        <v>theater</v>
      </c>
      <c r="R801" t="str">
        <f>RIGHT(N801,LEN(N801)-FIND("/",N801))</f>
        <v>plays</v>
      </c>
      <c r="S801" s="8">
        <f t="shared" si="24"/>
        <v>41912.858946759261</v>
      </c>
      <c r="T801" s="8">
        <f t="shared" si="25"/>
        <v>41942.858946759261</v>
      </c>
    </row>
    <row r="802" spans="1:20" ht="60" x14ac:dyDescent="0.2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17">
        <f>(E802/D802)*100</f>
        <v>122.02</v>
      </c>
      <c r="P802" s="19">
        <f>ROUND(E802/L802, 3)</f>
        <v>709.41899999999998</v>
      </c>
      <c r="Q802" t="str">
        <f>LEFT(N802, SEARCH("/", N802, 1)-1)</f>
        <v>film &amp; video</v>
      </c>
      <c r="R802" t="str">
        <f>RIGHT(N802,LEN(N802)-FIND("/",N802))</f>
        <v>documentary</v>
      </c>
      <c r="S802" s="8">
        <f t="shared" si="24"/>
        <v>42711.795138888891</v>
      </c>
      <c r="T802" s="8">
        <f t="shared" si="25"/>
        <v>42741.795138888891</v>
      </c>
    </row>
    <row r="803" spans="1:20" ht="45" x14ac:dyDescent="0.2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17">
        <f>(E803/D803)*100</f>
        <v>122.00090909090908</v>
      </c>
      <c r="P803" s="19">
        <f>ROUND(E803/L803, 3)</f>
        <v>28.553000000000001</v>
      </c>
      <c r="Q803" t="str">
        <f>LEFT(N803, SEARCH("/", N803, 1)-1)</f>
        <v>music</v>
      </c>
      <c r="R803" t="str">
        <f>RIGHT(N803,LEN(N803)-FIND("/",N803))</f>
        <v>metal</v>
      </c>
      <c r="S803" s="8">
        <f t="shared" si="24"/>
        <v>41694.391840277778</v>
      </c>
      <c r="T803" s="8">
        <f t="shared" si="25"/>
        <v>41708.583333333336</v>
      </c>
    </row>
    <row r="804" spans="1:20" ht="60" x14ac:dyDescent="0.2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17">
        <f>(E804/D804)*100</f>
        <v>122</v>
      </c>
      <c r="P804" s="19">
        <f>ROUND(E804/L804, 3)</f>
        <v>27.727</v>
      </c>
      <c r="Q804" t="str">
        <f>LEFT(N804, SEARCH("/", N804, 1)-1)</f>
        <v>theater</v>
      </c>
      <c r="R804" t="str">
        <f>RIGHT(N804,LEN(N804)-FIND("/",N804))</f>
        <v>plays</v>
      </c>
      <c r="S804" s="8">
        <f t="shared" si="24"/>
        <v>42278.453668981485</v>
      </c>
      <c r="T804" s="8">
        <f t="shared" si="25"/>
        <v>42296.458333333328</v>
      </c>
    </row>
    <row r="805" spans="1:20" ht="60" x14ac:dyDescent="0.2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17">
        <f>(E805/D805)*100</f>
        <v>122</v>
      </c>
      <c r="P805" s="19">
        <f>ROUND(E805/L805, 3)</f>
        <v>203.333</v>
      </c>
      <c r="Q805" t="str">
        <f>LEFT(N805, SEARCH("/", N805, 1)-1)</f>
        <v>theater</v>
      </c>
      <c r="R805" t="str">
        <f>RIGHT(N805,LEN(N805)-FIND("/",N805))</f>
        <v>plays</v>
      </c>
      <c r="S805" s="8">
        <f t="shared" si="24"/>
        <v>42152.503495370373</v>
      </c>
      <c r="T805" s="8">
        <f t="shared" si="25"/>
        <v>42172.503495370373</v>
      </c>
    </row>
    <row r="806" spans="1:20" ht="45" x14ac:dyDescent="0.2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17">
        <f>(E806/D806)*100</f>
        <v>121.8</v>
      </c>
      <c r="P806" s="19">
        <f>ROUND(E806/L806, 3)</f>
        <v>49.113</v>
      </c>
      <c r="Q806" t="str">
        <f>LEFT(N806, SEARCH("/", N806, 1)-1)</f>
        <v>music</v>
      </c>
      <c r="R806" t="str">
        <f>RIGHT(N806,LEN(N806)-FIND("/",N806))</f>
        <v>rock</v>
      </c>
      <c r="S806" s="8">
        <f t="shared" si="24"/>
        <v>41730.998402777775</v>
      </c>
      <c r="T806" s="8">
        <f t="shared" si="25"/>
        <v>41760.998402777775</v>
      </c>
    </row>
    <row r="807" spans="1:20" ht="60" x14ac:dyDescent="0.2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17">
        <f>(E807/D807)*100</f>
        <v>121.8</v>
      </c>
      <c r="P807" s="19">
        <f>ROUND(E807/L807, 3)</f>
        <v>60.9</v>
      </c>
      <c r="Q807" t="str">
        <f>LEFT(N807, SEARCH("/", N807, 1)-1)</f>
        <v>theater</v>
      </c>
      <c r="R807" t="str">
        <f>RIGHT(N807,LEN(N807)-FIND("/",N807))</f>
        <v>plays</v>
      </c>
      <c r="S807" s="8">
        <f t="shared" si="24"/>
        <v>42036.24428240741</v>
      </c>
      <c r="T807" s="8">
        <f t="shared" si="25"/>
        <v>42064.290972222225</v>
      </c>
    </row>
    <row r="808" spans="1:20" ht="45" x14ac:dyDescent="0.2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17">
        <f>(E808/D808)*100</f>
        <v>121.78</v>
      </c>
      <c r="P808" s="19">
        <f>ROUND(E808/L808, 3)</f>
        <v>716.35299999999995</v>
      </c>
      <c r="Q808" t="str">
        <f>LEFT(N808, SEARCH("/", N808, 1)-1)</f>
        <v>theater</v>
      </c>
      <c r="R808" t="str">
        <f>RIGHT(N808,LEN(N808)-FIND("/",N808))</f>
        <v>plays</v>
      </c>
      <c r="S808" s="8">
        <f t="shared" si="24"/>
        <v>42605.765381944439</v>
      </c>
      <c r="T808" s="8">
        <f t="shared" si="25"/>
        <v>42634.125</v>
      </c>
    </row>
    <row r="809" spans="1:20" ht="60" x14ac:dyDescent="0.2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17">
        <f>(E809/D809)*100</f>
        <v>121.73333333333333</v>
      </c>
      <c r="P809" s="19">
        <f>ROUND(E809/L809, 3)</f>
        <v>70.230999999999995</v>
      </c>
      <c r="Q809" t="str">
        <f>LEFT(N809, SEARCH("/", N809, 1)-1)</f>
        <v>theater</v>
      </c>
      <c r="R809" t="str">
        <f>RIGHT(N809,LEN(N809)-FIND("/",N809))</f>
        <v>plays</v>
      </c>
      <c r="S809" s="8">
        <f t="shared" si="24"/>
        <v>42054.849050925928</v>
      </c>
      <c r="T809" s="8">
        <f t="shared" si="25"/>
        <v>42084.807384259257</v>
      </c>
    </row>
    <row r="810" spans="1:20" ht="60" x14ac:dyDescent="0.2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17">
        <f>(E810/D810)*100</f>
        <v>121.64999999999999</v>
      </c>
      <c r="P810" s="19">
        <f>ROUND(E810/L810, 3)</f>
        <v>109.595</v>
      </c>
      <c r="Q810" t="str">
        <f>LEFT(N810, SEARCH("/", N810, 1)-1)</f>
        <v>theater</v>
      </c>
      <c r="R810" t="str">
        <f>RIGHT(N810,LEN(N810)-FIND("/",N810))</f>
        <v>spaces</v>
      </c>
      <c r="S810" s="8">
        <f t="shared" si="24"/>
        <v>42654.973703703698</v>
      </c>
      <c r="T810" s="8">
        <f t="shared" si="25"/>
        <v>42674.166666666672</v>
      </c>
    </row>
    <row r="811" spans="1:20" ht="45" x14ac:dyDescent="0.2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17">
        <f>(E811/D811)*100</f>
        <v>121.6</v>
      </c>
      <c r="P811" s="19">
        <f>ROUND(E811/L811, 3)</f>
        <v>129.36199999999999</v>
      </c>
      <c r="Q811" t="str">
        <f>LEFT(N811, SEARCH("/", N811, 1)-1)</f>
        <v>theater</v>
      </c>
      <c r="R811" t="str">
        <f>RIGHT(N811,LEN(N811)-FIND("/",N811))</f>
        <v>plays</v>
      </c>
      <c r="S811" s="8">
        <f t="shared" si="24"/>
        <v>42219.019733796296</v>
      </c>
      <c r="T811" s="8">
        <f t="shared" si="25"/>
        <v>42249.019733796296</v>
      </c>
    </row>
    <row r="812" spans="1:20" ht="45" x14ac:dyDescent="0.2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17">
        <f>(E812/D812)*100</f>
        <v>121.5816111111111</v>
      </c>
      <c r="P812" s="19">
        <f>ROUND(E812/L812, 3)</f>
        <v>64.367000000000004</v>
      </c>
      <c r="Q812" t="str">
        <f>LEFT(N812, SEARCH("/", N812, 1)-1)</f>
        <v>music</v>
      </c>
      <c r="R812" t="str">
        <f>RIGHT(N812,LEN(N812)-FIND("/",N812))</f>
        <v>rock</v>
      </c>
      <c r="S812" s="8">
        <f t="shared" si="24"/>
        <v>42745.600243055553</v>
      </c>
      <c r="T812" s="8">
        <f t="shared" si="25"/>
        <v>42776.208333333328</v>
      </c>
    </row>
    <row r="813" spans="1:20" ht="45" x14ac:dyDescent="0.2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17">
        <f>(E813/D813)*100</f>
        <v>121.39999999999999</v>
      </c>
      <c r="P813" s="19">
        <f>ROUND(E813/L813, 3)</f>
        <v>37.938000000000002</v>
      </c>
      <c r="Q813" t="str">
        <f>LEFT(N813, SEARCH("/", N813, 1)-1)</f>
        <v>music</v>
      </c>
      <c r="R813" t="str">
        <f>RIGHT(N813,LEN(N813)-FIND("/",N813))</f>
        <v>indie rock</v>
      </c>
      <c r="S813" s="8">
        <f t="shared" si="24"/>
        <v>41023.227731481478</v>
      </c>
      <c r="T813" s="8">
        <f t="shared" si="25"/>
        <v>41083.227731481478</v>
      </c>
    </row>
    <row r="814" spans="1:20" ht="60" x14ac:dyDescent="0.2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17">
        <f>(E814/D814)*100</f>
        <v>121.36666666666667</v>
      </c>
      <c r="P814" s="19">
        <f>ROUND(E814/L814, 3)</f>
        <v>46.088999999999999</v>
      </c>
      <c r="Q814" t="str">
        <f>LEFT(N814, SEARCH("/", N814, 1)-1)</f>
        <v>music</v>
      </c>
      <c r="R814" t="str">
        <f>RIGHT(N814,LEN(N814)-FIND("/",N814))</f>
        <v>rock</v>
      </c>
      <c r="S814" s="8">
        <f t="shared" si="24"/>
        <v>41059.185682870368</v>
      </c>
      <c r="T814" s="8">
        <f t="shared" si="25"/>
        <v>41089.185682870368</v>
      </c>
    </row>
    <row r="815" spans="1:20" ht="45" x14ac:dyDescent="0.2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17">
        <f>(E815/D815)*100</f>
        <v>121.33333333333334</v>
      </c>
      <c r="P815" s="19">
        <f>ROUND(E815/L815, 3)</f>
        <v>140</v>
      </c>
      <c r="Q815" t="str">
        <f>LEFT(N815, SEARCH("/", N815, 1)-1)</f>
        <v>theater</v>
      </c>
      <c r="R815" t="str">
        <f>RIGHT(N815,LEN(N815)-FIND("/",N815))</f>
        <v>plays</v>
      </c>
      <c r="S815" s="8">
        <f t="shared" si="24"/>
        <v>41879.913761574076</v>
      </c>
      <c r="T815" s="8">
        <f t="shared" si="25"/>
        <v>41894.913761574076</v>
      </c>
    </row>
    <row r="816" spans="1:20" ht="60" x14ac:dyDescent="0.2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17">
        <f>(E816/D816)*100</f>
        <v>121.23333333333332</v>
      </c>
      <c r="P816" s="19">
        <f>ROUND(E816/L816, 3)</f>
        <v>80.465000000000003</v>
      </c>
      <c r="Q816" t="str">
        <f>LEFT(N816, SEARCH("/", N816, 1)-1)</f>
        <v>theater</v>
      </c>
      <c r="R816" t="str">
        <f>RIGHT(N816,LEN(N816)-FIND("/",N816))</f>
        <v>spaces</v>
      </c>
      <c r="S816" s="8">
        <f t="shared" si="24"/>
        <v>41758.833564814813</v>
      </c>
      <c r="T816" s="8">
        <f t="shared" si="25"/>
        <v>41786.125</v>
      </c>
    </row>
    <row r="817" spans="1:20" ht="45" x14ac:dyDescent="0.2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17">
        <f>(E817/D817)*100</f>
        <v>121.2</v>
      </c>
      <c r="P817" s="19">
        <f>ROUND(E817/L817, 3)</f>
        <v>163.78399999999999</v>
      </c>
      <c r="Q817" t="str">
        <f>LEFT(N817, SEARCH("/", N817, 1)-1)</f>
        <v>music</v>
      </c>
      <c r="R817" t="str">
        <f>RIGHT(N817,LEN(N817)-FIND("/",N817))</f>
        <v>rock</v>
      </c>
      <c r="S817" s="8">
        <f t="shared" si="24"/>
        <v>41003.60665509259</v>
      </c>
      <c r="T817" s="8">
        <f t="shared" si="25"/>
        <v>41057.165972222225</v>
      </c>
    </row>
    <row r="818" spans="1:20" ht="75" x14ac:dyDescent="0.2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17">
        <f>(E818/D818)*100</f>
        <v>121.2</v>
      </c>
      <c r="P818" s="19">
        <f>ROUND(E818/L818, 3)</f>
        <v>33.667000000000002</v>
      </c>
      <c r="Q818" t="str">
        <f>LEFT(N818, SEARCH("/", N818, 1)-1)</f>
        <v>theater</v>
      </c>
      <c r="R818" t="str">
        <f>RIGHT(N818,LEN(N818)-FIND("/",N818))</f>
        <v>plays</v>
      </c>
      <c r="S818" s="8">
        <f t="shared" si="24"/>
        <v>42775.51494212963</v>
      </c>
      <c r="T818" s="8">
        <f t="shared" si="25"/>
        <v>42805.51494212963</v>
      </c>
    </row>
    <row r="819" spans="1:20" ht="60" x14ac:dyDescent="0.2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17">
        <f>(E819/D819)*100</f>
        <v>121.2</v>
      </c>
      <c r="P819" s="19">
        <f>ROUND(E819/L819, 3)</f>
        <v>125.379</v>
      </c>
      <c r="Q819" t="str">
        <f>LEFT(N819, SEARCH("/", N819, 1)-1)</f>
        <v>theater</v>
      </c>
      <c r="R819" t="str">
        <f>RIGHT(N819,LEN(N819)-FIND("/",N819))</f>
        <v>plays</v>
      </c>
      <c r="S819" s="8">
        <f t="shared" si="24"/>
        <v>42087.768055555556</v>
      </c>
      <c r="T819" s="8">
        <f t="shared" si="25"/>
        <v>42111.666666666672</v>
      </c>
    </row>
    <row r="820" spans="1:20" ht="30" x14ac:dyDescent="0.2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17">
        <f>(E820/D820)*100</f>
        <v>121.2</v>
      </c>
      <c r="P820" s="19">
        <f>ROUND(E820/L820, 3)</f>
        <v>33.667000000000002</v>
      </c>
      <c r="Q820" t="str">
        <f>LEFT(N820, SEARCH("/", N820, 1)-1)</f>
        <v>theater</v>
      </c>
      <c r="R820" t="str">
        <f>RIGHT(N820,LEN(N820)-FIND("/",N820))</f>
        <v>plays</v>
      </c>
      <c r="S820" s="8">
        <f t="shared" si="24"/>
        <v>41882.585648148146</v>
      </c>
      <c r="T820" s="8">
        <f t="shared" si="25"/>
        <v>41912.666666666664</v>
      </c>
    </row>
    <row r="821" spans="1:20" ht="60" x14ac:dyDescent="0.2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17">
        <f>(E821/D821)*100</f>
        <v>121.10000000000001</v>
      </c>
      <c r="P821" s="19">
        <f>ROUND(E821/L821, 3)</f>
        <v>55.805999999999997</v>
      </c>
      <c r="Q821" t="str">
        <f>LEFT(N821, SEARCH("/", N821, 1)-1)</f>
        <v>technology</v>
      </c>
      <c r="R821" t="str">
        <f>RIGHT(N821,LEN(N821)-FIND("/",N821))</f>
        <v>hardware</v>
      </c>
      <c r="S821" s="8">
        <f t="shared" si="24"/>
        <v>41387.171805555554</v>
      </c>
      <c r="T821" s="8">
        <f t="shared" si="25"/>
        <v>41417.171805555554</v>
      </c>
    </row>
    <row r="822" spans="1:20" ht="60" x14ac:dyDescent="0.2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17">
        <f>(E822/D822)*100</f>
        <v>121.05999999999999</v>
      </c>
      <c r="P822" s="19">
        <f>ROUND(E822/L822, 3)</f>
        <v>37.134999999999998</v>
      </c>
      <c r="Q822" t="str">
        <f>LEFT(N822, SEARCH("/", N822, 1)-1)</f>
        <v>music</v>
      </c>
      <c r="R822" t="str">
        <f>RIGHT(N822,LEN(N822)-FIND("/",N822))</f>
        <v>indie rock</v>
      </c>
      <c r="S822" s="8">
        <f t="shared" si="24"/>
        <v>40050.643680555557</v>
      </c>
      <c r="T822" s="8">
        <f t="shared" si="25"/>
        <v>40082.165972222225</v>
      </c>
    </row>
    <row r="823" spans="1:20" ht="60" x14ac:dyDescent="0.2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17">
        <f>(E823/D823)*100</f>
        <v>120.88000000000001</v>
      </c>
      <c r="P823" s="19">
        <f>ROUND(E823/L823, 3)</f>
        <v>79.525999999999996</v>
      </c>
      <c r="Q823" t="str">
        <f>LEFT(N823, SEARCH("/", N823, 1)-1)</f>
        <v>music</v>
      </c>
      <c r="R823" t="str">
        <f>RIGHT(N823,LEN(N823)-FIND("/",N823))</f>
        <v>rock</v>
      </c>
      <c r="S823" s="8">
        <f t="shared" si="24"/>
        <v>42094.236481481479</v>
      </c>
      <c r="T823" s="8">
        <f t="shared" si="25"/>
        <v>42115.236481481479</v>
      </c>
    </row>
    <row r="824" spans="1:20" ht="45" x14ac:dyDescent="0.2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17">
        <f>(E824/D824)*100</f>
        <v>120.601</v>
      </c>
      <c r="P824" s="19">
        <f>ROUND(E824/L824, 3)</f>
        <v>48.24</v>
      </c>
      <c r="Q824" t="str">
        <f>LEFT(N824, SEARCH("/", N824, 1)-1)</f>
        <v>music</v>
      </c>
      <c r="R824" t="str">
        <f>RIGHT(N824,LEN(N824)-FIND("/",N824))</f>
        <v>indie rock</v>
      </c>
      <c r="S824" s="8">
        <f t="shared" si="24"/>
        <v>41037.892465277779</v>
      </c>
      <c r="T824" s="8">
        <f t="shared" si="25"/>
        <v>41051.145833333336</v>
      </c>
    </row>
    <row r="825" spans="1:20" ht="60" x14ac:dyDescent="0.2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17">
        <f>(E825/D825)*100</f>
        <v>120.6</v>
      </c>
      <c r="P825" s="19">
        <f>ROUND(E825/L825, 3)</f>
        <v>71.786000000000001</v>
      </c>
      <c r="Q825" t="str">
        <f>LEFT(N825, SEARCH("/", N825, 1)-1)</f>
        <v>theater</v>
      </c>
      <c r="R825" t="str">
        <f>RIGHT(N825,LEN(N825)-FIND("/",N825))</f>
        <v>plays</v>
      </c>
      <c r="S825" s="8">
        <f t="shared" si="24"/>
        <v>42238.13282407407</v>
      </c>
      <c r="T825" s="8">
        <f t="shared" si="25"/>
        <v>42268.13282407407</v>
      </c>
    </row>
    <row r="826" spans="1:20" ht="60" x14ac:dyDescent="0.2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17">
        <f>(E826/D826)*100</f>
        <v>120.58763636363636</v>
      </c>
      <c r="P826" s="19">
        <f>ROUND(E826/L826, 3)</f>
        <v>83.953000000000003</v>
      </c>
      <c r="Q826" t="str">
        <f>LEFT(N826, SEARCH("/", N826, 1)-1)</f>
        <v>film &amp; video</v>
      </c>
      <c r="R826" t="str">
        <f>RIGHT(N826,LEN(N826)-FIND("/",N826))</f>
        <v>documentary</v>
      </c>
      <c r="S826" s="8">
        <f t="shared" si="24"/>
        <v>39950.163344907407</v>
      </c>
      <c r="T826" s="8">
        <f t="shared" si="25"/>
        <v>40035.80972222222</v>
      </c>
    </row>
    <row r="827" spans="1:20" ht="60" x14ac:dyDescent="0.2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17">
        <f>(E827/D827)*100</f>
        <v>120.54285714285714</v>
      </c>
      <c r="P827" s="19">
        <f>ROUND(E827/L827, 3)</f>
        <v>58.597000000000001</v>
      </c>
      <c r="Q827" t="str">
        <f>LEFT(N827, SEARCH("/", N827, 1)-1)</f>
        <v>music</v>
      </c>
      <c r="R827" t="str">
        <f>RIGHT(N827,LEN(N827)-FIND("/",N827))</f>
        <v>indie rock</v>
      </c>
      <c r="S827" s="8">
        <f t="shared" si="24"/>
        <v>40939.02002314815</v>
      </c>
      <c r="T827" s="8">
        <f t="shared" si="25"/>
        <v>40973.125</v>
      </c>
    </row>
    <row r="828" spans="1:20" x14ac:dyDescent="0.2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17">
        <f>(E828/D828)*100</f>
        <v>120.51600000000001</v>
      </c>
      <c r="P828" s="19">
        <f>ROUND(E828/L828, 3)</f>
        <v>38.463000000000001</v>
      </c>
      <c r="Q828" t="str">
        <f>LEFT(N828, SEARCH("/", N828, 1)-1)</f>
        <v>publishing</v>
      </c>
      <c r="R828" t="str">
        <f>RIGHT(N828,LEN(N828)-FIND("/",N828))</f>
        <v>radio &amp; podcasts</v>
      </c>
      <c r="S828" s="8">
        <f t="shared" si="24"/>
        <v>40939.979618055557</v>
      </c>
      <c r="T828" s="8">
        <f t="shared" si="25"/>
        <v>40969.979618055557</v>
      </c>
    </row>
    <row r="829" spans="1:20" ht="60" x14ac:dyDescent="0.2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17">
        <f>(E829/D829)*100</f>
        <v>120.5</v>
      </c>
      <c r="P829" s="19">
        <f>ROUND(E829/L829, 3)</f>
        <v>80.332999999999998</v>
      </c>
      <c r="Q829" t="str">
        <f>LEFT(N829, SEARCH("/", N829, 1)-1)</f>
        <v>film &amp; video</v>
      </c>
      <c r="R829" t="str">
        <f>RIGHT(N829,LEN(N829)-FIND("/",N829))</f>
        <v>television</v>
      </c>
      <c r="S829" s="8">
        <f t="shared" si="24"/>
        <v>42572.778495370367</v>
      </c>
      <c r="T829" s="8">
        <f t="shared" si="25"/>
        <v>42604.125</v>
      </c>
    </row>
    <row r="830" spans="1:20" ht="60" x14ac:dyDescent="0.2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17">
        <f>(E830/D830)*100</f>
        <v>120.5</v>
      </c>
      <c r="P830" s="19">
        <f>ROUND(E830/L830, 3)</f>
        <v>40.847000000000001</v>
      </c>
      <c r="Q830" t="str">
        <f>LEFT(N830, SEARCH("/", N830, 1)-1)</f>
        <v>theater</v>
      </c>
      <c r="R830" t="str">
        <f>RIGHT(N830,LEN(N830)-FIND("/",N830))</f>
        <v>plays</v>
      </c>
      <c r="S830" s="8">
        <f t="shared" si="24"/>
        <v>42282.768414351856</v>
      </c>
      <c r="T830" s="8">
        <f t="shared" si="25"/>
        <v>42312.810081018513</v>
      </c>
    </row>
    <row r="831" spans="1:20" ht="60" x14ac:dyDescent="0.2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17">
        <f>(E831/D831)*100</f>
        <v>120.49622641509434</v>
      </c>
      <c r="P831" s="19">
        <f>ROUND(E831/L831, 3)</f>
        <v>108.242</v>
      </c>
      <c r="Q831" t="str">
        <f>LEFT(N831, SEARCH("/", N831, 1)-1)</f>
        <v>theater</v>
      </c>
      <c r="R831" t="str">
        <f>RIGHT(N831,LEN(N831)-FIND("/",N831))</f>
        <v>spaces</v>
      </c>
      <c r="S831" s="8">
        <f t="shared" si="24"/>
        <v>41888.674826388888</v>
      </c>
      <c r="T831" s="8">
        <f t="shared" si="25"/>
        <v>41918.674826388888</v>
      </c>
    </row>
    <row r="832" spans="1:20" ht="60" x14ac:dyDescent="0.2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17">
        <f>(E832/D832)*100</f>
        <v>120.48</v>
      </c>
      <c r="P832" s="19">
        <f>ROUND(E832/L832, 3)</f>
        <v>17.821999999999999</v>
      </c>
      <c r="Q832" t="str">
        <f>LEFT(N832, SEARCH("/", N832, 1)-1)</f>
        <v>publishing</v>
      </c>
      <c r="R832" t="str">
        <f>RIGHT(N832,LEN(N832)-FIND("/",N832))</f>
        <v>nonfiction</v>
      </c>
      <c r="S832" s="8">
        <f t="shared" si="24"/>
        <v>41598.420046296298</v>
      </c>
      <c r="T832" s="8">
        <f t="shared" si="25"/>
        <v>41628.420046296298</v>
      </c>
    </row>
    <row r="833" spans="1:20" ht="60" x14ac:dyDescent="0.2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17">
        <f>(E833/D833)*100</f>
        <v>120.46777777777777</v>
      </c>
      <c r="P833" s="19">
        <f>ROUND(E833/L833, 3)</f>
        <v>88.147000000000006</v>
      </c>
      <c r="Q833" t="str">
        <f>LEFT(N833, SEARCH("/", N833, 1)-1)</f>
        <v>music</v>
      </c>
      <c r="R833" t="str">
        <f>RIGHT(N833,LEN(N833)-FIND("/",N833))</f>
        <v>indie rock</v>
      </c>
      <c r="S833" s="8">
        <f t="shared" si="24"/>
        <v>40555.322662037033</v>
      </c>
      <c r="T833" s="8">
        <f t="shared" si="25"/>
        <v>40603.833333333336</v>
      </c>
    </row>
    <row r="834" spans="1:20" ht="45" x14ac:dyDescent="0.2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17">
        <f>(E834/D834)*100</f>
        <v>120.4166</v>
      </c>
      <c r="P834" s="19">
        <f>ROUND(E834/L834, 3)</f>
        <v>63.377000000000002</v>
      </c>
      <c r="Q834" t="str">
        <f>LEFT(N834, SEARCH("/", N834, 1)-1)</f>
        <v>music</v>
      </c>
      <c r="R834" t="str">
        <f>RIGHT(N834,LEN(N834)-FIND("/",N834))</f>
        <v>metal</v>
      </c>
      <c r="S834" s="8">
        <f t="shared" si="24"/>
        <v>42607.226701388892</v>
      </c>
      <c r="T834" s="8">
        <f t="shared" si="25"/>
        <v>42637.226701388892</v>
      </c>
    </row>
    <row r="835" spans="1:20" ht="30" x14ac:dyDescent="0.2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17">
        <f>(E835/D835)*100</f>
        <v>120.4004</v>
      </c>
      <c r="P835" s="19">
        <f>ROUND(E835/L835, 3)</f>
        <v>48.548999999999999</v>
      </c>
      <c r="Q835" t="str">
        <f>LEFT(N835, SEARCH("/", N835, 1)-1)</f>
        <v>music</v>
      </c>
      <c r="R835" t="str">
        <f>RIGHT(N835,LEN(N835)-FIND("/",N835))</f>
        <v>indie rock</v>
      </c>
      <c r="S835" s="8">
        <f t="shared" ref="S835:S898" si="26">(((J835/60)/60)/24)+DATE(1970,1,1)</f>
        <v>41453.076319444444</v>
      </c>
      <c r="T835" s="8">
        <f t="shared" ref="T835:T898" si="27">(((I835/60)/60)/24)+DATE(1970,1,1)</f>
        <v>41488.076319444444</v>
      </c>
    </row>
    <row r="836" spans="1:20" ht="45" x14ac:dyDescent="0.2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17">
        <f>(E836/D836)*100</f>
        <v>120.3802</v>
      </c>
      <c r="P836" s="19">
        <f>ROUND(E836/L836, 3)</f>
        <v>34.006</v>
      </c>
      <c r="Q836" t="str">
        <f>LEFT(N836, SEARCH("/", N836, 1)-1)</f>
        <v>music</v>
      </c>
      <c r="R836" t="str">
        <f>RIGHT(N836,LEN(N836)-FIND("/",N836))</f>
        <v>metal</v>
      </c>
      <c r="S836" s="8">
        <f t="shared" si="26"/>
        <v>42578.205972222218</v>
      </c>
      <c r="T836" s="8">
        <f t="shared" si="27"/>
        <v>42618.165972222225</v>
      </c>
    </row>
    <row r="837" spans="1:20" ht="45" x14ac:dyDescent="0.2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17">
        <f>(E837/D837)*100</f>
        <v>120.35</v>
      </c>
      <c r="P837" s="19">
        <f>ROUND(E837/L837, 3)</f>
        <v>118.455</v>
      </c>
      <c r="Q837" t="str">
        <f>LEFT(N837, SEARCH("/", N837, 1)-1)</f>
        <v>technology</v>
      </c>
      <c r="R837" t="str">
        <f>RIGHT(N837,LEN(N837)-FIND("/",N837))</f>
        <v>hardware</v>
      </c>
      <c r="S837" s="8">
        <f t="shared" si="26"/>
        <v>41975.329317129625</v>
      </c>
      <c r="T837" s="8">
        <f t="shared" si="27"/>
        <v>42013.041666666672</v>
      </c>
    </row>
    <row r="838" spans="1:20" ht="60" x14ac:dyDescent="0.2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17">
        <f>(E838/D838)*100</f>
        <v>120.32608695652173</v>
      </c>
      <c r="P838" s="19">
        <f>ROUND(E838/L838, 3)</f>
        <v>98.838999999999999</v>
      </c>
      <c r="Q838" t="str">
        <f>LEFT(N838, SEARCH("/", N838, 1)-1)</f>
        <v>photography</v>
      </c>
      <c r="R838" t="str">
        <f>RIGHT(N838,LEN(N838)-FIND("/",N838))</f>
        <v>photobooks</v>
      </c>
      <c r="S838" s="8">
        <f t="shared" si="26"/>
        <v>42339.276006944448</v>
      </c>
      <c r="T838" s="8">
        <f t="shared" si="27"/>
        <v>42388.276006944448</v>
      </c>
    </row>
    <row r="839" spans="1:20" ht="30" x14ac:dyDescent="0.2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17">
        <f>(E839/D839)*100</f>
        <v>120.32608695652173</v>
      </c>
      <c r="P839" s="19">
        <f>ROUND(E839/L839, 3)</f>
        <v>48.13</v>
      </c>
      <c r="Q839" t="str">
        <f>LEFT(N839, SEARCH("/", N839, 1)-1)</f>
        <v>games</v>
      </c>
      <c r="R839" t="str">
        <f>RIGHT(N839,LEN(N839)-FIND("/",N839))</f>
        <v>tabletop games</v>
      </c>
      <c r="S839" s="8">
        <f t="shared" si="26"/>
        <v>42197.771990740745</v>
      </c>
      <c r="T839" s="8">
        <f t="shared" si="27"/>
        <v>42227.771990740745</v>
      </c>
    </row>
    <row r="840" spans="1:20" ht="45" x14ac:dyDescent="0.2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17">
        <f>(E840/D840)*100</f>
        <v>120.24999999999999</v>
      </c>
      <c r="P840" s="19">
        <f>ROUND(E840/L840, 3)</f>
        <v>141.471</v>
      </c>
      <c r="Q840" t="str">
        <f>LEFT(N840, SEARCH("/", N840, 1)-1)</f>
        <v>music</v>
      </c>
      <c r="R840" t="str">
        <f>RIGHT(N840,LEN(N840)-FIND("/",N840))</f>
        <v>rock</v>
      </c>
      <c r="S840" s="8">
        <f t="shared" si="26"/>
        <v>41774.599930555552</v>
      </c>
      <c r="T840" s="8">
        <f t="shared" si="27"/>
        <v>41804.599930555552</v>
      </c>
    </row>
    <row r="841" spans="1:20" ht="60" x14ac:dyDescent="0.2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17">
        <f>(E841/D841)*100</f>
        <v>120.24999999999999</v>
      </c>
      <c r="P841" s="19">
        <f>ROUND(E841/L841, 3)</f>
        <v>104.565</v>
      </c>
      <c r="Q841" t="str">
        <f>LEFT(N841, SEARCH("/", N841, 1)-1)</f>
        <v>theater</v>
      </c>
      <c r="R841" t="str">
        <f>RIGHT(N841,LEN(N841)-FIND("/",N841))</f>
        <v>plays</v>
      </c>
      <c r="S841" s="8">
        <f t="shared" si="26"/>
        <v>42494.683634259258</v>
      </c>
      <c r="T841" s="8">
        <f t="shared" si="27"/>
        <v>42524.6875</v>
      </c>
    </row>
    <row r="842" spans="1:20" ht="45" x14ac:dyDescent="0.2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17">
        <f>(E842/D842)*100</f>
        <v>120.24999999999999</v>
      </c>
      <c r="P842" s="19">
        <f>ROUND(E842/L842, 3)</f>
        <v>44.536999999999999</v>
      </c>
      <c r="Q842" t="str">
        <f>LEFT(N842, SEARCH("/", N842, 1)-1)</f>
        <v>theater</v>
      </c>
      <c r="R842" t="str">
        <f>RIGHT(N842,LEN(N842)-FIND("/",N842))</f>
        <v>plays</v>
      </c>
      <c r="S842" s="8">
        <f t="shared" si="26"/>
        <v>41842.607592592591</v>
      </c>
      <c r="T842" s="8">
        <f t="shared" si="27"/>
        <v>41864.916666666664</v>
      </c>
    </row>
    <row r="843" spans="1:20" ht="45" x14ac:dyDescent="0.2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17">
        <f>(E843/D843)*100</f>
        <v>120.24900000000001</v>
      </c>
      <c r="P843" s="19">
        <f>ROUND(E843/L843, 3)</f>
        <v>223.096</v>
      </c>
      <c r="Q843" t="str">
        <f>LEFT(N843, SEARCH("/", N843, 1)-1)</f>
        <v>technology</v>
      </c>
      <c r="R843" t="str">
        <f>RIGHT(N843,LEN(N843)-FIND("/",N843))</f>
        <v>hardware</v>
      </c>
      <c r="S843" s="8">
        <f t="shared" si="26"/>
        <v>42048.813877314817</v>
      </c>
      <c r="T843" s="8">
        <f t="shared" si="27"/>
        <v>42093.772210648152</v>
      </c>
    </row>
    <row r="844" spans="1:20" ht="45" x14ac:dyDescent="0.2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17">
        <f>(E844/D844)*100</f>
        <v>120.21700000000001</v>
      </c>
      <c r="P844" s="19">
        <f>ROUND(E844/L844, 3)</f>
        <v>48.087000000000003</v>
      </c>
      <c r="Q844" t="str">
        <f>LEFT(N844, SEARCH("/", N844, 1)-1)</f>
        <v>film &amp; video</v>
      </c>
      <c r="R844" t="str">
        <f>RIGHT(N844,LEN(N844)-FIND("/",N844))</f>
        <v>documentary</v>
      </c>
      <c r="S844" s="8">
        <f t="shared" si="26"/>
        <v>41648.396192129629</v>
      </c>
      <c r="T844" s="8">
        <f t="shared" si="27"/>
        <v>41678.396192129629</v>
      </c>
    </row>
    <row r="845" spans="1:20" x14ac:dyDescent="0.2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17">
        <f>(E845/D845)*100</f>
        <v>120.19070000000001</v>
      </c>
      <c r="P845" s="19">
        <f>ROUND(E845/L845, 3)</f>
        <v>80.991</v>
      </c>
      <c r="Q845" t="str">
        <f>LEFT(N845, SEARCH("/", N845, 1)-1)</f>
        <v>technology</v>
      </c>
      <c r="R845" t="str">
        <f>RIGHT(N845,LEN(N845)-FIND("/",N845))</f>
        <v>hardware</v>
      </c>
      <c r="S845" s="8">
        <f t="shared" si="26"/>
        <v>41575.527349537035</v>
      </c>
      <c r="T845" s="8">
        <f t="shared" si="27"/>
        <v>41610.957638888889</v>
      </c>
    </row>
    <row r="846" spans="1:20" ht="45" x14ac:dyDescent="0.2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17">
        <f>(E846/D846)*100</f>
        <v>120.10400000000001</v>
      </c>
      <c r="P846" s="19">
        <f>ROUND(E846/L846, 3)</f>
        <v>92.388000000000005</v>
      </c>
      <c r="Q846" t="str">
        <f>LEFT(N846, SEARCH("/", N846, 1)-1)</f>
        <v>theater</v>
      </c>
      <c r="R846" t="str">
        <f>RIGHT(N846,LEN(N846)-FIND("/",N846))</f>
        <v>spaces</v>
      </c>
      <c r="S846" s="8">
        <f t="shared" si="26"/>
        <v>41934.914918981485</v>
      </c>
      <c r="T846" s="8">
        <f t="shared" si="27"/>
        <v>41979.956585648149</v>
      </c>
    </row>
    <row r="847" spans="1:20" ht="45" x14ac:dyDescent="0.2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17">
        <f>(E847/D847)*100</f>
        <v>120.02</v>
      </c>
      <c r="P847" s="19">
        <f>ROUND(E847/L847, 3)</f>
        <v>46.883000000000003</v>
      </c>
      <c r="Q847" t="str">
        <f>LEFT(N847, SEARCH("/", N847, 1)-1)</f>
        <v>film &amp; video</v>
      </c>
      <c r="R847" t="str">
        <f>RIGHT(N847,LEN(N847)-FIND("/",N847))</f>
        <v>documentary</v>
      </c>
      <c r="S847" s="8">
        <f t="shared" si="26"/>
        <v>41376.769050925926</v>
      </c>
      <c r="T847" s="8">
        <f t="shared" si="27"/>
        <v>41395.000694444447</v>
      </c>
    </row>
    <row r="848" spans="1:20" ht="45" x14ac:dyDescent="0.2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17">
        <f>(E848/D848)*100</f>
        <v>120</v>
      </c>
      <c r="P848" s="19">
        <f>ROUND(E848/L848, 3)</f>
        <v>98.361000000000004</v>
      </c>
      <c r="Q848" t="str">
        <f>LEFT(N848, SEARCH("/", N848, 1)-1)</f>
        <v>film &amp; video</v>
      </c>
      <c r="R848" t="str">
        <f>RIGHT(N848,LEN(N848)-FIND("/",N848))</f>
        <v>television</v>
      </c>
      <c r="S848" s="8">
        <f t="shared" si="26"/>
        <v>42457.623923611114</v>
      </c>
      <c r="T848" s="8">
        <f t="shared" si="27"/>
        <v>42487.623923611114</v>
      </c>
    </row>
    <row r="849" spans="1:20" ht="45" x14ac:dyDescent="0.2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17">
        <f>(E849/D849)*100</f>
        <v>120</v>
      </c>
      <c r="P849" s="19">
        <f>ROUND(E849/L849, 3)</f>
        <v>78.260999999999996</v>
      </c>
      <c r="Q849" t="str">
        <f>LEFT(N849, SEARCH("/", N849, 1)-1)</f>
        <v>film &amp; video</v>
      </c>
      <c r="R849" t="str">
        <f>RIGHT(N849,LEN(N849)-FIND("/",N849))</f>
        <v>shorts</v>
      </c>
      <c r="S849" s="8">
        <f t="shared" si="26"/>
        <v>40619.402361111112</v>
      </c>
      <c r="T849" s="8">
        <f t="shared" si="27"/>
        <v>40680.402361111112</v>
      </c>
    </row>
    <row r="850" spans="1:20" ht="30" x14ac:dyDescent="0.2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17">
        <f>(E850/D850)*100</f>
        <v>120</v>
      </c>
      <c r="P850" s="19">
        <f>ROUND(E850/L850, 3)</f>
        <v>60</v>
      </c>
      <c r="Q850" t="str">
        <f>LEFT(N850, SEARCH("/", N850, 1)-1)</f>
        <v>film &amp; video</v>
      </c>
      <c r="R850" t="str">
        <f>RIGHT(N850,LEN(N850)-FIND("/",N850))</f>
        <v>shorts</v>
      </c>
      <c r="S850" s="8">
        <f t="shared" si="26"/>
        <v>40612.695208333331</v>
      </c>
      <c r="T850" s="8">
        <f t="shared" si="27"/>
        <v>40636.041666666664</v>
      </c>
    </row>
    <row r="851" spans="1:20" ht="60" x14ac:dyDescent="0.2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17">
        <f>(E851/D851)*100</f>
        <v>120</v>
      </c>
      <c r="P851" s="19">
        <f>ROUND(E851/L851, 3)</f>
        <v>42.856999999999999</v>
      </c>
      <c r="Q851" t="str">
        <f>LEFT(N851, SEARCH("/", N851, 1)-1)</f>
        <v>film &amp; video</v>
      </c>
      <c r="R851" t="str">
        <f>RIGHT(N851,LEN(N851)-FIND("/",N851))</f>
        <v>documentary</v>
      </c>
      <c r="S851" s="8">
        <f t="shared" si="26"/>
        <v>41657.985081018516</v>
      </c>
      <c r="T851" s="8">
        <f t="shared" si="27"/>
        <v>41699.720833333333</v>
      </c>
    </row>
    <row r="852" spans="1:20" ht="60" x14ac:dyDescent="0.2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17">
        <f>(E852/D852)*100</f>
        <v>120</v>
      </c>
      <c r="P852" s="19">
        <f>ROUND(E852/L852, 3)</f>
        <v>7.5</v>
      </c>
      <c r="Q852" t="str">
        <f>LEFT(N852, SEARCH("/", N852, 1)-1)</f>
        <v>photography</v>
      </c>
      <c r="R852" t="str">
        <f>RIGHT(N852,LEN(N852)-FIND("/",N852))</f>
        <v>photobooks</v>
      </c>
      <c r="S852" s="8">
        <f t="shared" si="26"/>
        <v>42252.788900462961</v>
      </c>
      <c r="T852" s="8">
        <f t="shared" si="27"/>
        <v>42282.788900462961</v>
      </c>
    </row>
    <row r="853" spans="1:20" ht="30" x14ac:dyDescent="0.2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17">
        <f>(E853/D853)*100</f>
        <v>120</v>
      </c>
      <c r="P853" s="19">
        <f>ROUND(E853/L853, 3)</f>
        <v>22.5</v>
      </c>
      <c r="Q853" t="str">
        <f>LEFT(N853, SEARCH("/", N853, 1)-1)</f>
        <v>music</v>
      </c>
      <c r="R853" t="str">
        <f>RIGHT(N853,LEN(N853)-FIND("/",N853))</f>
        <v>rock</v>
      </c>
      <c r="S853" s="8">
        <f t="shared" si="26"/>
        <v>41153.066400462965</v>
      </c>
      <c r="T853" s="8">
        <f t="shared" si="27"/>
        <v>41167.066400462965</v>
      </c>
    </row>
    <row r="854" spans="1:20" ht="45" x14ac:dyDescent="0.2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17">
        <f>(E854/D854)*100</f>
        <v>120</v>
      </c>
      <c r="P854" s="19">
        <f>ROUND(E854/L854, 3)</f>
        <v>66.667000000000002</v>
      </c>
      <c r="Q854" t="str">
        <f>LEFT(N854, SEARCH("/", N854, 1)-1)</f>
        <v>theater</v>
      </c>
      <c r="R854" t="str">
        <f>RIGHT(N854,LEN(N854)-FIND("/",N854))</f>
        <v>plays</v>
      </c>
      <c r="S854" s="8">
        <f t="shared" si="26"/>
        <v>42026.924976851849</v>
      </c>
      <c r="T854" s="8">
        <f t="shared" si="27"/>
        <v>42052.207638888889</v>
      </c>
    </row>
    <row r="855" spans="1:20" ht="45" x14ac:dyDescent="0.2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17">
        <f>(E855/D855)*100</f>
        <v>120</v>
      </c>
      <c r="P855" s="19">
        <f>ROUND(E855/L855, 3)</f>
        <v>88.234999999999999</v>
      </c>
      <c r="Q855" t="str">
        <f>LEFT(N855, SEARCH("/", N855, 1)-1)</f>
        <v>theater</v>
      </c>
      <c r="R855" t="str">
        <f>RIGHT(N855,LEN(N855)-FIND("/",N855))</f>
        <v>plays</v>
      </c>
      <c r="S855" s="8">
        <f t="shared" si="26"/>
        <v>41828.736921296295</v>
      </c>
      <c r="T855" s="8">
        <f t="shared" si="27"/>
        <v>41846.291666666664</v>
      </c>
    </row>
    <row r="856" spans="1:20" ht="60" x14ac:dyDescent="0.2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17">
        <f>(E856/D856)*100</f>
        <v>120</v>
      </c>
      <c r="P856" s="19">
        <f>ROUND(E856/L856, 3)</f>
        <v>58.064999999999998</v>
      </c>
      <c r="Q856" t="str">
        <f>LEFT(N856, SEARCH("/", N856, 1)-1)</f>
        <v>theater</v>
      </c>
      <c r="R856" t="str">
        <f>RIGHT(N856,LEN(N856)-FIND("/",N856))</f>
        <v>plays</v>
      </c>
      <c r="S856" s="8">
        <f t="shared" si="26"/>
        <v>41940.598182870373</v>
      </c>
      <c r="T856" s="8">
        <f t="shared" si="27"/>
        <v>41970.639849537038</v>
      </c>
    </row>
    <row r="857" spans="1:20" ht="45" x14ac:dyDescent="0.2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17">
        <f>(E857/D857)*100</f>
        <v>120</v>
      </c>
      <c r="P857" s="19">
        <f>ROUND(E857/L857, 3)</f>
        <v>111.111</v>
      </c>
      <c r="Q857" t="str">
        <f>LEFT(N857, SEARCH("/", N857, 1)-1)</f>
        <v>theater</v>
      </c>
      <c r="R857" t="str">
        <f>RIGHT(N857,LEN(N857)-FIND("/",N857))</f>
        <v>musical</v>
      </c>
      <c r="S857" s="8">
        <f t="shared" si="26"/>
        <v>41808.881215277775</v>
      </c>
      <c r="T857" s="8">
        <f t="shared" si="27"/>
        <v>41846.207638888889</v>
      </c>
    </row>
    <row r="858" spans="1:20" ht="45" x14ac:dyDescent="0.2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17">
        <f>(E858/D858)*100</f>
        <v>120</v>
      </c>
      <c r="P858" s="19">
        <f>ROUND(E858/L858, 3)</f>
        <v>100</v>
      </c>
      <c r="Q858" t="str">
        <f>LEFT(N858, SEARCH("/", N858, 1)-1)</f>
        <v>theater</v>
      </c>
      <c r="R858" t="str">
        <f>RIGHT(N858,LEN(N858)-FIND("/",N858))</f>
        <v>musical</v>
      </c>
      <c r="S858" s="8">
        <f t="shared" si="26"/>
        <v>42166.219733796301</v>
      </c>
      <c r="T858" s="8">
        <f t="shared" si="27"/>
        <v>42198.837499999994</v>
      </c>
    </row>
    <row r="859" spans="1:20" ht="75" x14ac:dyDescent="0.2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17">
        <f>(E859/D859)*100</f>
        <v>119.98010000000001</v>
      </c>
      <c r="P859" s="19">
        <f>ROUND(E859/L859, 3)</f>
        <v>64.16</v>
      </c>
      <c r="Q859" t="str">
        <f>LEFT(N859, SEARCH("/", N859, 1)-1)</f>
        <v>theater</v>
      </c>
      <c r="R859" t="str">
        <f>RIGHT(N859,LEN(N859)-FIND("/",N859))</f>
        <v>spaces</v>
      </c>
      <c r="S859" s="8">
        <f t="shared" si="26"/>
        <v>42255.333252314813</v>
      </c>
      <c r="T859" s="8">
        <f t="shared" si="27"/>
        <v>42285.333252314813</v>
      </c>
    </row>
    <row r="860" spans="1:20" ht="45" x14ac:dyDescent="0.2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17">
        <f>(E860/D860)*100</f>
        <v>119.97755555555555</v>
      </c>
      <c r="P860" s="19">
        <f>ROUND(E860/L860, 3)</f>
        <v>50.933999999999997</v>
      </c>
      <c r="Q860" t="str">
        <f>LEFT(N860, SEARCH("/", N860, 1)-1)</f>
        <v>music</v>
      </c>
      <c r="R860" t="str">
        <f>RIGHT(N860,LEN(N860)-FIND("/",N860))</f>
        <v>rock</v>
      </c>
      <c r="S860" s="8">
        <f t="shared" si="26"/>
        <v>41792.667361111111</v>
      </c>
      <c r="T860" s="8">
        <f t="shared" si="27"/>
        <v>41813.667361111111</v>
      </c>
    </row>
    <row r="861" spans="1:20" ht="60" x14ac:dyDescent="0.2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17">
        <f>(E861/D861)*100</f>
        <v>119.90909090909089</v>
      </c>
      <c r="P861" s="19">
        <f>ROUND(E861/L861, 3)</f>
        <v>38.793999999999997</v>
      </c>
      <c r="Q861" t="str">
        <f>LEFT(N861, SEARCH("/", N861, 1)-1)</f>
        <v>music</v>
      </c>
      <c r="R861" t="str">
        <f>RIGHT(N861,LEN(N861)-FIND("/",N861))</f>
        <v>pop</v>
      </c>
      <c r="S861" s="8">
        <f t="shared" si="26"/>
        <v>40987.890740740739</v>
      </c>
      <c r="T861" s="8">
        <f t="shared" si="27"/>
        <v>41017.890740740739</v>
      </c>
    </row>
    <row r="862" spans="1:20" ht="60" x14ac:dyDescent="0.2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17">
        <f>(E862/D862)*100</f>
        <v>119.9</v>
      </c>
      <c r="P862" s="19">
        <f>ROUND(E862/L862, 3)</f>
        <v>41.704000000000001</v>
      </c>
      <c r="Q862" t="str">
        <f>LEFT(N862, SEARCH("/", N862, 1)-1)</f>
        <v>music</v>
      </c>
      <c r="R862" t="str">
        <f>RIGHT(N862,LEN(N862)-FIND("/",N862))</f>
        <v>metal</v>
      </c>
      <c r="S862" s="8">
        <f t="shared" si="26"/>
        <v>42051.148888888885</v>
      </c>
      <c r="T862" s="8">
        <f t="shared" si="27"/>
        <v>42079.107222222221</v>
      </c>
    </row>
    <row r="863" spans="1:20" ht="60" x14ac:dyDescent="0.2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17">
        <f>(E863/D863)*100</f>
        <v>119.85454545454546</v>
      </c>
      <c r="P863" s="19">
        <f>ROUND(E863/L863, 3)</f>
        <v>49.194000000000003</v>
      </c>
      <c r="Q863" t="str">
        <f>LEFT(N863, SEARCH("/", N863, 1)-1)</f>
        <v>music</v>
      </c>
      <c r="R863" t="str">
        <f>RIGHT(N863,LEN(N863)-FIND("/",N863))</f>
        <v>classical music</v>
      </c>
      <c r="S863" s="8">
        <f t="shared" si="26"/>
        <v>40973.773182870369</v>
      </c>
      <c r="T863" s="8">
        <f t="shared" si="27"/>
        <v>41003.731516203705</v>
      </c>
    </row>
    <row r="864" spans="1:20" ht="60" x14ac:dyDescent="0.2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17">
        <f>(E864/D864)*100</f>
        <v>119.756</v>
      </c>
      <c r="P864" s="19">
        <f>ROUND(E864/L864, 3)</f>
        <v>233.898</v>
      </c>
      <c r="Q864" t="str">
        <f>LEFT(N864, SEARCH("/", N864, 1)-1)</f>
        <v>theater</v>
      </c>
      <c r="R864" t="str">
        <f>RIGHT(N864,LEN(N864)-FIND("/",N864))</f>
        <v>spaces</v>
      </c>
      <c r="S864" s="8">
        <f t="shared" si="26"/>
        <v>41939.569907407407</v>
      </c>
      <c r="T864" s="8">
        <f t="shared" si="27"/>
        <v>41969.611574074079</v>
      </c>
    </row>
    <row r="865" spans="1:20" ht="45" x14ac:dyDescent="0.2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17">
        <f>(E865/D865)*100</f>
        <v>119.75</v>
      </c>
      <c r="P865" s="19">
        <f>ROUND(E865/L865, 3)</f>
        <v>31.933</v>
      </c>
      <c r="Q865" t="str">
        <f>LEFT(N865, SEARCH("/", N865, 1)-1)</f>
        <v>theater</v>
      </c>
      <c r="R865" t="str">
        <f>RIGHT(N865,LEN(N865)-FIND("/",N865))</f>
        <v>plays</v>
      </c>
      <c r="S865" s="8">
        <f t="shared" si="26"/>
        <v>41780.412604166668</v>
      </c>
      <c r="T865" s="8">
        <f t="shared" si="27"/>
        <v>41810.412604166668</v>
      </c>
    </row>
    <row r="866" spans="1:20" ht="60" x14ac:dyDescent="0.2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17">
        <f>(E866/D866)*100</f>
        <v>119.74347826086958</v>
      </c>
      <c r="P866" s="19">
        <f>ROUND(E866/L866, 3)</f>
        <v>85.531000000000006</v>
      </c>
      <c r="Q866" t="str">
        <f>LEFT(N866, SEARCH("/", N866, 1)-1)</f>
        <v>theater</v>
      </c>
      <c r="R866" t="str">
        <f>RIGHT(N866,LEN(N866)-FIND("/",N866))</f>
        <v>plays</v>
      </c>
      <c r="S866" s="8">
        <f t="shared" si="26"/>
        <v>41834.586574074077</v>
      </c>
      <c r="T866" s="8">
        <f t="shared" si="27"/>
        <v>41866.083333333336</v>
      </c>
    </row>
    <row r="867" spans="1:20" ht="60" x14ac:dyDescent="0.2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17">
        <f>(E867/D867)*100</f>
        <v>119.73333333333333</v>
      </c>
      <c r="P867" s="19">
        <f>ROUND(E867/L867, 3)</f>
        <v>35.92</v>
      </c>
      <c r="Q867" t="str">
        <f>LEFT(N867, SEARCH("/", N867, 1)-1)</f>
        <v>games</v>
      </c>
      <c r="R867" t="str">
        <f>RIGHT(N867,LEN(N867)-FIND("/",N867))</f>
        <v>tabletop games</v>
      </c>
      <c r="S867" s="8">
        <f t="shared" si="26"/>
        <v>42768.833645833336</v>
      </c>
      <c r="T867" s="8">
        <f t="shared" si="27"/>
        <v>42780.833645833336</v>
      </c>
    </row>
    <row r="868" spans="1:20" ht="60" x14ac:dyDescent="0.2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17">
        <f>(E868/D868)*100</f>
        <v>119.7</v>
      </c>
      <c r="P868" s="19">
        <f>ROUND(E868/L868, 3)</f>
        <v>31.5</v>
      </c>
      <c r="Q868" t="str">
        <f>LEFT(N868, SEARCH("/", N868, 1)-1)</f>
        <v>theater</v>
      </c>
      <c r="R868" t="str">
        <f>RIGHT(N868,LEN(N868)-FIND("/",N868))</f>
        <v>plays</v>
      </c>
      <c r="S868" s="8">
        <f t="shared" si="26"/>
        <v>41808.198518518519</v>
      </c>
      <c r="T868" s="8">
        <f t="shared" si="27"/>
        <v>41838.198518518519</v>
      </c>
    </row>
    <row r="869" spans="1:20" ht="60" x14ac:dyDescent="0.2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17">
        <f>(E869/D869)*100</f>
        <v>119.66666666666667</v>
      </c>
      <c r="P869" s="19">
        <f>ROUND(E869/L869, 3)</f>
        <v>55.231000000000002</v>
      </c>
      <c r="Q869" t="str">
        <f>LEFT(N869, SEARCH("/", N869, 1)-1)</f>
        <v>theater</v>
      </c>
      <c r="R869" t="str">
        <f>RIGHT(N869,LEN(N869)-FIND("/",N869))</f>
        <v>plays</v>
      </c>
      <c r="S869" s="8">
        <f t="shared" si="26"/>
        <v>42600.756041666667</v>
      </c>
      <c r="T869" s="8">
        <f t="shared" si="27"/>
        <v>42621.756041666667</v>
      </c>
    </row>
    <row r="870" spans="1:20" ht="60" x14ac:dyDescent="0.2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17">
        <f>(E870/D870)*100</f>
        <v>119.6</v>
      </c>
      <c r="P870" s="19">
        <f>ROUND(E870/L870, 3)</f>
        <v>30.202000000000002</v>
      </c>
      <c r="Q870" t="str">
        <f>LEFT(N870, SEARCH("/", N870, 1)-1)</f>
        <v>games</v>
      </c>
      <c r="R870" t="str">
        <f>RIGHT(N870,LEN(N870)-FIND("/",N870))</f>
        <v>tabletop games</v>
      </c>
      <c r="S870" s="8">
        <f t="shared" si="26"/>
        <v>41663.500659722224</v>
      </c>
      <c r="T870" s="8">
        <f t="shared" si="27"/>
        <v>41693.500659722224</v>
      </c>
    </row>
    <row r="871" spans="1:20" ht="60" x14ac:dyDescent="0.2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17">
        <f>(E871/D871)*100</f>
        <v>119.6</v>
      </c>
      <c r="P871" s="19">
        <f>ROUND(E871/L871, 3)</f>
        <v>159.46700000000001</v>
      </c>
      <c r="Q871" t="str">
        <f>LEFT(N871, SEARCH("/", N871, 1)-1)</f>
        <v>theater</v>
      </c>
      <c r="R871" t="str">
        <f>RIGHT(N871,LEN(N871)-FIND("/",N871))</f>
        <v>plays</v>
      </c>
      <c r="S871" s="8">
        <f t="shared" si="26"/>
        <v>42089.412557870368</v>
      </c>
      <c r="T871" s="8">
        <f t="shared" si="27"/>
        <v>42117.770833333328</v>
      </c>
    </row>
    <row r="872" spans="1:20" ht="60" x14ac:dyDescent="0.2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17">
        <f>(E872/D872)*100</f>
        <v>119.45714285714286</v>
      </c>
      <c r="P872" s="19">
        <f>ROUND(E872/L872, 3)</f>
        <v>44.957000000000001</v>
      </c>
      <c r="Q872" t="str">
        <f>LEFT(N872, SEARCH("/", N872, 1)-1)</f>
        <v>music</v>
      </c>
      <c r="R872" t="str">
        <f>RIGHT(N872,LEN(N872)-FIND("/",N872))</f>
        <v>pop</v>
      </c>
      <c r="S872" s="8">
        <f t="shared" si="26"/>
        <v>40564.649456018517</v>
      </c>
      <c r="T872" s="8">
        <f t="shared" si="27"/>
        <v>40596.125</v>
      </c>
    </row>
    <row r="873" spans="1:20" ht="60" x14ac:dyDescent="0.2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17">
        <f>(E873/D873)*100</f>
        <v>119.44999999999999</v>
      </c>
      <c r="P873" s="19">
        <f>ROUND(E873/L873, 3)</f>
        <v>108.59099999999999</v>
      </c>
      <c r="Q873" t="str">
        <f>LEFT(N873, SEARCH("/", N873, 1)-1)</f>
        <v>theater</v>
      </c>
      <c r="R873" t="str">
        <f>RIGHT(N873,LEN(N873)-FIND("/",N873))</f>
        <v>plays</v>
      </c>
      <c r="S873" s="8">
        <f t="shared" si="26"/>
        <v>42484.551550925928</v>
      </c>
      <c r="T873" s="8">
        <f t="shared" si="27"/>
        <v>42498.875</v>
      </c>
    </row>
    <row r="874" spans="1:20" ht="45" x14ac:dyDescent="0.2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17">
        <f>(E874/D874)*100</f>
        <v>119.32315789473684</v>
      </c>
      <c r="P874" s="19">
        <f>ROUND(E874/L874, 3)</f>
        <v>50.158000000000001</v>
      </c>
      <c r="Q874" t="str">
        <f>LEFT(N874, SEARCH("/", N874, 1)-1)</f>
        <v>theater</v>
      </c>
      <c r="R874" t="str">
        <f>RIGHT(N874,LEN(N874)-FIND("/",N874))</f>
        <v>plays</v>
      </c>
      <c r="S874" s="8">
        <f t="shared" si="26"/>
        <v>41778.637245370373</v>
      </c>
      <c r="T874" s="8">
        <f t="shared" si="27"/>
        <v>41810.958333333336</v>
      </c>
    </row>
    <row r="875" spans="1:20" ht="60" x14ac:dyDescent="0.2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17">
        <f>(E875/D875)*100</f>
        <v>119.31742857142855</v>
      </c>
      <c r="P875" s="19">
        <f>ROUND(E875/L875, 3)</f>
        <v>46.401000000000003</v>
      </c>
      <c r="Q875" t="str">
        <f>LEFT(N875, SEARCH("/", N875, 1)-1)</f>
        <v>music</v>
      </c>
      <c r="R875" t="str">
        <f>RIGHT(N875,LEN(N875)-FIND("/",N875))</f>
        <v>indie rock</v>
      </c>
      <c r="S875" s="8">
        <f t="shared" si="26"/>
        <v>40771.916701388887</v>
      </c>
      <c r="T875" s="8">
        <f t="shared" si="27"/>
        <v>40801.916701388887</v>
      </c>
    </row>
    <row r="876" spans="1:20" ht="60" x14ac:dyDescent="0.2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17">
        <f>(E876/D876)*100</f>
        <v>119.238</v>
      </c>
      <c r="P876" s="19">
        <f>ROUND(E876/L876, 3)</f>
        <v>48.34</v>
      </c>
      <c r="Q876" t="str">
        <f>LEFT(N876, SEARCH("/", N876, 1)-1)</f>
        <v>theater</v>
      </c>
      <c r="R876" t="str">
        <f>RIGHT(N876,LEN(N876)-FIND("/",N876))</f>
        <v>plays</v>
      </c>
      <c r="S876" s="8">
        <f t="shared" si="26"/>
        <v>41807.690081018518</v>
      </c>
      <c r="T876" s="8">
        <f t="shared" si="27"/>
        <v>41837.690081018518</v>
      </c>
    </row>
    <row r="877" spans="1:20" ht="45" x14ac:dyDescent="0.2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17">
        <f>(E877/D877)*100</f>
        <v>119.16666666666667</v>
      </c>
      <c r="P877" s="19">
        <f>ROUND(E877/L877, 3)</f>
        <v>51.811999999999998</v>
      </c>
      <c r="Q877" t="str">
        <f>LEFT(N877, SEARCH("/", N877, 1)-1)</f>
        <v>music</v>
      </c>
      <c r="R877" t="str">
        <f>RIGHT(N877,LEN(N877)-FIND("/",N877))</f>
        <v>rock</v>
      </c>
      <c r="S877" s="8">
        <f t="shared" si="26"/>
        <v>41157.947337962964</v>
      </c>
      <c r="T877" s="8">
        <f t="shared" si="27"/>
        <v>41187.947337962964</v>
      </c>
    </row>
    <row r="878" spans="1:20" ht="45" x14ac:dyDescent="0.2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17">
        <f>(E878/D878)*100</f>
        <v>119.16666666666667</v>
      </c>
      <c r="P878" s="19">
        <f>ROUND(E878/L878, 3)</f>
        <v>27.5</v>
      </c>
      <c r="Q878" t="str">
        <f>LEFT(N878, SEARCH("/", N878, 1)-1)</f>
        <v>theater</v>
      </c>
      <c r="R878" t="str">
        <f>RIGHT(N878,LEN(N878)-FIND("/",N878))</f>
        <v>plays</v>
      </c>
      <c r="S878" s="8">
        <f t="shared" si="26"/>
        <v>42101.423541666663</v>
      </c>
      <c r="T878" s="8">
        <f t="shared" si="27"/>
        <v>42131.423541666663</v>
      </c>
    </row>
    <row r="879" spans="1:20" ht="60" x14ac:dyDescent="0.2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17">
        <f>(E879/D879)*100</f>
        <v>119.16249999999999</v>
      </c>
      <c r="P879" s="19">
        <f>ROUND(E879/L879, 3)</f>
        <v>151.31700000000001</v>
      </c>
      <c r="Q879" t="str">
        <f>LEFT(N879, SEARCH("/", N879, 1)-1)</f>
        <v>technology</v>
      </c>
      <c r="R879" t="str">
        <f>RIGHT(N879,LEN(N879)-FIND("/",N879))</f>
        <v>wearables</v>
      </c>
      <c r="S879" s="8">
        <f t="shared" si="26"/>
        <v>42199.57</v>
      </c>
      <c r="T879" s="8">
        <f t="shared" si="27"/>
        <v>42229.57</v>
      </c>
    </row>
    <row r="880" spans="1:20" ht="60" x14ac:dyDescent="0.2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17">
        <f>(E880/D880)*100</f>
        <v>119.14771428571429</v>
      </c>
      <c r="P880" s="19">
        <f>ROUND(E880/L880, 3)</f>
        <v>63.183999999999997</v>
      </c>
      <c r="Q880" t="str">
        <f>LEFT(N880, SEARCH("/", N880, 1)-1)</f>
        <v>music</v>
      </c>
      <c r="R880" t="str">
        <f>RIGHT(N880,LEN(N880)-FIND("/",N880))</f>
        <v>rock</v>
      </c>
      <c r="S880" s="8">
        <f t="shared" si="26"/>
        <v>40465.655266203699</v>
      </c>
      <c r="T880" s="8">
        <f t="shared" si="27"/>
        <v>40512.655266203699</v>
      </c>
    </row>
    <row r="881" spans="1:20" ht="45" x14ac:dyDescent="0.2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17">
        <f>(E881/D881)*100</f>
        <v>119.11764705882352</v>
      </c>
      <c r="P881" s="19">
        <f>ROUND(E881/L881, 3)</f>
        <v>176.08699999999999</v>
      </c>
      <c r="Q881" t="str">
        <f>LEFT(N881, SEARCH("/", N881, 1)-1)</f>
        <v>theater</v>
      </c>
      <c r="R881" t="str">
        <f>RIGHT(N881,LEN(N881)-FIND("/",N881))</f>
        <v>plays</v>
      </c>
      <c r="S881" s="8">
        <f t="shared" si="26"/>
        <v>41964.716319444444</v>
      </c>
      <c r="T881" s="8">
        <f t="shared" si="27"/>
        <v>41994.716319444444</v>
      </c>
    </row>
    <row r="882" spans="1:20" ht="30" x14ac:dyDescent="0.2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17">
        <f>(E882/D882)*100</f>
        <v>119</v>
      </c>
      <c r="P882" s="19">
        <f>ROUND(E882/L882, 3)</f>
        <v>43.536999999999999</v>
      </c>
      <c r="Q882" t="str">
        <f>LEFT(N882, SEARCH("/", N882, 1)-1)</f>
        <v>music</v>
      </c>
      <c r="R882" t="str">
        <f>RIGHT(N882,LEN(N882)-FIND("/",N882))</f>
        <v>rock</v>
      </c>
      <c r="S882" s="8">
        <f t="shared" si="26"/>
        <v>41692.084143518521</v>
      </c>
      <c r="T882" s="8">
        <f t="shared" si="27"/>
        <v>41727.041666666664</v>
      </c>
    </row>
    <row r="883" spans="1:20" ht="45" x14ac:dyDescent="0.2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17">
        <f>(E883/D883)*100</f>
        <v>119</v>
      </c>
      <c r="P883" s="19">
        <f>ROUND(E883/L883, 3)</f>
        <v>66.111000000000004</v>
      </c>
      <c r="Q883" t="str">
        <f>LEFT(N883, SEARCH("/", N883, 1)-1)</f>
        <v>theater</v>
      </c>
      <c r="R883" t="str">
        <f>RIGHT(N883,LEN(N883)-FIND("/",N883))</f>
        <v>plays</v>
      </c>
      <c r="S883" s="8">
        <f t="shared" si="26"/>
        <v>41920.787534722222</v>
      </c>
      <c r="T883" s="8">
        <f t="shared" si="27"/>
        <v>41941.787534722222</v>
      </c>
    </row>
    <row r="884" spans="1:20" ht="60" x14ac:dyDescent="0.2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17">
        <f>(E884/D884)*100</f>
        <v>118.95833333333334</v>
      </c>
      <c r="P884" s="19">
        <f>ROUND(E884/L884, 3)</f>
        <v>42.295999999999999</v>
      </c>
      <c r="Q884" t="str">
        <f>LEFT(N884, SEARCH("/", N884, 1)-1)</f>
        <v>theater</v>
      </c>
      <c r="R884" t="str">
        <f>RIGHT(N884,LEN(N884)-FIND("/",N884))</f>
        <v>plays</v>
      </c>
      <c r="S884" s="8">
        <f t="shared" si="26"/>
        <v>41884.599849537037</v>
      </c>
      <c r="T884" s="8">
        <f t="shared" si="27"/>
        <v>41900.165972222225</v>
      </c>
    </row>
    <row r="885" spans="1:20" ht="60" x14ac:dyDescent="0.2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17">
        <f>(E885/D885)*100</f>
        <v>118.94444444444446</v>
      </c>
      <c r="P885" s="19">
        <f>ROUND(E885/L885, 3)</f>
        <v>89.957999999999998</v>
      </c>
      <c r="Q885" t="str">
        <f>LEFT(N885, SEARCH("/", N885, 1)-1)</f>
        <v>film &amp; video</v>
      </c>
      <c r="R885" t="str">
        <f>RIGHT(N885,LEN(N885)-FIND("/",N885))</f>
        <v>documentary</v>
      </c>
      <c r="S885" s="8">
        <f t="shared" si="26"/>
        <v>41134.751550925925</v>
      </c>
      <c r="T885" s="8">
        <f t="shared" si="27"/>
        <v>41155.751550925925</v>
      </c>
    </row>
    <row r="886" spans="1:20" ht="60" x14ac:dyDescent="0.2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17">
        <f>(E886/D886)*100</f>
        <v>118.91891891891892</v>
      </c>
      <c r="P886" s="19">
        <f>ROUND(E886/L886, 3)</f>
        <v>17.254999999999999</v>
      </c>
      <c r="Q886" t="str">
        <f>LEFT(N886, SEARCH("/", N886, 1)-1)</f>
        <v>theater</v>
      </c>
      <c r="R886" t="str">
        <f>RIGHT(N886,LEN(N886)-FIND("/",N886))</f>
        <v>plays</v>
      </c>
      <c r="S886" s="8">
        <f t="shared" si="26"/>
        <v>42779.610289351855</v>
      </c>
      <c r="T886" s="8">
        <f t="shared" si="27"/>
        <v>42794</v>
      </c>
    </row>
    <row r="887" spans="1:20" ht="60" x14ac:dyDescent="0.2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17">
        <f>(E887/D887)*100</f>
        <v>118.88888888888889</v>
      </c>
      <c r="P887" s="19">
        <f>ROUND(E887/L887, 3)</f>
        <v>80.25</v>
      </c>
      <c r="Q887" t="str">
        <f>LEFT(N887, SEARCH("/", N887, 1)-1)</f>
        <v>theater</v>
      </c>
      <c r="R887" t="str">
        <f>RIGHT(N887,LEN(N887)-FIND("/",N887))</f>
        <v>spaces</v>
      </c>
      <c r="S887" s="8">
        <f t="shared" si="26"/>
        <v>42780.740277777775</v>
      </c>
      <c r="T887" s="8">
        <f t="shared" si="27"/>
        <v>42795.083333333328</v>
      </c>
    </row>
    <row r="888" spans="1:20" ht="45" x14ac:dyDescent="0.2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17">
        <f>(E888/D888)*100</f>
        <v>118.8</v>
      </c>
      <c r="P888" s="19">
        <f>ROUND(E888/L888, 3)</f>
        <v>97.376999999999995</v>
      </c>
      <c r="Q888" t="str">
        <f>LEFT(N888, SEARCH("/", N888, 1)-1)</f>
        <v>theater</v>
      </c>
      <c r="R888" t="str">
        <f>RIGHT(N888,LEN(N888)-FIND("/",N888))</f>
        <v>plays</v>
      </c>
      <c r="S888" s="8">
        <f t="shared" si="26"/>
        <v>42766.805034722223</v>
      </c>
      <c r="T888" s="8">
        <f t="shared" si="27"/>
        <v>42796.805034722223</v>
      </c>
    </row>
    <row r="889" spans="1:20" ht="60" x14ac:dyDescent="0.2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17">
        <f>(E889/D889)*100</f>
        <v>118.8</v>
      </c>
      <c r="P889" s="19">
        <f>ROUND(E889/L889, 3)</f>
        <v>125.053</v>
      </c>
      <c r="Q889" t="str">
        <f>LEFT(N889, SEARCH("/", N889, 1)-1)</f>
        <v>theater</v>
      </c>
      <c r="R889" t="str">
        <f>RIGHT(N889,LEN(N889)-FIND("/",N889))</f>
        <v>plays</v>
      </c>
      <c r="S889" s="8">
        <f t="shared" si="26"/>
        <v>41989.24754629629</v>
      </c>
      <c r="T889" s="8">
        <f t="shared" si="27"/>
        <v>42006.24754629629</v>
      </c>
    </row>
    <row r="890" spans="1:20" ht="45" x14ac:dyDescent="0.2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17">
        <f>(E890/D890)*100</f>
        <v>118.73499999999999</v>
      </c>
      <c r="P890" s="19">
        <f>ROUND(E890/L890, 3)</f>
        <v>61.496000000000002</v>
      </c>
      <c r="Q890" t="str">
        <f>LEFT(N890, SEARCH("/", N890, 1)-1)</f>
        <v>film &amp; video</v>
      </c>
      <c r="R890" t="str">
        <f>RIGHT(N890,LEN(N890)-FIND("/",N890))</f>
        <v>documentary</v>
      </c>
      <c r="S890" s="8">
        <f t="shared" si="26"/>
        <v>41312.737673611111</v>
      </c>
      <c r="T890" s="8">
        <f t="shared" si="27"/>
        <v>41352.696006944447</v>
      </c>
    </row>
    <row r="891" spans="1:20" ht="45" x14ac:dyDescent="0.2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17">
        <f>(E891/D891)*100</f>
        <v>118.72620000000001</v>
      </c>
      <c r="P891" s="19">
        <f>ROUND(E891/L891, 3)</f>
        <v>230.09</v>
      </c>
      <c r="Q891" t="str">
        <f>LEFT(N891, SEARCH("/", N891, 1)-1)</f>
        <v>film &amp; video</v>
      </c>
      <c r="R891" t="str">
        <f>RIGHT(N891,LEN(N891)-FIND("/",N891))</f>
        <v>documentary</v>
      </c>
      <c r="S891" s="8">
        <f t="shared" si="26"/>
        <v>41134.475497685184</v>
      </c>
      <c r="T891" s="8">
        <f t="shared" si="27"/>
        <v>41159.475497685184</v>
      </c>
    </row>
    <row r="892" spans="1:20" ht="60" x14ac:dyDescent="0.2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17">
        <f>(E892/D892)*100</f>
        <v>118.66666666666667</v>
      </c>
      <c r="P892" s="19">
        <f>ROUND(E892/L892, 3)</f>
        <v>29.667000000000002</v>
      </c>
      <c r="Q892" t="str">
        <f>LEFT(N892, SEARCH("/", N892, 1)-1)</f>
        <v>theater</v>
      </c>
      <c r="R892" t="str">
        <f>RIGHT(N892,LEN(N892)-FIND("/",N892))</f>
        <v>plays</v>
      </c>
      <c r="S892" s="8">
        <f t="shared" si="26"/>
        <v>42192.933958333335</v>
      </c>
      <c r="T892" s="8">
        <f t="shared" si="27"/>
        <v>42217.933958333335</v>
      </c>
    </row>
    <row r="893" spans="1:20" ht="60" x14ac:dyDescent="0.2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17">
        <f>(E893/D893)*100</f>
        <v>118.64285714285714</v>
      </c>
      <c r="P893" s="19">
        <f>ROUND(E893/L893, 3)</f>
        <v>346.04199999999997</v>
      </c>
      <c r="Q893" t="str">
        <f>LEFT(N893, SEARCH("/", N893, 1)-1)</f>
        <v>music</v>
      </c>
      <c r="R893" t="str">
        <f>RIGHT(N893,LEN(N893)-FIND("/",N893))</f>
        <v>rock</v>
      </c>
      <c r="S893" s="8">
        <f t="shared" si="26"/>
        <v>41951.695671296293</v>
      </c>
      <c r="T893" s="8">
        <f t="shared" si="27"/>
        <v>42011.6956712963</v>
      </c>
    </row>
    <row r="894" spans="1:20" ht="45" x14ac:dyDescent="0.2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17">
        <f>(E894/D894)*100</f>
        <v>118.63774999999998</v>
      </c>
      <c r="P894" s="19">
        <f>ROUND(E894/L894, 3)</f>
        <v>388.976</v>
      </c>
      <c r="Q894" t="str">
        <f>LEFT(N894, SEARCH("/", N894, 1)-1)</f>
        <v>music</v>
      </c>
      <c r="R894" t="str">
        <f>RIGHT(N894,LEN(N894)-FIND("/",N894))</f>
        <v>electronic music</v>
      </c>
      <c r="S894" s="8">
        <f t="shared" si="26"/>
        <v>42370.580590277779</v>
      </c>
      <c r="T894" s="8">
        <f t="shared" si="27"/>
        <v>42400.580590277779</v>
      </c>
    </row>
    <row r="895" spans="1:20" ht="30" x14ac:dyDescent="0.2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17">
        <f>(E895/D895)*100</f>
        <v>118.6</v>
      </c>
      <c r="P895" s="19">
        <f>ROUND(E895/L895, 3)</f>
        <v>91.230999999999995</v>
      </c>
      <c r="Q895" t="str">
        <f>LEFT(N895, SEARCH("/", N895, 1)-1)</f>
        <v>film &amp; video</v>
      </c>
      <c r="R895" t="str">
        <f>RIGHT(N895,LEN(N895)-FIND("/",N895))</f>
        <v>shorts</v>
      </c>
      <c r="S895" s="8">
        <f t="shared" si="26"/>
        <v>42539.849768518514</v>
      </c>
      <c r="T895" s="8">
        <f t="shared" si="27"/>
        <v>42569.849768518514</v>
      </c>
    </row>
    <row r="896" spans="1:20" ht="45" x14ac:dyDescent="0.2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17">
        <f>(E896/D896)*100</f>
        <v>118.5</v>
      </c>
      <c r="P896" s="19">
        <f>ROUND(E896/L896, 3)</f>
        <v>103.04300000000001</v>
      </c>
      <c r="Q896" t="str">
        <f>LEFT(N896, SEARCH("/", N896, 1)-1)</f>
        <v>film &amp; video</v>
      </c>
      <c r="R896" t="str">
        <f>RIGHT(N896,LEN(N896)-FIND("/",N896))</f>
        <v>television</v>
      </c>
      <c r="S896" s="8">
        <f t="shared" si="26"/>
        <v>42097.778946759259</v>
      </c>
      <c r="T896" s="8">
        <f t="shared" si="27"/>
        <v>42124.638888888891</v>
      </c>
    </row>
    <row r="897" spans="1:20" ht="45" x14ac:dyDescent="0.2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17">
        <f>(E897/D897)*100</f>
        <v>118.5</v>
      </c>
      <c r="P897" s="19">
        <f>ROUND(E897/L897, 3)</f>
        <v>57.338999999999999</v>
      </c>
      <c r="Q897" t="str">
        <f>LEFT(N897, SEARCH("/", N897, 1)-1)</f>
        <v>publishing</v>
      </c>
      <c r="R897" t="str">
        <f>RIGHT(N897,LEN(N897)-FIND("/",N897))</f>
        <v>nonfiction</v>
      </c>
      <c r="S897" s="8">
        <f t="shared" si="26"/>
        <v>40713.630497685182</v>
      </c>
      <c r="T897" s="8">
        <f t="shared" si="27"/>
        <v>40759.630497685182</v>
      </c>
    </row>
    <row r="898" spans="1:20" ht="45" x14ac:dyDescent="0.2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17">
        <f>(E898/D898)*100</f>
        <v>118.5</v>
      </c>
      <c r="P898" s="19">
        <f>ROUND(E898/L898, 3)</f>
        <v>27.558</v>
      </c>
      <c r="Q898" t="str">
        <f>LEFT(N898, SEARCH("/", N898, 1)-1)</f>
        <v>music</v>
      </c>
      <c r="R898" t="str">
        <f>RIGHT(N898,LEN(N898)-FIND("/",N898))</f>
        <v>indie rock</v>
      </c>
      <c r="S898" s="8">
        <f t="shared" si="26"/>
        <v>41025.874201388891</v>
      </c>
      <c r="T898" s="8">
        <f t="shared" si="27"/>
        <v>41039.708333333336</v>
      </c>
    </row>
    <row r="899" spans="1:20" ht="30" x14ac:dyDescent="0.2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17">
        <f>(E899/D899)*100</f>
        <v>118.5</v>
      </c>
      <c r="P899" s="19">
        <f>ROUND(E899/L899, 3)</f>
        <v>49.694000000000003</v>
      </c>
      <c r="Q899" t="str">
        <f>LEFT(N899, SEARCH("/", N899, 1)-1)</f>
        <v>theater</v>
      </c>
      <c r="R899" t="str">
        <f>RIGHT(N899,LEN(N899)-FIND("/",N899))</f>
        <v>plays</v>
      </c>
      <c r="S899" s="8">
        <f t="shared" ref="S899:S962" si="28">(((J899/60)/60)/24)+DATE(1970,1,1)</f>
        <v>42050.008368055554</v>
      </c>
      <c r="T899" s="8">
        <f t="shared" ref="T899:T962" si="29">(((I899/60)/60)/24)+DATE(1970,1,1)</f>
        <v>42076.290972222225</v>
      </c>
    </row>
    <row r="900" spans="1:20" ht="60" x14ac:dyDescent="0.2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17">
        <f>(E900/D900)*100</f>
        <v>118.45454545454545</v>
      </c>
      <c r="P900" s="19">
        <f>ROUND(E900/L900, 3)</f>
        <v>93.070999999999998</v>
      </c>
      <c r="Q900" t="str">
        <f>LEFT(N900, SEARCH("/", N900, 1)-1)</f>
        <v>photography</v>
      </c>
      <c r="R900" t="str">
        <f>RIGHT(N900,LEN(N900)-FIND("/",N900))</f>
        <v>photobooks</v>
      </c>
      <c r="S900" s="8">
        <f t="shared" si="28"/>
        <v>42026.605057870373</v>
      </c>
      <c r="T900" s="8">
        <f t="shared" si="29"/>
        <v>42071.563391203701</v>
      </c>
    </row>
    <row r="901" spans="1:20" ht="30" x14ac:dyDescent="0.2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17">
        <f>(E901/D901)*100</f>
        <v>118.44444444444444</v>
      </c>
      <c r="P901" s="19">
        <f>ROUND(E901/L901, 3)</f>
        <v>29.611000000000001</v>
      </c>
      <c r="Q901" t="str">
        <f>LEFT(N901, SEARCH("/", N901, 1)-1)</f>
        <v>music</v>
      </c>
      <c r="R901" t="str">
        <f>RIGHT(N901,LEN(N901)-FIND("/",N901))</f>
        <v>classical music</v>
      </c>
      <c r="S901" s="8">
        <f t="shared" si="28"/>
        <v>41744.745208333334</v>
      </c>
      <c r="T901" s="8">
        <f t="shared" si="29"/>
        <v>41774.745208333334</v>
      </c>
    </row>
    <row r="902" spans="1:20" ht="45" x14ac:dyDescent="0.2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17">
        <f>(E902/D902)*100</f>
        <v>118.39999999999999</v>
      </c>
      <c r="P902" s="19">
        <f>ROUND(E902/L902, 3)</f>
        <v>36.244999999999997</v>
      </c>
      <c r="Q902" t="str">
        <f>LEFT(N902, SEARCH("/", N902, 1)-1)</f>
        <v>music</v>
      </c>
      <c r="R902" t="str">
        <f>RIGHT(N902,LEN(N902)-FIND("/",N902))</f>
        <v>pop</v>
      </c>
      <c r="S902" s="8">
        <f t="shared" si="28"/>
        <v>41662.854988425926</v>
      </c>
      <c r="T902" s="8">
        <f t="shared" si="29"/>
        <v>41676.854988425926</v>
      </c>
    </row>
    <row r="903" spans="1:20" ht="60" x14ac:dyDescent="0.2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17">
        <f>(E903/D903)*100</f>
        <v>118.39285714285714</v>
      </c>
      <c r="P903" s="19">
        <f>ROUND(E903/L903, 3)</f>
        <v>75.340999999999994</v>
      </c>
      <c r="Q903" t="str">
        <f>LEFT(N903, SEARCH("/", N903, 1)-1)</f>
        <v>theater</v>
      </c>
      <c r="R903" t="str">
        <f>RIGHT(N903,LEN(N903)-FIND("/",N903))</f>
        <v>plays</v>
      </c>
      <c r="S903" s="8">
        <f t="shared" si="28"/>
        <v>41781.096203703702</v>
      </c>
      <c r="T903" s="8">
        <f t="shared" si="29"/>
        <v>41794.207638888889</v>
      </c>
    </row>
    <row r="904" spans="1:20" ht="45" x14ac:dyDescent="0.2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17">
        <f>(E904/D904)*100</f>
        <v>118.33333333333333</v>
      </c>
      <c r="P904" s="19">
        <f>ROUND(E904/L904, 3)</f>
        <v>443.75</v>
      </c>
      <c r="Q904" t="str">
        <f>LEFT(N904, SEARCH("/", N904, 1)-1)</f>
        <v>music</v>
      </c>
      <c r="R904" t="str">
        <f>RIGHT(N904,LEN(N904)-FIND("/",N904))</f>
        <v>rock</v>
      </c>
      <c r="S904" s="8">
        <f t="shared" si="28"/>
        <v>40796.001261574071</v>
      </c>
      <c r="T904" s="8">
        <f t="shared" si="29"/>
        <v>40849.333333333336</v>
      </c>
    </row>
    <row r="905" spans="1:20" ht="60" x14ac:dyDescent="0.2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17">
        <f>(E905/D905)*100</f>
        <v>118.33333333333333</v>
      </c>
      <c r="P905" s="19">
        <f>ROUND(E905/L905, 3)</f>
        <v>29.582999999999998</v>
      </c>
      <c r="Q905" t="str">
        <f>LEFT(N905, SEARCH("/", N905, 1)-1)</f>
        <v>theater</v>
      </c>
      <c r="R905" t="str">
        <f>RIGHT(N905,LEN(N905)-FIND("/",N905))</f>
        <v>plays</v>
      </c>
      <c r="S905" s="8">
        <f t="shared" si="28"/>
        <v>42141.541134259256</v>
      </c>
      <c r="T905" s="8">
        <f t="shared" si="29"/>
        <v>42171.541134259256</v>
      </c>
    </row>
    <row r="906" spans="1:20" ht="60" x14ac:dyDescent="0.2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17">
        <f>(E906/D906)*100</f>
        <v>118.33333333333333</v>
      </c>
      <c r="P906" s="19">
        <f>ROUND(E906/L906, 3)</f>
        <v>57.258000000000003</v>
      </c>
      <c r="Q906" t="str">
        <f>LEFT(N906, SEARCH("/", N906, 1)-1)</f>
        <v>theater</v>
      </c>
      <c r="R906" t="str">
        <f>RIGHT(N906,LEN(N906)-FIND("/",N906))</f>
        <v>plays</v>
      </c>
      <c r="S906" s="8">
        <f t="shared" si="28"/>
        <v>42147.826840277776</v>
      </c>
      <c r="T906" s="8">
        <f t="shared" si="29"/>
        <v>42176.934027777781</v>
      </c>
    </row>
    <row r="907" spans="1:20" ht="60" x14ac:dyDescent="0.2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17">
        <f>(E907/D907)*100</f>
        <v>118.25757575757576</v>
      </c>
      <c r="P907" s="19">
        <f>ROUND(E907/L907, 3)</f>
        <v>100.06399999999999</v>
      </c>
      <c r="Q907" t="str">
        <f>LEFT(N907, SEARCH("/", N907, 1)-1)</f>
        <v>theater</v>
      </c>
      <c r="R907" t="str">
        <f>RIGHT(N907,LEN(N907)-FIND("/",N907))</f>
        <v>plays</v>
      </c>
      <c r="S907" s="8">
        <f t="shared" si="28"/>
        <v>42179.344988425932</v>
      </c>
      <c r="T907" s="8">
        <f t="shared" si="29"/>
        <v>42219.75</v>
      </c>
    </row>
    <row r="908" spans="1:20" ht="60" x14ac:dyDescent="0.2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17">
        <f>(E908/D908)*100</f>
        <v>118.25000000000001</v>
      </c>
      <c r="P908" s="19">
        <f>ROUND(E908/L908, 3)</f>
        <v>97.191999999999993</v>
      </c>
      <c r="Q908" t="str">
        <f>LEFT(N908, SEARCH("/", N908, 1)-1)</f>
        <v>technology</v>
      </c>
      <c r="R908" t="str">
        <f>RIGHT(N908,LEN(N908)-FIND("/",N908))</f>
        <v>hardware</v>
      </c>
      <c r="S908" s="8">
        <f t="shared" si="28"/>
        <v>41389.808194444442</v>
      </c>
      <c r="T908" s="8">
        <f t="shared" si="29"/>
        <v>41422</v>
      </c>
    </row>
    <row r="909" spans="1:20" ht="45" x14ac:dyDescent="0.2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17">
        <f>(E909/D909)*100</f>
        <v>118.2205035971223</v>
      </c>
      <c r="P909" s="19">
        <f>ROUND(E909/L909, 3)</f>
        <v>65.861999999999995</v>
      </c>
      <c r="Q909" t="str">
        <f>LEFT(N909, SEARCH("/", N909, 1)-1)</f>
        <v>music</v>
      </c>
      <c r="R909" t="str">
        <f>RIGHT(N909,LEN(N909)-FIND("/",N909))</f>
        <v>metal</v>
      </c>
      <c r="S909" s="8">
        <f t="shared" si="28"/>
        <v>42702.212337962963</v>
      </c>
      <c r="T909" s="8">
        <f t="shared" si="29"/>
        <v>42732.212337962963</v>
      </c>
    </row>
    <row r="910" spans="1:20" ht="60" x14ac:dyDescent="0.2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17">
        <f>(E910/D910)*100</f>
        <v>118.19999999999999</v>
      </c>
      <c r="P910" s="19">
        <f>ROUND(E910/L910, 3)</f>
        <v>64.944999999999993</v>
      </c>
      <c r="Q910" t="str">
        <f>LEFT(N910, SEARCH("/", N910, 1)-1)</f>
        <v>film &amp; video</v>
      </c>
      <c r="R910" t="str">
        <f>RIGHT(N910,LEN(N910)-FIND("/",N910))</f>
        <v>documentary</v>
      </c>
      <c r="S910" s="8">
        <f t="shared" si="28"/>
        <v>41010.620312500003</v>
      </c>
      <c r="T910" s="8">
        <f t="shared" si="29"/>
        <v>41040.620312500003</v>
      </c>
    </row>
    <row r="911" spans="1:20" ht="45" x14ac:dyDescent="0.2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17">
        <f>(E911/D911)*100</f>
        <v>118.12400000000001</v>
      </c>
      <c r="P911" s="19">
        <f>ROUND(E911/L911, 3)</f>
        <v>170.69900000000001</v>
      </c>
      <c r="Q911" t="str">
        <f>LEFT(N911, SEARCH("/", N911, 1)-1)</f>
        <v>theater</v>
      </c>
      <c r="R911" t="str">
        <f>RIGHT(N911,LEN(N911)-FIND("/",N911))</f>
        <v>spaces</v>
      </c>
      <c r="S911" s="8">
        <f t="shared" si="28"/>
        <v>42655.465891203698</v>
      </c>
      <c r="T911" s="8">
        <f t="shared" si="29"/>
        <v>42685.507557870369</v>
      </c>
    </row>
    <row r="912" spans="1:20" ht="60" x14ac:dyDescent="0.2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17">
        <f>(E912/D912)*100</f>
        <v>118.08108</v>
      </c>
      <c r="P912" s="19">
        <f>ROUND(E912/L912, 3)</f>
        <v>30.654</v>
      </c>
      <c r="Q912" t="str">
        <f>LEFT(N912, SEARCH("/", N912, 1)-1)</f>
        <v>film &amp; video</v>
      </c>
      <c r="R912" t="str">
        <f>RIGHT(N912,LEN(N912)-FIND("/",N912))</f>
        <v>documentary</v>
      </c>
      <c r="S912" s="8">
        <f t="shared" si="28"/>
        <v>41149.954791666663</v>
      </c>
      <c r="T912" s="8">
        <f t="shared" si="29"/>
        <v>41179.954791666663</v>
      </c>
    </row>
    <row r="913" spans="1:20" ht="30" x14ac:dyDescent="0.2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17">
        <f>(E913/D913)*100</f>
        <v>118.05000000000001</v>
      </c>
      <c r="P913" s="19">
        <f>ROUND(E913/L913, 3)</f>
        <v>131.167</v>
      </c>
      <c r="Q913" t="str">
        <f>LEFT(N913, SEARCH("/", N913, 1)-1)</f>
        <v>music</v>
      </c>
      <c r="R913" t="str">
        <f>RIGHT(N913,LEN(N913)-FIND("/",N913))</f>
        <v>rock</v>
      </c>
      <c r="S913" s="8">
        <f t="shared" si="28"/>
        <v>41988.964062500003</v>
      </c>
      <c r="T913" s="8">
        <f t="shared" si="29"/>
        <v>42028.964062500003</v>
      </c>
    </row>
    <row r="914" spans="1:20" ht="45" x14ac:dyDescent="0.2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17">
        <f>(E914/D914)*100</f>
        <v>118</v>
      </c>
      <c r="P914" s="19">
        <f>ROUND(E914/L914, 3)</f>
        <v>47.2</v>
      </c>
      <c r="Q914" t="str">
        <f>LEFT(N914, SEARCH("/", N914, 1)-1)</f>
        <v>music</v>
      </c>
      <c r="R914" t="str">
        <f>RIGHT(N914,LEN(N914)-FIND("/",N914))</f>
        <v>rock</v>
      </c>
      <c r="S914" s="8">
        <f t="shared" si="28"/>
        <v>41243.367303240739</v>
      </c>
      <c r="T914" s="8">
        <f t="shared" si="29"/>
        <v>41283.367303240739</v>
      </c>
    </row>
    <row r="915" spans="1:20" ht="60" x14ac:dyDescent="0.2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17">
        <f>(E915/D915)*100</f>
        <v>117.96376666666666</v>
      </c>
      <c r="P915" s="19">
        <f>ROUND(E915/L915, 3)</f>
        <v>98.031000000000006</v>
      </c>
      <c r="Q915" t="str">
        <f>LEFT(N915, SEARCH("/", N915, 1)-1)</f>
        <v>music</v>
      </c>
      <c r="R915" t="str">
        <f>RIGHT(N915,LEN(N915)-FIND("/",N915))</f>
        <v>rock</v>
      </c>
      <c r="S915" s="8">
        <f t="shared" si="28"/>
        <v>40921.919340277782</v>
      </c>
      <c r="T915" s="8">
        <f t="shared" si="29"/>
        <v>40951.919340277782</v>
      </c>
    </row>
    <row r="916" spans="1:20" ht="60" x14ac:dyDescent="0.2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17">
        <f>(E916/D916)*100</f>
        <v>117.90285714285716</v>
      </c>
      <c r="P916" s="19">
        <f>ROUND(E916/L916, 3)</f>
        <v>2500.9699999999998</v>
      </c>
      <c r="Q916" t="str">
        <f>LEFT(N916, SEARCH("/", N916, 1)-1)</f>
        <v>technology</v>
      </c>
      <c r="R916" t="str">
        <f>RIGHT(N916,LEN(N916)-FIND("/",N916))</f>
        <v>hardware</v>
      </c>
      <c r="S916" s="8">
        <f t="shared" si="28"/>
        <v>41964.362743055557</v>
      </c>
      <c r="T916" s="8">
        <f t="shared" si="29"/>
        <v>41994.362743055557</v>
      </c>
    </row>
    <row r="917" spans="1:20" ht="60" x14ac:dyDescent="0.2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17">
        <f>(E917/D917)*100</f>
        <v>117.86666666666667</v>
      </c>
      <c r="P917" s="19">
        <f>ROUND(E917/L917, 3)</f>
        <v>180.40799999999999</v>
      </c>
      <c r="Q917" t="str">
        <f>LEFT(N917, SEARCH("/", N917, 1)-1)</f>
        <v>photography</v>
      </c>
      <c r="R917" t="str">
        <f>RIGHT(N917,LEN(N917)-FIND("/",N917))</f>
        <v>photobooks</v>
      </c>
      <c r="S917" s="8">
        <f t="shared" si="28"/>
        <v>41939.00712962963</v>
      </c>
      <c r="T917" s="8">
        <f t="shared" si="29"/>
        <v>41969.052083333328</v>
      </c>
    </row>
    <row r="918" spans="1:20" ht="30" x14ac:dyDescent="0.2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17">
        <f>(E918/D918)*100</f>
        <v>117.83999999999999</v>
      </c>
      <c r="P918" s="19">
        <f>ROUND(E918/L918, 3)</f>
        <v>39.811</v>
      </c>
      <c r="Q918" t="str">
        <f>LEFT(N918, SEARCH("/", N918, 1)-1)</f>
        <v>theater</v>
      </c>
      <c r="R918" t="str">
        <f>RIGHT(N918,LEN(N918)-FIND("/",N918))</f>
        <v>plays</v>
      </c>
      <c r="S918" s="8">
        <f t="shared" si="28"/>
        <v>41815.569212962961</v>
      </c>
      <c r="T918" s="8">
        <f t="shared" si="29"/>
        <v>41829.569212962961</v>
      </c>
    </row>
    <row r="919" spans="1:20" ht="30" x14ac:dyDescent="0.2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17">
        <f>(E919/D919)*100</f>
        <v>117.73333333333333</v>
      </c>
      <c r="P919" s="19">
        <f>ROUND(E919/L919, 3)</f>
        <v>67.923000000000002</v>
      </c>
      <c r="Q919" t="str">
        <f>LEFT(N919, SEARCH("/", N919, 1)-1)</f>
        <v>theater</v>
      </c>
      <c r="R919" t="str">
        <f>RIGHT(N919,LEN(N919)-FIND("/",N919))</f>
        <v>plays</v>
      </c>
      <c r="S919" s="8">
        <f t="shared" si="28"/>
        <v>42690.334317129629</v>
      </c>
      <c r="T919" s="8">
        <f t="shared" si="29"/>
        <v>42721.333333333328</v>
      </c>
    </row>
    <row r="920" spans="1:20" ht="45" x14ac:dyDescent="0.2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17">
        <f>(E920/D920)*100</f>
        <v>117.71428571428571</v>
      </c>
      <c r="P920" s="19">
        <f>ROUND(E920/L920, 3)</f>
        <v>37.454999999999998</v>
      </c>
      <c r="Q920" t="str">
        <f>LEFT(N920, SEARCH("/", N920, 1)-1)</f>
        <v>publishing</v>
      </c>
      <c r="R920" t="str">
        <f>RIGHT(N920,LEN(N920)-FIND("/",N920))</f>
        <v>nonfiction</v>
      </c>
      <c r="S920" s="8">
        <f t="shared" si="28"/>
        <v>40590.766886574071</v>
      </c>
      <c r="T920" s="8">
        <f t="shared" si="29"/>
        <v>40651.725219907406</v>
      </c>
    </row>
    <row r="921" spans="1:20" ht="60" x14ac:dyDescent="0.2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17">
        <f>(E921/D921)*100</f>
        <v>117.52499999999999</v>
      </c>
      <c r="P921" s="19">
        <f>ROUND(E921/L921, 3)</f>
        <v>110.352</v>
      </c>
      <c r="Q921" t="str">
        <f>LEFT(N921, SEARCH("/", N921, 1)-1)</f>
        <v>theater</v>
      </c>
      <c r="R921" t="str">
        <f>RIGHT(N921,LEN(N921)-FIND("/",N921))</f>
        <v>plays</v>
      </c>
      <c r="S921" s="8">
        <f t="shared" si="28"/>
        <v>41909.969386574077</v>
      </c>
      <c r="T921" s="8">
        <f t="shared" si="29"/>
        <v>41950.011053240742</v>
      </c>
    </row>
    <row r="922" spans="1:20" ht="30" x14ac:dyDescent="0.2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17">
        <f>(E922/D922)*100</f>
        <v>117.5</v>
      </c>
      <c r="P922" s="19">
        <f>ROUND(E922/L922, 3)</f>
        <v>47</v>
      </c>
      <c r="Q922" t="str">
        <f>LEFT(N922, SEARCH("/", N922, 1)-1)</f>
        <v>music</v>
      </c>
      <c r="R922" t="str">
        <f>RIGHT(N922,LEN(N922)-FIND("/",N922))</f>
        <v>pop</v>
      </c>
      <c r="S922" s="8">
        <f t="shared" si="28"/>
        <v>41802.757719907408</v>
      </c>
      <c r="T922" s="8">
        <f t="shared" si="29"/>
        <v>41832.757719907408</v>
      </c>
    </row>
    <row r="923" spans="1:20" ht="45" x14ac:dyDescent="0.2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17">
        <f>(E923/D923)*100</f>
        <v>117.39999999999999</v>
      </c>
      <c r="P923" s="19">
        <f>ROUND(E923/L923, 3)</f>
        <v>57.548999999999999</v>
      </c>
      <c r="Q923" t="str">
        <f>LEFT(N923, SEARCH("/", N923, 1)-1)</f>
        <v>theater</v>
      </c>
      <c r="R923" t="str">
        <f>RIGHT(N923,LEN(N923)-FIND("/",N923))</f>
        <v>plays</v>
      </c>
      <c r="S923" s="8">
        <f t="shared" si="28"/>
        <v>41781.666770833333</v>
      </c>
      <c r="T923" s="8">
        <f t="shared" si="29"/>
        <v>41811.666770833333</v>
      </c>
    </row>
    <row r="924" spans="1:20" ht="45" x14ac:dyDescent="0.2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17">
        <f>(E924/D924)*100</f>
        <v>117.27000000000001</v>
      </c>
      <c r="P924" s="19">
        <f>ROUND(E924/L924, 3)</f>
        <v>45.988</v>
      </c>
      <c r="Q924" t="str">
        <f>LEFT(N924, SEARCH("/", N924, 1)-1)</f>
        <v>music</v>
      </c>
      <c r="R924" t="str">
        <f>RIGHT(N924,LEN(N924)-FIND("/",N924))</f>
        <v>electronic music</v>
      </c>
      <c r="S924" s="8">
        <f t="shared" si="28"/>
        <v>42755.627372685187</v>
      </c>
      <c r="T924" s="8">
        <f t="shared" si="29"/>
        <v>42800.833333333328</v>
      </c>
    </row>
    <row r="925" spans="1:20" ht="60" x14ac:dyDescent="0.2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17">
        <f>(E925/D925)*100</f>
        <v>117.25000000000001</v>
      </c>
      <c r="P925" s="19">
        <f>ROUND(E925/L925, 3)</f>
        <v>58.625</v>
      </c>
      <c r="Q925" t="str">
        <f>LEFT(N925, SEARCH("/", N925, 1)-1)</f>
        <v>music</v>
      </c>
      <c r="R925" t="str">
        <f>RIGHT(N925,LEN(N925)-FIND("/",N925))</f>
        <v>rock</v>
      </c>
      <c r="S925" s="8">
        <f t="shared" si="28"/>
        <v>41005.45784722222</v>
      </c>
      <c r="T925" s="8">
        <f t="shared" si="29"/>
        <v>41048.125</v>
      </c>
    </row>
    <row r="926" spans="1:20" ht="30" x14ac:dyDescent="0.2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17">
        <f>(E926/D926)*100</f>
        <v>117.14285714285715</v>
      </c>
      <c r="P926" s="19">
        <f>ROUND(E926/L926, 3)</f>
        <v>51.25</v>
      </c>
      <c r="Q926" t="str">
        <f>LEFT(N926, SEARCH("/", N926, 1)-1)</f>
        <v>film &amp; video</v>
      </c>
      <c r="R926" t="str">
        <f>RIGHT(N926,LEN(N926)-FIND("/",N926))</f>
        <v>television</v>
      </c>
      <c r="S926" s="8">
        <f t="shared" si="28"/>
        <v>41989.91134259259</v>
      </c>
      <c r="T926" s="8">
        <f t="shared" si="29"/>
        <v>42005.332638888889</v>
      </c>
    </row>
    <row r="927" spans="1:20" ht="45" x14ac:dyDescent="0.2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17">
        <f>(E927/D927)*100</f>
        <v>117.12499999999999</v>
      </c>
      <c r="P927" s="19">
        <f>ROUND(E927/L927, 3)</f>
        <v>85.182000000000002</v>
      </c>
      <c r="Q927" t="str">
        <f>LEFT(N927, SEARCH("/", N927, 1)-1)</f>
        <v>theater</v>
      </c>
      <c r="R927" t="str">
        <f>RIGHT(N927,LEN(N927)-FIND("/",N927))</f>
        <v>spaces</v>
      </c>
      <c r="S927" s="8">
        <f t="shared" si="28"/>
        <v>42024.702893518523</v>
      </c>
      <c r="T927" s="8">
        <f t="shared" si="29"/>
        <v>42045.702893518523</v>
      </c>
    </row>
    <row r="928" spans="1:20" ht="60" x14ac:dyDescent="0.2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17">
        <f>(E928/D928)*100</f>
        <v>117.07484768810599</v>
      </c>
      <c r="P928" s="19">
        <f>ROUND(E928/L928, 3)</f>
        <v>44.853999999999999</v>
      </c>
      <c r="Q928" t="str">
        <f>LEFT(N928, SEARCH("/", N928, 1)-1)</f>
        <v>technology</v>
      </c>
      <c r="R928" t="str">
        <f>RIGHT(N928,LEN(N928)-FIND("/",N928))</f>
        <v>hardware</v>
      </c>
      <c r="S928" s="8">
        <f t="shared" si="28"/>
        <v>40761.604421296295</v>
      </c>
      <c r="T928" s="8">
        <f t="shared" si="29"/>
        <v>40805.604421296295</v>
      </c>
    </row>
    <row r="929" spans="1:20" ht="60" x14ac:dyDescent="0.2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17">
        <f>(E929/D929)*100</f>
        <v>117.04040000000001</v>
      </c>
      <c r="P929" s="19">
        <f>ROUND(E929/L929, 3)</f>
        <v>92.158000000000001</v>
      </c>
      <c r="Q929" t="str">
        <f>LEFT(N929, SEARCH("/", N929, 1)-1)</f>
        <v>publishing</v>
      </c>
      <c r="R929" t="str">
        <f>RIGHT(N929,LEN(N929)-FIND("/",N929))</f>
        <v>radio &amp; podcasts</v>
      </c>
      <c r="S929" s="8">
        <f t="shared" si="28"/>
        <v>41464.934016203704</v>
      </c>
      <c r="T929" s="8">
        <f t="shared" si="29"/>
        <v>41481.708333333336</v>
      </c>
    </row>
    <row r="930" spans="1:20" ht="60" x14ac:dyDescent="0.2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17">
        <f>(E930/D930)*100</f>
        <v>117</v>
      </c>
      <c r="P930" s="19">
        <f>ROUND(E930/L930, 3)</f>
        <v>75.483999999999995</v>
      </c>
      <c r="Q930" t="str">
        <f>LEFT(N930, SEARCH("/", N930, 1)-1)</f>
        <v>music</v>
      </c>
      <c r="R930" t="str">
        <f>RIGHT(N930,LEN(N930)-FIND("/",N930))</f>
        <v>rock</v>
      </c>
      <c r="S930" s="8">
        <f t="shared" si="28"/>
        <v>40838.043391203704</v>
      </c>
      <c r="T930" s="8">
        <f t="shared" si="29"/>
        <v>40883.085057870368</v>
      </c>
    </row>
    <row r="931" spans="1:20" ht="60" x14ac:dyDescent="0.2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17">
        <f>(E931/D931)*100</f>
        <v>117</v>
      </c>
      <c r="P931" s="19">
        <f>ROUND(E931/L931, 3)</f>
        <v>61.579000000000001</v>
      </c>
      <c r="Q931" t="str">
        <f>LEFT(N931, SEARCH("/", N931, 1)-1)</f>
        <v>music</v>
      </c>
      <c r="R931" t="str">
        <f>RIGHT(N931,LEN(N931)-FIND("/",N931))</f>
        <v>rock</v>
      </c>
      <c r="S931" s="8">
        <f t="shared" si="28"/>
        <v>41205.707048611112</v>
      </c>
      <c r="T931" s="8">
        <f t="shared" si="29"/>
        <v>41239.207638888889</v>
      </c>
    </row>
    <row r="932" spans="1:20" ht="60" x14ac:dyDescent="0.2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17">
        <f>(E932/D932)*100</f>
        <v>116.96666666666667</v>
      </c>
      <c r="P932" s="19">
        <f>ROUND(E932/L932, 3)</f>
        <v>133.93100000000001</v>
      </c>
      <c r="Q932" t="str">
        <f>LEFT(N932, SEARCH("/", N932, 1)-1)</f>
        <v>music</v>
      </c>
      <c r="R932" t="str">
        <f>RIGHT(N932,LEN(N932)-FIND("/",N932))</f>
        <v>rock</v>
      </c>
      <c r="S932" s="8">
        <f t="shared" si="28"/>
        <v>42081.77143518519</v>
      </c>
      <c r="T932" s="8">
        <f t="shared" si="29"/>
        <v>42119</v>
      </c>
    </row>
    <row r="933" spans="1:20" ht="45" x14ac:dyDescent="0.2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17">
        <f>(E933/D933)*100</f>
        <v>116.94725</v>
      </c>
      <c r="P933" s="19">
        <f>ROUND(E933/L933, 3)</f>
        <v>89.385999999999996</v>
      </c>
      <c r="Q933" t="str">
        <f>LEFT(N933, SEARCH("/", N933, 1)-1)</f>
        <v>film &amp; video</v>
      </c>
      <c r="R933" t="str">
        <f>RIGHT(N933,LEN(N933)-FIND("/",N933))</f>
        <v>documentary</v>
      </c>
      <c r="S933" s="8">
        <f t="shared" si="28"/>
        <v>42263.952662037031</v>
      </c>
      <c r="T933" s="8">
        <f t="shared" si="29"/>
        <v>42294.083333333328</v>
      </c>
    </row>
    <row r="934" spans="1:20" ht="45" x14ac:dyDescent="0.2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17">
        <f>(E934/D934)*100</f>
        <v>116.92307692307693</v>
      </c>
      <c r="P934" s="19">
        <f>ROUND(E934/L934, 3)</f>
        <v>50.667000000000002</v>
      </c>
      <c r="Q934" t="str">
        <f>LEFT(N934, SEARCH("/", N934, 1)-1)</f>
        <v>theater</v>
      </c>
      <c r="R934" t="str">
        <f>RIGHT(N934,LEN(N934)-FIND("/",N934))</f>
        <v>plays</v>
      </c>
      <c r="S934" s="8">
        <f t="shared" si="28"/>
        <v>42136.270787037036</v>
      </c>
      <c r="T934" s="8">
        <f t="shared" si="29"/>
        <v>42168.071527777778</v>
      </c>
    </row>
    <row r="935" spans="1:20" ht="60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17">
        <f>(E935/D935)*100</f>
        <v>116.91666666666667</v>
      </c>
      <c r="P935" s="19">
        <f>ROUND(E935/L935, 3)</f>
        <v>81.569999999999993</v>
      </c>
      <c r="Q935" t="str">
        <f>LEFT(N935, SEARCH("/", N935, 1)-1)</f>
        <v>theater</v>
      </c>
      <c r="R935" t="str">
        <f>RIGHT(N935,LEN(N935)-FIND("/",N935))</f>
        <v>plays</v>
      </c>
      <c r="S935" s="8">
        <f t="shared" si="28"/>
        <v>42167.023206018523</v>
      </c>
      <c r="T935" s="8">
        <f t="shared" si="29"/>
        <v>42196.165972222225</v>
      </c>
    </row>
    <row r="936" spans="1:20" ht="60" x14ac:dyDescent="0.2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17">
        <f>(E936/D936)*100</f>
        <v>116.86666666666667</v>
      </c>
      <c r="P936" s="19">
        <f>ROUND(E936/L936, 3)</f>
        <v>100.17100000000001</v>
      </c>
      <c r="Q936" t="str">
        <f>LEFT(N936, SEARCH("/", N936, 1)-1)</f>
        <v>theater</v>
      </c>
      <c r="R936" t="str">
        <f>RIGHT(N936,LEN(N936)-FIND("/",N936))</f>
        <v>plays</v>
      </c>
      <c r="S936" s="8">
        <f t="shared" si="28"/>
        <v>41947.762592592589</v>
      </c>
      <c r="T936" s="8">
        <f t="shared" si="29"/>
        <v>41987.762592592597</v>
      </c>
    </row>
    <row r="937" spans="1:20" ht="60" x14ac:dyDescent="0.2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17">
        <f>(E937/D937)*100</f>
        <v>116.84444444444443</v>
      </c>
      <c r="P937" s="19">
        <f>ROUND(E937/L937, 3)</f>
        <v>52.58</v>
      </c>
      <c r="Q937" t="str">
        <f>LEFT(N937, SEARCH("/", N937, 1)-1)</f>
        <v>theater</v>
      </c>
      <c r="R937" t="str">
        <f>RIGHT(N937,LEN(N937)-FIND("/",N937))</f>
        <v>plays</v>
      </c>
      <c r="S937" s="8">
        <f t="shared" si="28"/>
        <v>42426.949988425928</v>
      </c>
      <c r="T937" s="8">
        <f t="shared" si="29"/>
        <v>42461.165972222225</v>
      </c>
    </row>
    <row r="938" spans="1:20" ht="45" x14ac:dyDescent="0.2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17">
        <f>(E938/D938)*100</f>
        <v>116.83911999999998</v>
      </c>
      <c r="P938" s="19">
        <f>ROUND(E938/L938, 3)</f>
        <v>59.249000000000002</v>
      </c>
      <c r="Q938" t="str">
        <f>LEFT(N938, SEARCH("/", N938, 1)-1)</f>
        <v>film &amp; video</v>
      </c>
      <c r="R938" t="str">
        <f>RIGHT(N938,LEN(N938)-FIND("/",N938))</f>
        <v>documentary</v>
      </c>
      <c r="S938" s="8">
        <f t="shared" si="28"/>
        <v>42291.596273148149</v>
      </c>
      <c r="T938" s="8">
        <f t="shared" si="29"/>
        <v>42321.637939814813</v>
      </c>
    </row>
    <row r="939" spans="1:20" ht="45" x14ac:dyDescent="0.2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17">
        <f>(E939/D939)*100</f>
        <v>116.8</v>
      </c>
      <c r="P939" s="19">
        <f>ROUND(E939/L939, 3)</f>
        <v>44.923000000000002</v>
      </c>
      <c r="Q939" t="str">
        <f>LEFT(N939, SEARCH("/", N939, 1)-1)</f>
        <v>theater</v>
      </c>
      <c r="R939" t="str">
        <f>RIGHT(N939,LEN(N939)-FIND("/",N939))</f>
        <v>plays</v>
      </c>
      <c r="S939" s="8">
        <f t="shared" si="28"/>
        <v>41837.323009259257</v>
      </c>
      <c r="T939" s="8">
        <f t="shared" si="29"/>
        <v>41847.958333333336</v>
      </c>
    </row>
    <row r="940" spans="1:20" ht="60" x14ac:dyDescent="0.2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17">
        <f>(E940/D940)*100</f>
        <v>116.75</v>
      </c>
      <c r="P940" s="19">
        <f>ROUND(E940/L940, 3)</f>
        <v>41.695999999999998</v>
      </c>
      <c r="Q940" t="str">
        <f>LEFT(N940, SEARCH("/", N940, 1)-1)</f>
        <v>theater</v>
      </c>
      <c r="R940" t="str">
        <f>RIGHT(N940,LEN(N940)-FIND("/",N940))</f>
        <v>musical</v>
      </c>
      <c r="S940" s="8">
        <f t="shared" si="28"/>
        <v>42050.019641203704</v>
      </c>
      <c r="T940" s="8">
        <f t="shared" si="29"/>
        <v>42064.207638888889</v>
      </c>
    </row>
    <row r="941" spans="1:20" ht="45" x14ac:dyDescent="0.2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17">
        <f>(E941/D941)*100</f>
        <v>116.66666666666667</v>
      </c>
      <c r="P941" s="19">
        <f>ROUND(E941/L941, 3)</f>
        <v>76.923000000000002</v>
      </c>
      <c r="Q941" t="str">
        <f>LEFT(N941, SEARCH("/", N941, 1)-1)</f>
        <v>music</v>
      </c>
      <c r="R941" t="str">
        <f>RIGHT(N941,LEN(N941)-FIND("/",N941))</f>
        <v>rock</v>
      </c>
      <c r="S941" s="8">
        <f t="shared" si="28"/>
        <v>41507.845451388886</v>
      </c>
      <c r="T941" s="8">
        <f t="shared" si="29"/>
        <v>41537.845451388886</v>
      </c>
    </row>
    <row r="942" spans="1:20" ht="60" x14ac:dyDescent="0.2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17">
        <f>(E942/D942)*100</f>
        <v>116.66666666666667</v>
      </c>
      <c r="P942" s="19">
        <f>ROUND(E942/L942, 3)</f>
        <v>70</v>
      </c>
      <c r="Q942" t="str">
        <f>LEFT(N942, SEARCH("/", N942, 1)-1)</f>
        <v>theater</v>
      </c>
      <c r="R942" t="str">
        <f>RIGHT(N942,LEN(N942)-FIND("/",N942))</f>
        <v>plays</v>
      </c>
      <c r="S942" s="8">
        <f t="shared" si="28"/>
        <v>41963.872361111105</v>
      </c>
      <c r="T942" s="8">
        <f t="shared" si="29"/>
        <v>41974.797916666663</v>
      </c>
    </row>
    <row r="943" spans="1:20" ht="60" x14ac:dyDescent="0.2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17">
        <f>(E943/D943)*100</f>
        <v>116.6348</v>
      </c>
      <c r="P943" s="19">
        <f>ROUND(E943/L943, 3)</f>
        <v>44.86</v>
      </c>
      <c r="Q943" t="str">
        <f>LEFT(N943, SEARCH("/", N943, 1)-1)</f>
        <v>theater</v>
      </c>
      <c r="R943" t="str">
        <f>RIGHT(N943,LEN(N943)-FIND("/",N943))</f>
        <v>plays</v>
      </c>
      <c r="S943" s="8">
        <f t="shared" si="28"/>
        <v>42507.264699074076</v>
      </c>
      <c r="T943" s="8">
        <f t="shared" si="29"/>
        <v>42538.666666666672</v>
      </c>
    </row>
    <row r="944" spans="1:20" ht="45" x14ac:dyDescent="0.2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17">
        <f>(E944/D944)*100</f>
        <v>116.61660000000001</v>
      </c>
      <c r="P944" s="19">
        <f>ROUND(E944/L944, 3)</f>
        <v>60.738</v>
      </c>
      <c r="Q944" t="str">
        <f>LEFT(N944, SEARCH("/", N944, 1)-1)</f>
        <v>music</v>
      </c>
      <c r="R944" t="str">
        <f>RIGHT(N944,LEN(N944)-FIND("/",N944))</f>
        <v>rock</v>
      </c>
      <c r="S944" s="8">
        <f t="shared" si="28"/>
        <v>41144.763379629629</v>
      </c>
      <c r="T944" s="8">
        <f t="shared" si="29"/>
        <v>41174.763379629629</v>
      </c>
    </row>
    <row r="945" spans="1:20" ht="60" x14ac:dyDescent="0.2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17">
        <f>(E945/D945)*100</f>
        <v>116.56</v>
      </c>
      <c r="P945" s="19">
        <f>ROUND(E945/L945, 3)</f>
        <v>40.755000000000003</v>
      </c>
      <c r="Q945" t="str">
        <f>LEFT(N945, SEARCH("/", N945, 1)-1)</f>
        <v>film &amp; video</v>
      </c>
      <c r="R945" t="str">
        <f>RIGHT(N945,LEN(N945)-FIND("/",N945))</f>
        <v>documentary</v>
      </c>
      <c r="S945" s="8">
        <f t="shared" si="28"/>
        <v>41890.167453703703</v>
      </c>
      <c r="T945" s="8">
        <f t="shared" si="29"/>
        <v>41920.167453703703</v>
      </c>
    </row>
    <row r="946" spans="1:20" ht="60" x14ac:dyDescent="0.2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17">
        <f>(E946/D946)*100</f>
        <v>116.52013333333333</v>
      </c>
      <c r="P946" s="19">
        <f>ROUND(E946/L946, 3)</f>
        <v>60.268999999999998</v>
      </c>
      <c r="Q946" t="str">
        <f>LEFT(N946, SEARCH("/", N946, 1)-1)</f>
        <v>music</v>
      </c>
      <c r="R946" t="str">
        <f>RIGHT(N946,LEN(N946)-FIND("/",N946))</f>
        <v>indie rock</v>
      </c>
      <c r="S946" s="8">
        <f t="shared" si="28"/>
        <v>40852.889699074076</v>
      </c>
      <c r="T946" s="8">
        <f t="shared" si="29"/>
        <v>40883.249305555553</v>
      </c>
    </row>
    <row r="947" spans="1:20" ht="45" x14ac:dyDescent="0.2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17">
        <f>(E947/D947)*100</f>
        <v>116.35599999999999</v>
      </c>
      <c r="P947" s="19">
        <f>ROUND(E947/L947, 3)</f>
        <v>95.373999999999995</v>
      </c>
      <c r="Q947" t="str">
        <f>LEFT(N947, SEARCH("/", N947, 1)-1)</f>
        <v>theater</v>
      </c>
      <c r="R947" t="str">
        <f>RIGHT(N947,LEN(N947)-FIND("/",N947))</f>
        <v>spaces</v>
      </c>
      <c r="S947" s="8">
        <f t="shared" si="28"/>
        <v>42629.655046296291</v>
      </c>
      <c r="T947" s="8">
        <f t="shared" si="29"/>
        <v>42657.958333333328</v>
      </c>
    </row>
    <row r="948" spans="1:20" ht="45" x14ac:dyDescent="0.2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17">
        <f>(E948/D948)*100</f>
        <v>116.32786885245903</v>
      </c>
      <c r="P948" s="19">
        <f>ROUND(E948/L948, 3)</f>
        <v>50.686</v>
      </c>
      <c r="Q948" t="str">
        <f>LEFT(N948, SEARCH("/", N948, 1)-1)</f>
        <v>music</v>
      </c>
      <c r="R948" t="str">
        <f>RIGHT(N948,LEN(N948)-FIND("/",N948))</f>
        <v>indie rock</v>
      </c>
      <c r="S948" s="8">
        <f t="shared" si="28"/>
        <v>41099.093865740739</v>
      </c>
      <c r="T948" s="8">
        <f t="shared" si="29"/>
        <v>41131.916666666664</v>
      </c>
    </row>
    <row r="949" spans="1:20" ht="60" x14ac:dyDescent="0.2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17">
        <f>(E949/D949)*100</f>
        <v>116.29333333333334</v>
      </c>
      <c r="P949" s="19">
        <f>ROUND(E949/L949, 3)</f>
        <v>71.492000000000004</v>
      </c>
      <c r="Q949" t="str">
        <f>LEFT(N949, SEARCH("/", N949, 1)-1)</f>
        <v>theater</v>
      </c>
      <c r="R949" t="str">
        <f>RIGHT(N949,LEN(N949)-FIND("/",N949))</f>
        <v>plays</v>
      </c>
      <c r="S949" s="8">
        <f t="shared" si="28"/>
        <v>41835.666354166664</v>
      </c>
      <c r="T949" s="8">
        <f t="shared" si="29"/>
        <v>41855.666354166664</v>
      </c>
    </row>
    <row r="950" spans="1:20" ht="60" x14ac:dyDescent="0.2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17">
        <f>(E950/D950)*100</f>
        <v>116.26</v>
      </c>
      <c r="P950" s="19">
        <f>ROUND(E950/L950, 3)</f>
        <v>73.581999999999994</v>
      </c>
      <c r="Q950" t="str">
        <f>LEFT(N950, SEARCH("/", N950, 1)-1)</f>
        <v>theater</v>
      </c>
      <c r="R950" t="str">
        <f>RIGHT(N950,LEN(N950)-FIND("/",N950))</f>
        <v>plays</v>
      </c>
      <c r="S950" s="8">
        <f t="shared" si="28"/>
        <v>42173.803217592591</v>
      </c>
      <c r="T950" s="8">
        <f t="shared" si="29"/>
        <v>42203.290972222225</v>
      </c>
    </row>
    <row r="951" spans="1:20" ht="45" x14ac:dyDescent="0.2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17">
        <f>(E951/D951)*100</f>
        <v>116.25714285714285</v>
      </c>
      <c r="P951" s="19">
        <f>ROUND(E951/L951, 3)</f>
        <v>246.60599999999999</v>
      </c>
      <c r="Q951" t="str">
        <f>LEFT(N951, SEARCH("/", N951, 1)-1)</f>
        <v>film &amp; video</v>
      </c>
      <c r="R951" t="str">
        <f>RIGHT(N951,LEN(N951)-FIND("/",N951))</f>
        <v>documentary</v>
      </c>
      <c r="S951" s="8">
        <f t="shared" si="28"/>
        <v>41943.293912037036</v>
      </c>
      <c r="T951" s="8">
        <f t="shared" si="29"/>
        <v>41974.3355787037</v>
      </c>
    </row>
    <row r="952" spans="1:20" ht="45" x14ac:dyDescent="0.2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17">
        <f>(E952/D952)*100</f>
        <v>116.25000000000001</v>
      </c>
      <c r="P952" s="19">
        <f>ROUND(E952/L952, 3)</f>
        <v>116.25</v>
      </c>
      <c r="Q952" t="str">
        <f>LEFT(N952, SEARCH("/", N952, 1)-1)</f>
        <v>film &amp; video</v>
      </c>
      <c r="R952" t="str">
        <f>RIGHT(N952,LEN(N952)-FIND("/",N952))</f>
        <v>shorts</v>
      </c>
      <c r="S952" s="8">
        <f t="shared" si="28"/>
        <v>41075.583379629628</v>
      </c>
      <c r="T952" s="8">
        <f t="shared" si="29"/>
        <v>41105.583379629628</v>
      </c>
    </row>
    <row r="953" spans="1:20" ht="30" x14ac:dyDescent="0.2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17">
        <f>(E953/D953)*100</f>
        <v>116.25000000000001</v>
      </c>
      <c r="P953" s="19">
        <f>ROUND(E953/L953, 3)</f>
        <v>31</v>
      </c>
      <c r="Q953" t="str">
        <f>LEFT(N953, SEARCH("/", N953, 1)-1)</f>
        <v>music</v>
      </c>
      <c r="R953" t="str">
        <f>RIGHT(N953,LEN(N953)-FIND("/",N953))</f>
        <v>indie rock</v>
      </c>
      <c r="S953" s="8">
        <f t="shared" si="28"/>
        <v>41341.111400462964</v>
      </c>
      <c r="T953" s="8">
        <f t="shared" si="29"/>
        <v>41380.791666666664</v>
      </c>
    </row>
    <row r="954" spans="1:20" ht="45" x14ac:dyDescent="0.2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17">
        <f>(E954/D954)*100</f>
        <v>116.21</v>
      </c>
      <c r="P954" s="19">
        <f>ROUND(E954/L954, 3)</f>
        <v>223.48099999999999</v>
      </c>
      <c r="Q954" t="str">
        <f>LEFT(N954, SEARCH("/", N954, 1)-1)</f>
        <v>film &amp; video</v>
      </c>
      <c r="R954" t="str">
        <f>RIGHT(N954,LEN(N954)-FIND("/",N954))</f>
        <v>television</v>
      </c>
      <c r="S954" s="8">
        <f t="shared" si="28"/>
        <v>41807.701921296299</v>
      </c>
      <c r="T954" s="8">
        <f t="shared" si="29"/>
        <v>41837.701921296299</v>
      </c>
    </row>
    <row r="955" spans="1:20" ht="60" x14ac:dyDescent="0.2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17">
        <f>(E955/D955)*100</f>
        <v>116.19999999999999</v>
      </c>
      <c r="P955" s="19">
        <f>ROUND(E955/L955, 3)</f>
        <v>55.332999999999998</v>
      </c>
      <c r="Q955" t="str">
        <f>LEFT(N955, SEARCH("/", N955, 1)-1)</f>
        <v>theater</v>
      </c>
      <c r="R955" t="str">
        <f>RIGHT(N955,LEN(N955)-FIND("/",N955))</f>
        <v>plays</v>
      </c>
      <c r="S955" s="8">
        <f t="shared" si="28"/>
        <v>42261.917395833334</v>
      </c>
      <c r="T955" s="8">
        <f t="shared" si="29"/>
        <v>42291.917395833334</v>
      </c>
    </row>
    <row r="956" spans="1:20" ht="30" x14ac:dyDescent="0.2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17">
        <f>(E956/D956)*100</f>
        <v>116.16666666666666</v>
      </c>
      <c r="P956" s="19">
        <f>ROUND(E956/L956, 3)</f>
        <v>63.363999999999997</v>
      </c>
      <c r="Q956" t="str">
        <f>LEFT(N956, SEARCH("/", N956, 1)-1)</f>
        <v>theater</v>
      </c>
      <c r="R956" t="str">
        <f>RIGHT(N956,LEN(N956)-FIND("/",N956))</f>
        <v>plays</v>
      </c>
      <c r="S956" s="8">
        <f t="shared" si="28"/>
        <v>41839.175706018519</v>
      </c>
      <c r="T956" s="8">
        <f t="shared" si="29"/>
        <v>41853.175706018519</v>
      </c>
    </row>
    <row r="957" spans="1:20" ht="60" x14ac:dyDescent="0.2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17">
        <f>(E957/D957)*100</f>
        <v>116.15384615384616</v>
      </c>
      <c r="P957" s="19">
        <f>ROUND(E957/L957, 3)</f>
        <v>48.71</v>
      </c>
      <c r="Q957" t="str">
        <f>LEFT(N957, SEARCH("/", N957, 1)-1)</f>
        <v>music</v>
      </c>
      <c r="R957" t="str">
        <f>RIGHT(N957,LEN(N957)-FIND("/",N957))</f>
        <v>rock</v>
      </c>
      <c r="S957" s="8">
        <f t="shared" si="28"/>
        <v>42747.219560185185</v>
      </c>
      <c r="T957" s="8">
        <f t="shared" si="29"/>
        <v>42769.174305555556</v>
      </c>
    </row>
    <row r="958" spans="1:20" ht="60" x14ac:dyDescent="0.2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17">
        <f>(E958/D958)*100</f>
        <v>116.08000000000001</v>
      </c>
      <c r="P958" s="19">
        <f>ROUND(E958/L958, 3)</f>
        <v>116.85899999999999</v>
      </c>
      <c r="Q958" t="str">
        <f>LEFT(N958, SEARCH("/", N958, 1)-1)</f>
        <v>film &amp; video</v>
      </c>
      <c r="R958" t="str">
        <f>RIGHT(N958,LEN(N958)-FIND("/",N958))</f>
        <v>documentary</v>
      </c>
      <c r="S958" s="8">
        <f t="shared" si="28"/>
        <v>40987.688333333332</v>
      </c>
      <c r="T958" s="8">
        <f t="shared" si="29"/>
        <v>41032.688333333332</v>
      </c>
    </row>
    <row r="959" spans="1:20" ht="45" x14ac:dyDescent="0.2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17">
        <f>(E959/D959)*100</f>
        <v>116.05000000000001</v>
      </c>
      <c r="P959" s="19">
        <f>ROUND(E959/L959, 3)</f>
        <v>80.034000000000006</v>
      </c>
      <c r="Q959" t="str">
        <f>LEFT(N959, SEARCH("/", N959, 1)-1)</f>
        <v>theater</v>
      </c>
      <c r="R959" t="str">
        <f>RIGHT(N959,LEN(N959)-FIND("/",N959))</f>
        <v>plays</v>
      </c>
      <c r="S959" s="8">
        <f t="shared" si="28"/>
        <v>42382.244409722218</v>
      </c>
      <c r="T959" s="8">
        <f t="shared" si="29"/>
        <v>42396.041666666672</v>
      </c>
    </row>
    <row r="960" spans="1:20" ht="45" x14ac:dyDescent="0.2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17">
        <f>(E960/D960)*100</f>
        <v>116.02222222222223</v>
      </c>
      <c r="P960" s="19">
        <f>ROUND(E960/L960, 3)</f>
        <v>50.689</v>
      </c>
      <c r="Q960" t="str">
        <f>LEFT(N960, SEARCH("/", N960, 1)-1)</f>
        <v>theater</v>
      </c>
      <c r="R960" t="str">
        <f>RIGHT(N960,LEN(N960)-FIND("/",N960))</f>
        <v>spaces</v>
      </c>
      <c r="S960" s="8">
        <f t="shared" si="28"/>
        <v>42660.618854166663</v>
      </c>
      <c r="T960" s="8">
        <f t="shared" si="29"/>
        <v>42696.249305555553</v>
      </c>
    </row>
    <row r="961" spans="1:20" ht="45" x14ac:dyDescent="0.2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17">
        <f>(E961/D961)*100</f>
        <v>116.02222222222223</v>
      </c>
      <c r="P961" s="19">
        <f>ROUND(E961/L961, 3)</f>
        <v>50.201999999999998</v>
      </c>
      <c r="Q961" t="str">
        <f>LEFT(N961, SEARCH("/", N961, 1)-1)</f>
        <v>theater</v>
      </c>
      <c r="R961" t="str">
        <f>RIGHT(N961,LEN(N961)-FIND("/",N961))</f>
        <v>plays</v>
      </c>
      <c r="S961" s="8">
        <f t="shared" si="28"/>
        <v>42648.546111111107</v>
      </c>
      <c r="T961" s="8">
        <f t="shared" si="29"/>
        <v>42678.546111111107</v>
      </c>
    </row>
    <row r="962" spans="1:20" ht="45" x14ac:dyDescent="0.2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17">
        <f>(E962/D962)*100</f>
        <v>115.99999999999999</v>
      </c>
      <c r="P962" s="19">
        <f>ROUND(E962/L962, 3)</f>
        <v>414.286</v>
      </c>
      <c r="Q962" t="str">
        <f>LEFT(N962, SEARCH("/", N962, 1)-1)</f>
        <v>photography</v>
      </c>
      <c r="R962" t="str">
        <f>RIGHT(N962,LEN(N962)-FIND("/",N962))</f>
        <v>photobooks</v>
      </c>
      <c r="S962" s="8">
        <f t="shared" si="28"/>
        <v>42733.827349537038</v>
      </c>
      <c r="T962" s="8">
        <f t="shared" si="29"/>
        <v>42763.811805555553</v>
      </c>
    </row>
    <row r="963" spans="1:20" ht="60" x14ac:dyDescent="0.2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17">
        <f>(E963/D963)*100</f>
        <v>115.99999999999999</v>
      </c>
      <c r="P963" s="19">
        <f>ROUND(E963/L963, 3)</f>
        <v>7.25</v>
      </c>
      <c r="Q963" t="str">
        <f>LEFT(N963, SEARCH("/", N963, 1)-1)</f>
        <v>music</v>
      </c>
      <c r="R963" t="str">
        <f>RIGHT(N963,LEN(N963)-FIND("/",N963))</f>
        <v>classical music</v>
      </c>
      <c r="S963" s="8">
        <f t="shared" ref="S963:S1026" si="30">(((J963/60)/60)/24)+DATE(1970,1,1)</f>
        <v>41464.106087962966</v>
      </c>
      <c r="T963" s="8">
        <f t="shared" ref="T963:T1026" si="31">(((I963/60)/60)/24)+DATE(1970,1,1)</f>
        <v>41485.106087962966</v>
      </c>
    </row>
    <row r="964" spans="1:20" ht="60" x14ac:dyDescent="0.2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17">
        <f>(E964/D964)*100</f>
        <v>115.93333333333334</v>
      </c>
      <c r="P964" s="19">
        <f>ROUND(E964/L964, 3)</f>
        <v>152.54400000000001</v>
      </c>
      <c r="Q964" t="str">
        <f>LEFT(N964, SEARCH("/", N964, 1)-1)</f>
        <v>music</v>
      </c>
      <c r="R964" t="str">
        <f>RIGHT(N964,LEN(N964)-FIND("/",N964))</f>
        <v>indie rock</v>
      </c>
      <c r="S964" s="8">
        <f t="shared" si="30"/>
        <v>41426.259618055556</v>
      </c>
      <c r="T964" s="8">
        <f t="shared" si="31"/>
        <v>41457.208333333336</v>
      </c>
    </row>
    <row r="965" spans="1:20" ht="60" x14ac:dyDescent="0.2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17">
        <f>(E965/D965)*100</f>
        <v>115.88888888888889</v>
      </c>
      <c r="P965" s="19">
        <f>ROUND(E965/L965, 3)</f>
        <v>59.6</v>
      </c>
      <c r="Q965" t="str">
        <f>LEFT(N965, SEARCH("/", N965, 1)-1)</f>
        <v>theater</v>
      </c>
      <c r="R965" t="str">
        <f>RIGHT(N965,LEN(N965)-FIND("/",N965))</f>
        <v>plays</v>
      </c>
      <c r="S965" s="8">
        <f t="shared" si="30"/>
        <v>42056.65143518518</v>
      </c>
      <c r="T965" s="8">
        <f t="shared" si="31"/>
        <v>42091.609768518523</v>
      </c>
    </row>
    <row r="966" spans="1:20" ht="60" x14ac:dyDescent="0.2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17">
        <f>(E966/D966)*100</f>
        <v>115.85714285714286</v>
      </c>
      <c r="P966" s="19">
        <f>ROUND(E966/L966, 3)</f>
        <v>24.576000000000001</v>
      </c>
      <c r="Q966" t="str">
        <f>LEFT(N966, SEARCH("/", N966, 1)-1)</f>
        <v>music</v>
      </c>
      <c r="R966" t="str">
        <f>RIGHT(N966,LEN(N966)-FIND("/",N966))</f>
        <v>rock</v>
      </c>
      <c r="S966" s="8">
        <f t="shared" si="30"/>
        <v>41176.684907407405</v>
      </c>
      <c r="T966" s="8">
        <f t="shared" si="31"/>
        <v>41206.684907407405</v>
      </c>
    </row>
    <row r="967" spans="1:20" ht="60" x14ac:dyDescent="0.2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17">
        <f>(E967/D967)*100</f>
        <v>115.75757575757575</v>
      </c>
      <c r="P967" s="19">
        <f>ROUND(E967/L967, 3)</f>
        <v>40.210999999999999</v>
      </c>
      <c r="Q967" t="str">
        <f>LEFT(N967, SEARCH("/", N967, 1)-1)</f>
        <v>publishing</v>
      </c>
      <c r="R967" t="str">
        <f>RIGHT(N967,LEN(N967)-FIND("/",N967))</f>
        <v>nonfiction</v>
      </c>
      <c r="S967" s="8">
        <f t="shared" si="30"/>
        <v>40668.814699074072</v>
      </c>
      <c r="T967" s="8">
        <f t="shared" si="31"/>
        <v>40730.814699074072</v>
      </c>
    </row>
    <row r="968" spans="1:20" ht="30" x14ac:dyDescent="0.2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17">
        <f>(E968/D968)*100</f>
        <v>115.75</v>
      </c>
      <c r="P968" s="19">
        <f>ROUND(E968/L968, 3)</f>
        <v>35.615000000000002</v>
      </c>
      <c r="Q968" t="str">
        <f>LEFT(N968, SEARCH("/", N968, 1)-1)</f>
        <v>music</v>
      </c>
      <c r="R968" t="str">
        <f>RIGHT(N968,LEN(N968)-FIND("/",N968))</f>
        <v>rock</v>
      </c>
      <c r="S968" s="8">
        <f t="shared" si="30"/>
        <v>42240.852534722217</v>
      </c>
      <c r="T968" s="8">
        <f t="shared" si="31"/>
        <v>42270.852534722217</v>
      </c>
    </row>
    <row r="969" spans="1:20" ht="60" x14ac:dyDescent="0.2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17">
        <f>(E969/D969)*100</f>
        <v>115.7092</v>
      </c>
      <c r="P969" s="19">
        <f>ROUND(E969/L969, 3)</f>
        <v>84.459000000000003</v>
      </c>
      <c r="Q969" t="str">
        <f>LEFT(N969, SEARCH("/", N969, 1)-1)</f>
        <v>technology</v>
      </c>
      <c r="R969" t="str">
        <f>RIGHT(N969,LEN(N969)-FIND("/",N969))</f>
        <v>hardware</v>
      </c>
      <c r="S969" s="8">
        <f t="shared" si="30"/>
        <v>40347.837800925925</v>
      </c>
      <c r="T969" s="8">
        <f t="shared" si="31"/>
        <v>40414.166666666664</v>
      </c>
    </row>
    <row r="970" spans="1:20" ht="30" x14ac:dyDescent="0.2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17">
        <f>(E970/D970)*100</f>
        <v>115.65217391304347</v>
      </c>
      <c r="P970" s="19">
        <f>ROUND(E970/L970, 3)</f>
        <v>44.332999999999998</v>
      </c>
      <c r="Q970" t="str">
        <f>LEFT(N970, SEARCH("/", N970, 1)-1)</f>
        <v>theater</v>
      </c>
      <c r="R970" t="str">
        <f>RIGHT(N970,LEN(N970)-FIND("/",N970))</f>
        <v>plays</v>
      </c>
      <c r="S970" s="8">
        <f t="shared" si="30"/>
        <v>42155.920219907406</v>
      </c>
      <c r="T970" s="8">
        <f t="shared" si="31"/>
        <v>42176.888888888891</v>
      </c>
    </row>
    <row r="971" spans="1:20" ht="45" x14ac:dyDescent="0.2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17">
        <f>(E971/D971)*100</f>
        <v>115.55</v>
      </c>
      <c r="P971" s="19">
        <f>ROUND(E971/L971, 3)</f>
        <v>36.109000000000002</v>
      </c>
      <c r="Q971" t="str">
        <f>LEFT(N971, SEARCH("/", N971, 1)-1)</f>
        <v>music</v>
      </c>
      <c r="R971" t="str">
        <f>RIGHT(N971,LEN(N971)-FIND("/",N971))</f>
        <v>indie rock</v>
      </c>
      <c r="S971" s="8">
        <f t="shared" si="30"/>
        <v>41590.255868055552</v>
      </c>
      <c r="T971" s="8">
        <f t="shared" si="31"/>
        <v>41620.255868055552</v>
      </c>
    </row>
    <row r="972" spans="1:20" ht="45" x14ac:dyDescent="0.2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17">
        <f>(E972/D972)*100</f>
        <v>115.54666666666667</v>
      </c>
      <c r="P972" s="19">
        <f>ROUND(E972/L972, 3)</f>
        <v>144.43299999999999</v>
      </c>
      <c r="Q972" t="str">
        <f>LEFT(N972, SEARCH("/", N972, 1)-1)</f>
        <v>games</v>
      </c>
      <c r="R972" t="str">
        <f>RIGHT(N972,LEN(N972)-FIND("/",N972))</f>
        <v>tabletop games</v>
      </c>
      <c r="S972" s="8">
        <f t="shared" si="30"/>
        <v>42014.832326388889</v>
      </c>
      <c r="T972" s="8">
        <f t="shared" si="31"/>
        <v>42035.832326388889</v>
      </c>
    </row>
    <row r="973" spans="1:20" ht="60" x14ac:dyDescent="0.2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17">
        <f>(E973/D973)*100</f>
        <v>115.51066666666668</v>
      </c>
      <c r="P973" s="19">
        <f>ROUND(E973/L973, 3)</f>
        <v>46.204000000000001</v>
      </c>
      <c r="Q973" t="str">
        <f>LEFT(N973, SEARCH("/", N973, 1)-1)</f>
        <v>music</v>
      </c>
      <c r="R973" t="str">
        <f>RIGHT(N973,LEN(N973)-FIND("/",N973))</f>
        <v>indie rock</v>
      </c>
      <c r="S973" s="8">
        <f t="shared" si="30"/>
        <v>40395.714722222219</v>
      </c>
      <c r="T973" s="8">
        <f t="shared" si="31"/>
        <v>40432.165972222225</v>
      </c>
    </row>
    <row r="974" spans="1:20" ht="45" x14ac:dyDescent="0.2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17">
        <f>(E974/D974)*100</f>
        <v>115.50800000000001</v>
      </c>
      <c r="P974" s="19">
        <f>ROUND(E974/L974, 3)</f>
        <v>307.202</v>
      </c>
      <c r="Q974" t="str">
        <f>LEFT(N974, SEARCH("/", N974, 1)-1)</f>
        <v>technology</v>
      </c>
      <c r="R974" t="str">
        <f>RIGHT(N974,LEN(N974)-FIND("/",N974))</f>
        <v>hardware</v>
      </c>
      <c r="S974" s="8">
        <f t="shared" si="30"/>
        <v>42103.042546296296</v>
      </c>
      <c r="T974" s="8">
        <f t="shared" si="31"/>
        <v>42160.875</v>
      </c>
    </row>
    <row r="975" spans="1:20" ht="45" x14ac:dyDescent="0.2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17">
        <f>(E975/D975)*100</f>
        <v>115.5</v>
      </c>
      <c r="P975" s="19">
        <f>ROUND(E975/L975, 3)</f>
        <v>44</v>
      </c>
      <c r="Q975" t="str">
        <f>LEFT(N975, SEARCH("/", N975, 1)-1)</f>
        <v>theater</v>
      </c>
      <c r="R975" t="str">
        <f>RIGHT(N975,LEN(N975)-FIND("/",N975))</f>
        <v>plays</v>
      </c>
      <c r="S975" s="8">
        <f t="shared" si="30"/>
        <v>41795.528101851851</v>
      </c>
      <c r="T975" s="8">
        <f t="shared" si="31"/>
        <v>41825.528101851851</v>
      </c>
    </row>
    <row r="976" spans="1:20" ht="90" x14ac:dyDescent="0.2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17">
        <f>(E976/D976)*100</f>
        <v>115.5</v>
      </c>
      <c r="P976" s="19">
        <f>ROUND(E976/L976, 3)</f>
        <v>30.937999999999999</v>
      </c>
      <c r="Q976" t="str">
        <f>LEFT(N976, SEARCH("/", N976, 1)-1)</f>
        <v>theater</v>
      </c>
      <c r="R976" t="str">
        <f>RIGHT(N976,LEN(N976)-FIND("/",N976))</f>
        <v>plays</v>
      </c>
      <c r="S976" s="8">
        <f t="shared" si="30"/>
        <v>42168.316481481481</v>
      </c>
      <c r="T976" s="8">
        <f t="shared" si="31"/>
        <v>42198.316481481481</v>
      </c>
    </row>
    <row r="977" spans="1:20" ht="60" x14ac:dyDescent="0.2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17">
        <f>(E977/D977)*100</f>
        <v>115.45</v>
      </c>
      <c r="P977" s="19">
        <f>ROUND(E977/L977, 3)</f>
        <v>62.07</v>
      </c>
      <c r="Q977" t="str">
        <f>LEFT(N977, SEARCH("/", N977, 1)-1)</f>
        <v>food</v>
      </c>
      <c r="R977" t="str">
        <f>RIGHT(N977,LEN(N977)-FIND("/",N977))</f>
        <v>small batch</v>
      </c>
      <c r="S977" s="8">
        <f t="shared" si="30"/>
        <v>42779.908449074079</v>
      </c>
      <c r="T977" s="8">
        <f t="shared" si="31"/>
        <v>42799.908449074079</v>
      </c>
    </row>
    <row r="978" spans="1:20" ht="45" x14ac:dyDescent="0.2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17">
        <f>(E978/D978)*100</f>
        <v>115.42857142857143</v>
      </c>
      <c r="P978" s="19">
        <f>ROUND(E978/L978, 3)</f>
        <v>85.956999999999994</v>
      </c>
      <c r="Q978" t="str">
        <f>LEFT(N978, SEARCH("/", N978, 1)-1)</f>
        <v>film &amp; video</v>
      </c>
      <c r="R978" t="str">
        <f>RIGHT(N978,LEN(N978)-FIND("/",N978))</f>
        <v>shorts</v>
      </c>
      <c r="S978" s="8">
        <f t="shared" si="30"/>
        <v>41357.209166666667</v>
      </c>
      <c r="T978" s="8">
        <f t="shared" si="31"/>
        <v>41387.209166666667</v>
      </c>
    </row>
    <row r="979" spans="1:20" ht="45" x14ac:dyDescent="0.2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17">
        <f>(E979/D979)*100</f>
        <v>115.33333333333333</v>
      </c>
      <c r="P979" s="19">
        <f>ROUND(E979/L979, 3)</f>
        <v>82.381</v>
      </c>
      <c r="Q979" t="str">
        <f>LEFT(N979, SEARCH("/", N979, 1)-1)</f>
        <v>music</v>
      </c>
      <c r="R979" t="str">
        <f>RIGHT(N979,LEN(N979)-FIND("/",N979))</f>
        <v>pop</v>
      </c>
      <c r="S979" s="8">
        <f t="shared" si="30"/>
        <v>40973.72623842593</v>
      </c>
      <c r="T979" s="8">
        <f t="shared" si="31"/>
        <v>41020.165972222225</v>
      </c>
    </row>
    <row r="980" spans="1:20" ht="45" x14ac:dyDescent="0.2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17">
        <f>(E980/D980)*100</f>
        <v>115.33333333333333</v>
      </c>
      <c r="P980" s="19">
        <f>ROUND(E980/L980, 3)</f>
        <v>53.231000000000002</v>
      </c>
      <c r="Q980" t="str">
        <f>LEFT(N980, SEARCH("/", N980, 1)-1)</f>
        <v>theater</v>
      </c>
      <c r="R980" t="str">
        <f>RIGHT(N980,LEN(N980)-FIND("/",N980))</f>
        <v>plays</v>
      </c>
      <c r="S980" s="8">
        <f t="shared" si="30"/>
        <v>42128.736608796295</v>
      </c>
      <c r="T980" s="8">
        <f t="shared" si="31"/>
        <v>42141.125</v>
      </c>
    </row>
    <row r="981" spans="1:20" ht="60" x14ac:dyDescent="0.2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17">
        <f>(E981/D981)*100</f>
        <v>115.30588235294117</v>
      </c>
      <c r="P981" s="19">
        <f>ROUND(E981/L981, 3)</f>
        <v>58.689</v>
      </c>
      <c r="Q981" t="str">
        <f>LEFT(N981, SEARCH("/", N981, 1)-1)</f>
        <v>theater</v>
      </c>
      <c r="R981" t="str">
        <f>RIGHT(N981,LEN(N981)-FIND("/",N981))</f>
        <v>plays</v>
      </c>
      <c r="S981" s="8">
        <f t="shared" si="30"/>
        <v>41893.324884259258</v>
      </c>
      <c r="T981" s="8">
        <f t="shared" si="31"/>
        <v>41926.290972222225</v>
      </c>
    </row>
    <row r="982" spans="1:20" ht="60" x14ac:dyDescent="0.2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17">
        <f>(E982/D982)*100</f>
        <v>115.16129032258064</v>
      </c>
      <c r="P982" s="19">
        <f>ROUND(E982/L982, 3)</f>
        <v>51</v>
      </c>
      <c r="Q982" t="str">
        <f>LEFT(N982, SEARCH("/", N982, 1)-1)</f>
        <v>theater</v>
      </c>
      <c r="R982" t="str">
        <f>RIGHT(N982,LEN(N982)-FIND("/",N982))</f>
        <v>plays</v>
      </c>
      <c r="S982" s="8">
        <f t="shared" si="30"/>
        <v>42294.808124999996</v>
      </c>
      <c r="T982" s="8">
        <f t="shared" si="31"/>
        <v>42305.829166666663</v>
      </c>
    </row>
    <row r="983" spans="1:20" ht="45" x14ac:dyDescent="0.2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17">
        <f>(E983/D983)*100</f>
        <v>115.12214285714286</v>
      </c>
      <c r="P983" s="19">
        <f>ROUND(E983/L983, 3)</f>
        <v>39.31</v>
      </c>
      <c r="Q983" t="str">
        <f>LEFT(N983, SEARCH("/", N983, 1)-1)</f>
        <v>music</v>
      </c>
      <c r="R983" t="str">
        <f>RIGHT(N983,LEN(N983)-FIND("/",N983))</f>
        <v>rock</v>
      </c>
      <c r="S983" s="8">
        <f t="shared" si="30"/>
        <v>41341.870868055557</v>
      </c>
      <c r="T983" s="8">
        <f t="shared" si="31"/>
        <v>41373.270833333336</v>
      </c>
    </row>
    <row r="984" spans="1:20" ht="30" x14ac:dyDescent="0.2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17">
        <f>(E984/D984)*100</f>
        <v>115.08</v>
      </c>
      <c r="P984" s="19">
        <f>ROUND(E984/L984, 3)</f>
        <v>76.72</v>
      </c>
      <c r="Q984" t="str">
        <f>LEFT(N984, SEARCH("/", N984, 1)-1)</f>
        <v>publishing</v>
      </c>
      <c r="R984" t="str">
        <f>RIGHT(N984,LEN(N984)-FIND("/",N984))</f>
        <v>radio &amp; podcasts</v>
      </c>
      <c r="S984" s="8">
        <f t="shared" si="30"/>
        <v>40933.80190972222</v>
      </c>
      <c r="T984" s="8">
        <f t="shared" si="31"/>
        <v>40993.760243055556</v>
      </c>
    </row>
    <row r="985" spans="1:20" ht="45" x14ac:dyDescent="0.2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17">
        <f>(E985/D985)*100</f>
        <v>115.06666666666668</v>
      </c>
      <c r="P985" s="19">
        <f>ROUND(E985/L985, 3)</f>
        <v>123.286</v>
      </c>
      <c r="Q985" t="str">
        <f>LEFT(N985, SEARCH("/", N985, 1)-1)</f>
        <v>film &amp; video</v>
      </c>
      <c r="R985" t="str">
        <f>RIGHT(N985,LEN(N985)-FIND("/",N985))</f>
        <v>shorts</v>
      </c>
      <c r="S985" s="8">
        <f t="shared" si="30"/>
        <v>41402.752222222225</v>
      </c>
      <c r="T985" s="8">
        <f t="shared" si="31"/>
        <v>41427.752222222225</v>
      </c>
    </row>
    <row r="986" spans="1:20" ht="60" x14ac:dyDescent="0.2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17">
        <f>(E986/D986)*100</f>
        <v>115.040375</v>
      </c>
      <c r="P986" s="19">
        <f>ROUND(E986/L986, 3)</f>
        <v>57.52</v>
      </c>
      <c r="Q986" t="str">
        <f>LEFT(N986, SEARCH("/", N986, 1)-1)</f>
        <v>music</v>
      </c>
      <c r="R986" t="str">
        <f>RIGHT(N986,LEN(N986)-FIND("/",N986))</f>
        <v>indie rock</v>
      </c>
      <c r="S986" s="8">
        <f t="shared" si="30"/>
        <v>41299.381423611114</v>
      </c>
      <c r="T986" s="8">
        <f t="shared" si="31"/>
        <v>41329.381423611114</v>
      </c>
    </row>
    <row r="987" spans="1:20" ht="60" x14ac:dyDescent="0.2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17">
        <f>(E987/D987)*100</f>
        <v>114.99999999999999</v>
      </c>
      <c r="P987" s="19">
        <f>ROUND(E987/L987, 3)</f>
        <v>32.344000000000001</v>
      </c>
      <c r="Q987" t="str">
        <f>LEFT(N987, SEARCH("/", N987, 1)-1)</f>
        <v>photography</v>
      </c>
      <c r="R987" t="str">
        <f>RIGHT(N987,LEN(N987)-FIND("/",N987))</f>
        <v>photobooks</v>
      </c>
      <c r="S987" s="8">
        <f t="shared" si="30"/>
        <v>42772.776076388895</v>
      </c>
      <c r="T987" s="8">
        <f t="shared" si="31"/>
        <v>42805.561805555553</v>
      </c>
    </row>
    <row r="988" spans="1:20" ht="60" x14ac:dyDescent="0.2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17">
        <f>(E988/D988)*100</f>
        <v>114.99999999999999</v>
      </c>
      <c r="P988" s="19">
        <f>ROUND(E988/L988, 3)</f>
        <v>50</v>
      </c>
      <c r="Q988" t="str">
        <f>LEFT(N988, SEARCH("/", N988, 1)-1)</f>
        <v>theater</v>
      </c>
      <c r="R988" t="str">
        <f>RIGHT(N988,LEN(N988)-FIND("/",N988))</f>
        <v>plays</v>
      </c>
      <c r="S988" s="8">
        <f t="shared" si="30"/>
        <v>41881.453587962962</v>
      </c>
      <c r="T988" s="8">
        <f t="shared" si="31"/>
        <v>41911.453587962962</v>
      </c>
    </row>
    <row r="989" spans="1:20" ht="45" x14ac:dyDescent="0.2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17">
        <f>(E989/D989)*100</f>
        <v>114.99999999999999</v>
      </c>
      <c r="P989" s="19">
        <f>ROUND(E989/L989, 3)</f>
        <v>79.31</v>
      </c>
      <c r="Q989" t="str">
        <f>LEFT(N989, SEARCH("/", N989, 1)-1)</f>
        <v>theater</v>
      </c>
      <c r="R989" t="str">
        <f>RIGHT(N989,LEN(N989)-FIND("/",N989))</f>
        <v>plays</v>
      </c>
      <c r="S989" s="8">
        <f t="shared" si="30"/>
        <v>40923.729953703703</v>
      </c>
      <c r="T989" s="8">
        <f t="shared" si="31"/>
        <v>40953.729953703703</v>
      </c>
    </row>
    <row r="990" spans="1:20" ht="60" x14ac:dyDescent="0.2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17">
        <f>(E990/D990)*100</f>
        <v>114.99999999999999</v>
      </c>
      <c r="P990" s="19">
        <f>ROUND(E990/L990, 3)</f>
        <v>115</v>
      </c>
      <c r="Q990" t="str">
        <f>LEFT(N990, SEARCH("/", N990, 1)-1)</f>
        <v>theater</v>
      </c>
      <c r="R990" t="str">
        <f>RIGHT(N990,LEN(N990)-FIND("/",N990))</f>
        <v>musical</v>
      </c>
      <c r="S990" s="8">
        <f t="shared" si="30"/>
        <v>42531.980694444443</v>
      </c>
      <c r="T990" s="8">
        <f t="shared" si="31"/>
        <v>42561.980694444443</v>
      </c>
    </row>
    <row r="991" spans="1:20" ht="60" x14ac:dyDescent="0.2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17">
        <f>(E991/D991)*100</f>
        <v>114.97699999999999</v>
      </c>
      <c r="P991" s="19">
        <f>ROUND(E991/L991, 3)</f>
        <v>566.38900000000001</v>
      </c>
      <c r="Q991" t="str">
        <f>LEFT(N991, SEARCH("/", N991, 1)-1)</f>
        <v>technology</v>
      </c>
      <c r="R991" t="str">
        <f>RIGHT(N991,LEN(N991)-FIND("/",N991))</f>
        <v>hardware</v>
      </c>
      <c r="S991" s="8">
        <f t="shared" si="30"/>
        <v>42423.3830787037</v>
      </c>
      <c r="T991" s="8">
        <f t="shared" si="31"/>
        <v>42453.341412037036</v>
      </c>
    </row>
    <row r="992" spans="1:20" ht="45" x14ac:dyDescent="0.2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17">
        <f>(E992/D992)*100</f>
        <v>114.901155</v>
      </c>
      <c r="P992" s="19">
        <f>ROUND(E992/L992, 3)</f>
        <v>282.66000000000003</v>
      </c>
      <c r="Q992" t="str">
        <f>LEFT(N992, SEARCH("/", N992, 1)-1)</f>
        <v>technology</v>
      </c>
      <c r="R992" t="str">
        <f>RIGHT(N992,LEN(N992)-FIND("/",N992))</f>
        <v>hardware</v>
      </c>
      <c r="S992" s="8">
        <f t="shared" si="30"/>
        <v>42290.460023148145</v>
      </c>
      <c r="T992" s="8">
        <f t="shared" si="31"/>
        <v>42327.207638888889</v>
      </c>
    </row>
    <row r="993" spans="1:20" ht="30" x14ac:dyDescent="0.2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17">
        <f>(E993/D993)*100</f>
        <v>114.9</v>
      </c>
      <c r="P993" s="19">
        <f>ROUND(E993/L993, 3)</f>
        <v>31.053999999999998</v>
      </c>
      <c r="Q993" t="str">
        <f>LEFT(N993, SEARCH("/", N993, 1)-1)</f>
        <v>music</v>
      </c>
      <c r="R993" t="str">
        <f>RIGHT(N993,LEN(N993)-FIND("/",N993))</f>
        <v>electronic music</v>
      </c>
      <c r="S993" s="8">
        <f t="shared" si="30"/>
        <v>42111.646724537044</v>
      </c>
      <c r="T993" s="8">
        <f t="shared" si="31"/>
        <v>42141.646724537044</v>
      </c>
    </row>
    <row r="994" spans="1:20" ht="45" x14ac:dyDescent="0.2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17">
        <f>(E994/D994)*100</f>
        <v>114.88571428571429</v>
      </c>
      <c r="P994" s="19">
        <f>ROUND(E994/L994, 3)</f>
        <v>46.218000000000004</v>
      </c>
      <c r="Q994" t="str">
        <f>LEFT(N994, SEARCH("/", N994, 1)-1)</f>
        <v>music</v>
      </c>
      <c r="R994" t="str">
        <f>RIGHT(N994,LEN(N994)-FIND("/",N994))</f>
        <v>rock</v>
      </c>
      <c r="S994" s="8">
        <f t="shared" si="30"/>
        <v>41882.590127314819</v>
      </c>
      <c r="T994" s="8">
        <f t="shared" si="31"/>
        <v>41912.590127314819</v>
      </c>
    </row>
    <row r="995" spans="1:20" ht="60" x14ac:dyDescent="0.2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17">
        <f>(E995/D995)*100</f>
        <v>114.8421052631579</v>
      </c>
      <c r="P995" s="19">
        <f>ROUND(E995/L995, 3)</f>
        <v>39.673000000000002</v>
      </c>
      <c r="Q995" t="str">
        <f>LEFT(N995, SEARCH("/", N995, 1)-1)</f>
        <v>theater</v>
      </c>
      <c r="R995" t="str">
        <f>RIGHT(N995,LEN(N995)-FIND("/",N995))</f>
        <v>plays</v>
      </c>
      <c r="S995" s="8">
        <f t="shared" si="30"/>
        <v>41477.930914351848</v>
      </c>
      <c r="T995" s="8">
        <f t="shared" si="31"/>
        <v>41504.625</v>
      </c>
    </row>
    <row r="996" spans="1:20" ht="45" x14ac:dyDescent="0.2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17">
        <f>(E996/D996)*100</f>
        <v>114.75999999999999</v>
      </c>
      <c r="P996" s="19">
        <f>ROUND(E996/L996, 3)</f>
        <v>129.81899999999999</v>
      </c>
      <c r="Q996" t="str">
        <f>LEFT(N996, SEARCH("/", N996, 1)-1)</f>
        <v>film &amp; video</v>
      </c>
      <c r="R996" t="str">
        <f>RIGHT(N996,LEN(N996)-FIND("/",N996))</f>
        <v>documentary</v>
      </c>
      <c r="S996" s="8">
        <f t="shared" si="30"/>
        <v>42586.066076388888</v>
      </c>
      <c r="T996" s="8">
        <f t="shared" si="31"/>
        <v>42624.165972222225</v>
      </c>
    </row>
    <row r="997" spans="1:20" ht="45" x14ac:dyDescent="0.2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17">
        <f>(E997/D997)*100</f>
        <v>114.72</v>
      </c>
      <c r="P997" s="19">
        <f>ROUND(E997/L997, 3)</f>
        <v>67.882000000000005</v>
      </c>
      <c r="Q997" t="str">
        <f>LEFT(N997, SEARCH("/", N997, 1)-1)</f>
        <v>music</v>
      </c>
      <c r="R997" t="str">
        <f>RIGHT(N997,LEN(N997)-FIND("/",N997))</f>
        <v>rock</v>
      </c>
      <c r="S997" s="8">
        <f t="shared" si="30"/>
        <v>40933.856967592597</v>
      </c>
      <c r="T997" s="8">
        <f t="shared" si="31"/>
        <v>40993.815300925926</v>
      </c>
    </row>
    <row r="998" spans="1:20" ht="60" x14ac:dyDescent="0.2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17">
        <f>(E998/D998)*100</f>
        <v>114.71959999999999</v>
      </c>
      <c r="P998" s="19">
        <f>ROUND(E998/L998, 3)</f>
        <v>30.189</v>
      </c>
      <c r="Q998" t="str">
        <f>LEFT(N998, SEARCH("/", N998, 1)-1)</f>
        <v>theater</v>
      </c>
      <c r="R998" t="str">
        <f>RIGHT(N998,LEN(N998)-FIND("/",N998))</f>
        <v>plays</v>
      </c>
      <c r="S998" s="8">
        <f t="shared" si="30"/>
        <v>41938.709421296298</v>
      </c>
      <c r="T998" s="8">
        <f t="shared" si="31"/>
        <v>41966.916666666672</v>
      </c>
    </row>
    <row r="999" spans="1:20" ht="60" x14ac:dyDescent="0.2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17">
        <f>(E999/D999)*100</f>
        <v>114.7</v>
      </c>
      <c r="P999" s="19">
        <f>ROUND(E999/L999, 3)</f>
        <v>42.481000000000002</v>
      </c>
      <c r="Q999" t="str">
        <f>LEFT(N999, SEARCH("/", N999, 1)-1)</f>
        <v>photography</v>
      </c>
      <c r="R999" t="str">
        <f>RIGHT(N999,LEN(N999)-FIND("/",N999))</f>
        <v>photobooks</v>
      </c>
      <c r="S999" s="8">
        <f t="shared" si="30"/>
        <v>42505.955925925926</v>
      </c>
      <c r="T999" s="8">
        <f t="shared" si="31"/>
        <v>42565.955925925926</v>
      </c>
    </row>
    <row r="1000" spans="1:20" ht="60" x14ac:dyDescent="0.2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17">
        <f>(E1000/D1000)*100</f>
        <v>114.66666666666667</v>
      </c>
      <c r="P1000" s="19">
        <f>ROUND(E1000/L1000, 3)</f>
        <v>50.588000000000001</v>
      </c>
      <c r="Q1000" t="str">
        <f>LEFT(N1000, SEARCH("/", N1000, 1)-1)</f>
        <v>film &amp; video</v>
      </c>
      <c r="R1000" t="str">
        <f>RIGHT(N1000,LEN(N1000)-FIND("/",N1000))</f>
        <v>shorts</v>
      </c>
      <c r="S1000" s="8">
        <f t="shared" si="30"/>
        <v>40324.662511574075</v>
      </c>
      <c r="T1000" s="8">
        <f t="shared" si="31"/>
        <v>40391.125</v>
      </c>
    </row>
    <row r="1001" spans="1:20" ht="45" x14ac:dyDescent="0.2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17">
        <f>(E1001/D1001)*100</f>
        <v>114.66666666666667</v>
      </c>
      <c r="P1001" s="19">
        <f>ROUND(E1001/L1001, 3)</f>
        <v>110.968</v>
      </c>
      <c r="Q1001" t="str">
        <f>LEFT(N1001, SEARCH("/", N1001, 1)-1)</f>
        <v>theater</v>
      </c>
      <c r="R1001" t="str">
        <f>RIGHT(N1001,LEN(N1001)-FIND("/",N1001))</f>
        <v>plays</v>
      </c>
      <c r="S1001" s="8">
        <f t="shared" si="30"/>
        <v>42430.040798611109</v>
      </c>
      <c r="T1001" s="8">
        <f t="shared" si="31"/>
        <v>42449.999131944445</v>
      </c>
    </row>
    <row r="1002" spans="1:20" ht="45" x14ac:dyDescent="0.2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17">
        <f>(E1002/D1002)*100</f>
        <v>114.66525000000001</v>
      </c>
      <c r="P1002" s="19">
        <f>ROUND(E1002/L1002, 3)</f>
        <v>80.185000000000002</v>
      </c>
      <c r="Q1002" t="str">
        <f>LEFT(N1002, SEARCH("/", N1002, 1)-1)</f>
        <v>technology</v>
      </c>
      <c r="R1002" t="str">
        <f>RIGHT(N1002,LEN(N1002)-FIND("/",N1002))</f>
        <v>space exploration</v>
      </c>
      <c r="S1002" s="8">
        <f t="shared" si="30"/>
        <v>42218.169293981482</v>
      </c>
      <c r="T1002" s="8">
        <f t="shared" si="31"/>
        <v>42246.169293981482</v>
      </c>
    </row>
    <row r="1003" spans="1:20" ht="60" x14ac:dyDescent="0.2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17">
        <f>(E1003/D1003)*100</f>
        <v>114.57142857142857</v>
      </c>
      <c r="P1003" s="19">
        <f>ROUND(E1003/L1003, 3)</f>
        <v>72.909000000000006</v>
      </c>
      <c r="Q1003" t="str">
        <f>LEFT(N1003, SEARCH("/", N1003, 1)-1)</f>
        <v>music</v>
      </c>
      <c r="R1003" t="str">
        <f>RIGHT(N1003,LEN(N1003)-FIND("/",N1003))</f>
        <v>indie rock</v>
      </c>
      <c r="S1003" s="8">
        <f t="shared" si="30"/>
        <v>41004.156886574077</v>
      </c>
      <c r="T1003" s="8">
        <f t="shared" si="31"/>
        <v>41045.207638888889</v>
      </c>
    </row>
    <row r="1004" spans="1:20" ht="45" x14ac:dyDescent="0.2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17">
        <f>(E1004/D1004)*100</f>
        <v>114.53400000000001</v>
      </c>
      <c r="P1004" s="19">
        <f>ROUND(E1004/L1004, 3)</f>
        <v>120.309</v>
      </c>
      <c r="Q1004" t="str">
        <f>LEFT(N1004, SEARCH("/", N1004, 1)-1)</f>
        <v>technology</v>
      </c>
      <c r="R1004" t="str">
        <f>RIGHT(N1004,LEN(N1004)-FIND("/",N1004))</f>
        <v>space exploration</v>
      </c>
      <c r="S1004" s="8">
        <f t="shared" si="30"/>
        <v>42211.99454861111</v>
      </c>
      <c r="T1004" s="8">
        <f t="shared" si="31"/>
        <v>42241.99454861111</v>
      </c>
    </row>
    <row r="1005" spans="1:20" ht="30" x14ac:dyDescent="0.2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17">
        <f>(E1005/D1005)*100</f>
        <v>114.5</v>
      </c>
      <c r="P1005" s="19">
        <f>ROUND(E1005/L1005, 3)</f>
        <v>57.25</v>
      </c>
      <c r="Q1005" t="str">
        <f>LEFT(N1005, SEARCH("/", N1005, 1)-1)</f>
        <v>music</v>
      </c>
      <c r="R1005" t="str">
        <f>RIGHT(N1005,LEN(N1005)-FIND("/",N1005))</f>
        <v>indie rock</v>
      </c>
      <c r="S1005" s="8">
        <f t="shared" si="30"/>
        <v>40920.904895833337</v>
      </c>
      <c r="T1005" s="8">
        <f t="shared" si="31"/>
        <v>40951.904895833337</v>
      </c>
    </row>
    <row r="1006" spans="1:20" ht="60" x14ac:dyDescent="0.2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17">
        <f>(E1006/D1006)*100</f>
        <v>114.5</v>
      </c>
      <c r="P1006" s="19">
        <f>ROUND(E1006/L1006, 3)</f>
        <v>18.77</v>
      </c>
      <c r="Q1006" t="str">
        <f>LEFT(N1006, SEARCH("/", N1006, 1)-1)</f>
        <v>theater</v>
      </c>
      <c r="R1006" t="str">
        <f>RIGHT(N1006,LEN(N1006)-FIND("/",N1006))</f>
        <v>plays</v>
      </c>
      <c r="S1006" s="8">
        <f t="shared" si="30"/>
        <v>42103.535254629634</v>
      </c>
      <c r="T1006" s="8">
        <f t="shared" si="31"/>
        <v>42117.535254629634</v>
      </c>
    </row>
    <row r="1007" spans="1:20" ht="45" x14ac:dyDescent="0.2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17">
        <f>(E1007/D1007)*100</f>
        <v>114.5</v>
      </c>
      <c r="P1007" s="19">
        <f>ROUND(E1007/L1007, 3)</f>
        <v>184.67699999999999</v>
      </c>
      <c r="Q1007" t="str">
        <f>LEFT(N1007, SEARCH("/", N1007, 1)-1)</f>
        <v>theater</v>
      </c>
      <c r="R1007" t="str">
        <f>RIGHT(N1007,LEN(N1007)-FIND("/",N1007))</f>
        <v>plays</v>
      </c>
      <c r="S1007" s="8">
        <f t="shared" si="30"/>
        <v>42494.563449074078</v>
      </c>
      <c r="T1007" s="8">
        <f t="shared" si="31"/>
        <v>42524.563449074078</v>
      </c>
    </row>
    <row r="1008" spans="1:20" ht="45" x14ac:dyDescent="0.2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17">
        <f>(E1008/D1008)*100</f>
        <v>114.40928571428573</v>
      </c>
      <c r="P1008" s="19">
        <f>ROUND(E1008/L1008, 3)</f>
        <v>119.176</v>
      </c>
      <c r="Q1008" t="str">
        <f>LEFT(N1008, SEARCH("/", N1008, 1)-1)</f>
        <v>theater</v>
      </c>
      <c r="R1008" t="str">
        <f>RIGHT(N1008,LEN(N1008)-FIND("/",N1008))</f>
        <v>plays</v>
      </c>
      <c r="S1008" s="8">
        <f t="shared" si="30"/>
        <v>42480.078715277778</v>
      </c>
      <c r="T1008" s="8">
        <f t="shared" si="31"/>
        <v>42504.165972222225</v>
      </c>
    </row>
    <row r="1009" spans="1:20" ht="45" x14ac:dyDescent="0.2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17">
        <f>(E1009/D1009)*100</f>
        <v>114.40638297872341</v>
      </c>
      <c r="P1009" s="19">
        <f>ROUND(E1009/L1009, 3)</f>
        <v>234.80799999999999</v>
      </c>
      <c r="Q1009" t="str">
        <f>LEFT(N1009, SEARCH("/", N1009, 1)-1)</f>
        <v>publishing</v>
      </c>
      <c r="R1009" t="str">
        <f>RIGHT(N1009,LEN(N1009)-FIND("/",N1009))</f>
        <v>nonfiction</v>
      </c>
      <c r="S1009" s="8">
        <f t="shared" si="30"/>
        <v>41946.029467592591</v>
      </c>
      <c r="T1009" s="8">
        <f t="shared" si="31"/>
        <v>41977.027083333334</v>
      </c>
    </row>
    <row r="1010" spans="1:20" ht="45" x14ac:dyDescent="0.2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17">
        <f>(E1010/D1010)*100</f>
        <v>114.39999999999999</v>
      </c>
      <c r="P1010" s="19">
        <f>ROUND(E1010/L1010, 3)</f>
        <v>103.218</v>
      </c>
      <c r="Q1010" t="str">
        <f>LEFT(N1010, SEARCH("/", N1010, 1)-1)</f>
        <v>film &amp; video</v>
      </c>
      <c r="R1010" t="str">
        <f>RIGHT(N1010,LEN(N1010)-FIND("/",N1010))</f>
        <v>documentary</v>
      </c>
      <c r="S1010" s="8">
        <f t="shared" si="30"/>
        <v>42292.250787037032</v>
      </c>
      <c r="T1010" s="8">
        <f t="shared" si="31"/>
        <v>42322.292361111111</v>
      </c>
    </row>
    <row r="1011" spans="1:20" ht="75" x14ac:dyDescent="0.2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17">
        <f>(E1011/D1011)*100</f>
        <v>114.39999999999999</v>
      </c>
      <c r="P1011" s="19">
        <f>ROUND(E1011/L1011, 3)</f>
        <v>104</v>
      </c>
      <c r="Q1011" t="str">
        <f>LEFT(N1011, SEARCH("/", N1011, 1)-1)</f>
        <v>music</v>
      </c>
      <c r="R1011" t="str">
        <f>RIGHT(N1011,LEN(N1011)-FIND("/",N1011))</f>
        <v>indie rock</v>
      </c>
      <c r="S1011" s="8">
        <f t="shared" si="30"/>
        <v>41626.761053240742</v>
      </c>
      <c r="T1011" s="8">
        <f t="shared" si="31"/>
        <v>41654.814583333333</v>
      </c>
    </row>
    <row r="1012" spans="1:20" ht="60" x14ac:dyDescent="0.2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17">
        <f>(E1012/D1012)*100</f>
        <v>114.38333333333333</v>
      </c>
      <c r="P1012" s="19">
        <f>ROUND(E1012/L1012, 3)</f>
        <v>55.796999999999997</v>
      </c>
      <c r="Q1012" t="str">
        <f>LEFT(N1012, SEARCH("/", N1012, 1)-1)</f>
        <v>music</v>
      </c>
      <c r="R1012" t="str">
        <f>RIGHT(N1012,LEN(N1012)-FIND("/",N1012))</f>
        <v>electronic music</v>
      </c>
      <c r="S1012" s="8">
        <f t="shared" si="30"/>
        <v>41548.747418981482</v>
      </c>
      <c r="T1012" s="8">
        <f t="shared" si="31"/>
        <v>41582.041666666664</v>
      </c>
    </row>
    <row r="1013" spans="1:20" ht="45" x14ac:dyDescent="0.2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17">
        <f>(E1013/D1013)*100</f>
        <v>114.35</v>
      </c>
      <c r="P1013" s="19">
        <f>ROUND(E1013/L1013, 3)</f>
        <v>87.962000000000003</v>
      </c>
      <c r="Q1013" t="str">
        <f>LEFT(N1013, SEARCH("/", N1013, 1)-1)</f>
        <v>theater</v>
      </c>
      <c r="R1013" t="str">
        <f>RIGHT(N1013,LEN(N1013)-FIND("/",N1013))</f>
        <v>plays</v>
      </c>
      <c r="S1013" s="8">
        <f t="shared" si="30"/>
        <v>41976.331979166673</v>
      </c>
      <c r="T1013" s="8">
        <f t="shared" si="31"/>
        <v>42004.291666666672</v>
      </c>
    </row>
    <row r="1014" spans="1:20" ht="60" x14ac:dyDescent="0.2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17">
        <f>(E1014/D1014)*100</f>
        <v>114.27586206896552</v>
      </c>
      <c r="P1014" s="19">
        <f>ROUND(E1014/L1014, 3)</f>
        <v>105.206</v>
      </c>
      <c r="Q1014" t="str">
        <f>LEFT(N1014, SEARCH("/", N1014, 1)-1)</f>
        <v>theater</v>
      </c>
      <c r="R1014" t="str">
        <f>RIGHT(N1014,LEN(N1014)-FIND("/",N1014))</f>
        <v>plays</v>
      </c>
      <c r="S1014" s="8">
        <f t="shared" si="30"/>
        <v>42431.102534722217</v>
      </c>
      <c r="T1014" s="8">
        <f t="shared" si="31"/>
        <v>42461.06086805556</v>
      </c>
    </row>
    <row r="1015" spans="1:20" ht="30" x14ac:dyDescent="0.2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17">
        <f>(E1015/D1015)*100</f>
        <v>114.27249999999999</v>
      </c>
      <c r="P1015" s="19">
        <f>ROUND(E1015/L1015, 3)</f>
        <v>101.827</v>
      </c>
      <c r="Q1015" t="str">
        <f>LEFT(N1015, SEARCH("/", N1015, 1)-1)</f>
        <v>film &amp; video</v>
      </c>
      <c r="R1015" t="str">
        <f>RIGHT(N1015,LEN(N1015)-FIND("/",N1015))</f>
        <v>documentary</v>
      </c>
      <c r="S1015" s="8">
        <f t="shared" si="30"/>
        <v>40675.71</v>
      </c>
      <c r="T1015" s="8">
        <f t="shared" si="31"/>
        <v>40695.207638888889</v>
      </c>
    </row>
    <row r="1016" spans="1:20" ht="45" x14ac:dyDescent="0.2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17">
        <f>(E1016/D1016)*100</f>
        <v>114.26</v>
      </c>
      <c r="P1016" s="19">
        <f>ROUND(E1016/L1016, 3)</f>
        <v>63.478000000000002</v>
      </c>
      <c r="Q1016" t="str">
        <f>LEFT(N1016, SEARCH("/", N1016, 1)-1)</f>
        <v>music</v>
      </c>
      <c r="R1016" t="str">
        <f>RIGHT(N1016,LEN(N1016)-FIND("/",N1016))</f>
        <v>rock</v>
      </c>
      <c r="S1016" s="8">
        <f t="shared" si="30"/>
        <v>42292.002893518518</v>
      </c>
      <c r="T1016" s="8">
        <f t="shared" si="31"/>
        <v>42322.044560185182</v>
      </c>
    </row>
    <row r="1017" spans="1:20" ht="60" x14ac:dyDescent="0.2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17">
        <f>(E1017/D1017)*100</f>
        <v>114.24000000000001</v>
      </c>
      <c r="P1017" s="19">
        <f>ROUND(E1017/L1017, 3)</f>
        <v>64.909000000000006</v>
      </c>
      <c r="Q1017" t="str">
        <f>LEFT(N1017, SEARCH("/", N1017, 1)-1)</f>
        <v>theater</v>
      </c>
      <c r="R1017" t="str">
        <f>RIGHT(N1017,LEN(N1017)-FIND("/",N1017))</f>
        <v>plays</v>
      </c>
      <c r="S1017" s="8">
        <f t="shared" si="30"/>
        <v>42506.760405092587</v>
      </c>
      <c r="T1017" s="8">
        <f t="shared" si="31"/>
        <v>42536.760405092587</v>
      </c>
    </row>
    <row r="1018" spans="1:20" ht="60" x14ac:dyDescent="0.2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17">
        <f>(E1018/D1018)*100</f>
        <v>114.16866666666667</v>
      </c>
      <c r="P1018" s="19">
        <f>ROUND(E1018/L1018, 3)</f>
        <v>161.255</v>
      </c>
      <c r="Q1018" t="str">
        <f>LEFT(N1018, SEARCH("/", N1018, 1)-1)</f>
        <v>film &amp; video</v>
      </c>
      <c r="R1018" t="str">
        <f>RIGHT(N1018,LEN(N1018)-FIND("/",N1018))</f>
        <v>documentary</v>
      </c>
      <c r="S1018" s="8">
        <f t="shared" si="30"/>
        <v>41261.767812500002</v>
      </c>
      <c r="T1018" s="8">
        <f t="shared" si="31"/>
        <v>41306.767812500002</v>
      </c>
    </row>
    <row r="1019" spans="1:20" ht="60" x14ac:dyDescent="0.2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17">
        <f>(E1019/D1019)*100</f>
        <v>114.16666666666666</v>
      </c>
      <c r="P1019" s="19">
        <f>ROUND(E1019/L1019, 3)</f>
        <v>80.587999999999994</v>
      </c>
      <c r="Q1019" t="str">
        <f>LEFT(N1019, SEARCH("/", N1019, 1)-1)</f>
        <v>music</v>
      </c>
      <c r="R1019" t="str">
        <f>RIGHT(N1019,LEN(N1019)-FIND("/",N1019))</f>
        <v>rock</v>
      </c>
      <c r="S1019" s="8">
        <f t="shared" si="30"/>
        <v>41549.627615740741</v>
      </c>
      <c r="T1019" s="8">
        <f t="shared" si="31"/>
        <v>41579.627615740741</v>
      </c>
    </row>
    <row r="1020" spans="1:20" ht="45" x14ac:dyDescent="0.2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17">
        <f>(E1020/D1020)*100</f>
        <v>114.16238095238094</v>
      </c>
      <c r="P1020" s="19">
        <f>ROUND(E1020/L1020, 3)</f>
        <v>77.335999999999999</v>
      </c>
      <c r="Q1020" t="str">
        <f>LEFT(N1020, SEARCH("/", N1020, 1)-1)</f>
        <v>theater</v>
      </c>
      <c r="R1020" t="str">
        <f>RIGHT(N1020,LEN(N1020)-FIND("/",N1020))</f>
        <v>plays</v>
      </c>
      <c r="S1020" s="8">
        <f t="shared" si="30"/>
        <v>41375.702210648145</v>
      </c>
      <c r="T1020" s="8">
        <f t="shared" si="31"/>
        <v>41400.702210648145</v>
      </c>
    </row>
    <row r="1021" spans="1:20" ht="45" x14ac:dyDescent="0.2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17">
        <f>(E1021/D1021)*100</f>
        <v>114.12500000000001</v>
      </c>
      <c r="P1021" s="19">
        <f>ROUND(E1021/L1021, 3)</f>
        <v>67.132000000000005</v>
      </c>
      <c r="Q1021" t="str">
        <f>LEFT(N1021, SEARCH("/", N1021, 1)-1)</f>
        <v>music</v>
      </c>
      <c r="R1021" t="str">
        <f>RIGHT(N1021,LEN(N1021)-FIND("/",N1021))</f>
        <v>rock</v>
      </c>
      <c r="S1021" s="8">
        <f t="shared" si="30"/>
        <v>40845.050879629627</v>
      </c>
      <c r="T1021" s="8">
        <f t="shared" si="31"/>
        <v>40890.092546296299</v>
      </c>
    </row>
    <row r="1022" spans="1:20" ht="60" x14ac:dyDescent="0.2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17">
        <f>(E1022/D1022)*100</f>
        <v>114.01428571428571</v>
      </c>
      <c r="P1022" s="19">
        <f>ROUND(E1022/L1022, 3)</f>
        <v>89.674000000000007</v>
      </c>
      <c r="Q1022" t="str">
        <f>LEFT(N1022, SEARCH("/", N1022, 1)-1)</f>
        <v>photography</v>
      </c>
      <c r="R1022" t="str">
        <f>RIGHT(N1022,LEN(N1022)-FIND("/",N1022))</f>
        <v>photobooks</v>
      </c>
      <c r="S1022" s="8">
        <f t="shared" si="30"/>
        <v>42690.259699074071</v>
      </c>
      <c r="T1022" s="8">
        <f t="shared" si="31"/>
        <v>42726.083333333328</v>
      </c>
    </row>
    <row r="1023" spans="1:20" ht="45" x14ac:dyDescent="0.2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17">
        <f>(E1023/D1023)*100</f>
        <v>113.99999999999999</v>
      </c>
      <c r="P1023" s="19">
        <f>ROUND(E1023/L1023, 3)</f>
        <v>74.347999999999999</v>
      </c>
      <c r="Q1023" t="str">
        <f>LEFT(N1023, SEARCH("/", N1023, 1)-1)</f>
        <v>theater</v>
      </c>
      <c r="R1023" t="str">
        <f>RIGHT(N1023,LEN(N1023)-FIND("/",N1023))</f>
        <v>plays</v>
      </c>
      <c r="S1023" s="8">
        <f t="shared" si="30"/>
        <v>42192.591944444444</v>
      </c>
      <c r="T1023" s="8">
        <f t="shared" si="31"/>
        <v>42223.708333333328</v>
      </c>
    </row>
    <row r="1024" spans="1:20" ht="60" x14ac:dyDescent="0.2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17">
        <f>(E1024/D1024)*100</f>
        <v>113.99999999999999</v>
      </c>
      <c r="P1024" s="19">
        <f>ROUND(E1024/L1024, 3)</f>
        <v>36.774000000000001</v>
      </c>
      <c r="Q1024" t="str">
        <f>LEFT(N1024, SEARCH("/", N1024, 1)-1)</f>
        <v>technology</v>
      </c>
      <c r="R1024" t="str">
        <f>RIGHT(N1024,LEN(N1024)-FIND("/",N1024))</f>
        <v>space exploration</v>
      </c>
      <c r="S1024" s="8">
        <f t="shared" si="30"/>
        <v>42692.256550925929</v>
      </c>
      <c r="T1024" s="8">
        <f t="shared" si="31"/>
        <v>42706.256550925929</v>
      </c>
    </row>
    <row r="1025" spans="1:20" ht="30" x14ac:dyDescent="0.2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17">
        <f>(E1025/D1025)*100</f>
        <v>113.99999999999999</v>
      </c>
      <c r="P1025" s="19">
        <f>ROUND(E1025/L1025, 3)</f>
        <v>82.608999999999995</v>
      </c>
      <c r="Q1025" t="str">
        <f>LEFT(N1025, SEARCH("/", N1025, 1)-1)</f>
        <v>theater</v>
      </c>
      <c r="R1025" t="str">
        <f>RIGHT(N1025,LEN(N1025)-FIND("/",N1025))</f>
        <v>plays</v>
      </c>
      <c r="S1025" s="8">
        <f t="shared" si="30"/>
        <v>41447.839722222219</v>
      </c>
      <c r="T1025" s="8">
        <f t="shared" si="31"/>
        <v>41477.839722222219</v>
      </c>
    </row>
    <row r="1026" spans="1:20" ht="60" x14ac:dyDescent="0.2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17">
        <f>(E1026/D1026)*100</f>
        <v>113.99999999999999</v>
      </c>
      <c r="P1026" s="19">
        <f>ROUND(E1026/L1026, 3)</f>
        <v>40.713999999999999</v>
      </c>
      <c r="Q1026" t="str">
        <f>LEFT(N1026, SEARCH("/", N1026, 1)-1)</f>
        <v>theater</v>
      </c>
      <c r="R1026" t="str">
        <f>RIGHT(N1026,LEN(N1026)-FIND("/",N1026))</f>
        <v>plays</v>
      </c>
      <c r="S1026" s="8">
        <f t="shared" si="30"/>
        <v>42232.702546296292</v>
      </c>
      <c r="T1026" s="8">
        <f t="shared" si="31"/>
        <v>42264.165972222225</v>
      </c>
    </row>
    <row r="1027" spans="1:20" ht="30" x14ac:dyDescent="0.2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17">
        <f>(E1027/D1027)*100</f>
        <v>113.99999999999999</v>
      </c>
      <c r="P1027" s="19">
        <f>ROUND(E1027/L1027, 3)</f>
        <v>27.143000000000001</v>
      </c>
      <c r="Q1027" t="str">
        <f>LEFT(N1027, SEARCH("/", N1027, 1)-1)</f>
        <v>theater</v>
      </c>
      <c r="R1027" t="str">
        <f>RIGHT(N1027,LEN(N1027)-FIND("/",N1027))</f>
        <v>plays</v>
      </c>
      <c r="S1027" s="8">
        <f t="shared" ref="S1027:S1090" si="32">(((J1027/60)/60)/24)+DATE(1970,1,1)</f>
        <v>41779.724224537036</v>
      </c>
      <c r="T1027" s="8">
        <f t="shared" ref="T1027:T1090" si="33">(((I1027/60)/60)/24)+DATE(1970,1,1)</f>
        <v>41805.666666666664</v>
      </c>
    </row>
    <row r="1028" spans="1:20" ht="45" x14ac:dyDescent="0.2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17">
        <f>(E1028/D1028)*100</f>
        <v>113.92</v>
      </c>
      <c r="P1028" s="19">
        <f>ROUND(E1028/L1028, 3)</f>
        <v>80.224999999999994</v>
      </c>
      <c r="Q1028" t="str">
        <f>LEFT(N1028, SEARCH("/", N1028, 1)-1)</f>
        <v>theater</v>
      </c>
      <c r="R1028" t="str">
        <f>RIGHT(N1028,LEN(N1028)-FIND("/",N1028))</f>
        <v>plays</v>
      </c>
      <c r="S1028" s="8">
        <f t="shared" si="32"/>
        <v>42042.197824074072</v>
      </c>
      <c r="T1028" s="8">
        <f t="shared" si="33"/>
        <v>42072.156157407408</v>
      </c>
    </row>
    <row r="1029" spans="1:20" ht="45" x14ac:dyDescent="0.2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17">
        <f>(E1029/D1029)*100</f>
        <v>113.88888888888889</v>
      </c>
      <c r="P1029" s="19">
        <f>ROUND(E1029/L1029, 3)</f>
        <v>37.963000000000001</v>
      </c>
      <c r="Q1029" t="str">
        <f>LEFT(N1029, SEARCH("/", N1029, 1)-1)</f>
        <v>theater</v>
      </c>
      <c r="R1029" t="str">
        <f>RIGHT(N1029,LEN(N1029)-FIND("/",N1029))</f>
        <v>plays</v>
      </c>
      <c r="S1029" s="8">
        <f t="shared" si="32"/>
        <v>42026.176180555558</v>
      </c>
      <c r="T1029" s="8">
        <f t="shared" si="33"/>
        <v>42064.207638888889</v>
      </c>
    </row>
    <row r="1030" spans="1:20" ht="45" x14ac:dyDescent="0.2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17">
        <f>(E1030/D1030)*100</f>
        <v>113.85000000000001</v>
      </c>
      <c r="P1030" s="19">
        <f>ROUND(E1030/L1030, 3)</f>
        <v>72.057000000000002</v>
      </c>
      <c r="Q1030" t="str">
        <f>LEFT(N1030, SEARCH("/", N1030, 1)-1)</f>
        <v>music</v>
      </c>
      <c r="R1030" t="str">
        <f>RIGHT(N1030,LEN(N1030)-FIND("/",N1030))</f>
        <v>rock</v>
      </c>
      <c r="S1030" s="8">
        <f t="shared" si="32"/>
        <v>42640.917939814812</v>
      </c>
      <c r="T1030" s="8">
        <f t="shared" si="33"/>
        <v>42670.888194444444</v>
      </c>
    </row>
    <row r="1031" spans="1:20" ht="30" x14ac:dyDescent="0.2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17">
        <f>(E1031/D1031)*100</f>
        <v>113.83571428571429</v>
      </c>
      <c r="P1031" s="19">
        <f>ROUND(E1031/L1031, 3)</f>
        <v>68.106999999999999</v>
      </c>
      <c r="Q1031" t="str">
        <f>LEFT(N1031, SEARCH("/", N1031, 1)-1)</f>
        <v>games</v>
      </c>
      <c r="R1031" t="str">
        <f>RIGHT(N1031,LEN(N1031)-FIND("/",N1031))</f>
        <v>tabletop games</v>
      </c>
      <c r="S1031" s="8">
        <f t="shared" si="32"/>
        <v>42675.487291666665</v>
      </c>
      <c r="T1031" s="8">
        <f t="shared" si="33"/>
        <v>42706.291666666672</v>
      </c>
    </row>
    <row r="1032" spans="1:20" ht="45" x14ac:dyDescent="0.2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17">
        <f>(E1032/D1032)*100</f>
        <v>113.77333333333333</v>
      </c>
      <c r="P1032" s="19">
        <f>ROUND(E1032/L1032, 3)</f>
        <v>108.01300000000001</v>
      </c>
      <c r="Q1032" t="str">
        <f>LEFT(N1032, SEARCH("/", N1032, 1)-1)</f>
        <v>film &amp; video</v>
      </c>
      <c r="R1032" t="str">
        <f>RIGHT(N1032,LEN(N1032)-FIND("/",N1032))</f>
        <v>documentary</v>
      </c>
      <c r="S1032" s="8">
        <f t="shared" si="32"/>
        <v>41950.923576388886</v>
      </c>
      <c r="T1032" s="8">
        <f t="shared" si="33"/>
        <v>41984.207638888889</v>
      </c>
    </row>
    <row r="1033" spans="1:20" ht="60" x14ac:dyDescent="0.2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17">
        <f>(E1033/D1033)*100</f>
        <v>113.75714285714287</v>
      </c>
      <c r="P1033" s="19">
        <f>ROUND(E1033/L1033, 3)</f>
        <v>47.399000000000001</v>
      </c>
      <c r="Q1033" t="str">
        <f>LEFT(N1033, SEARCH("/", N1033, 1)-1)</f>
        <v>film &amp; video</v>
      </c>
      <c r="R1033" t="str">
        <f>RIGHT(N1033,LEN(N1033)-FIND("/",N1033))</f>
        <v>documentary</v>
      </c>
      <c r="S1033" s="8">
        <f t="shared" si="32"/>
        <v>40213.323599537034</v>
      </c>
      <c r="T1033" s="8">
        <f t="shared" si="33"/>
        <v>40253.29583333333</v>
      </c>
    </row>
    <row r="1034" spans="1:20" ht="45" x14ac:dyDescent="0.2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17">
        <f>(E1034/D1034)*100</f>
        <v>113.72727272727272</v>
      </c>
      <c r="P1034" s="19">
        <f>ROUND(E1034/L1034, 3)</f>
        <v>65.841999999999999</v>
      </c>
      <c r="Q1034" t="str">
        <f>LEFT(N1034, SEARCH("/", N1034, 1)-1)</f>
        <v>music</v>
      </c>
      <c r="R1034" t="str">
        <f>RIGHT(N1034,LEN(N1034)-FIND("/",N1034))</f>
        <v>indie rock</v>
      </c>
      <c r="S1034" s="8">
        <f t="shared" si="32"/>
        <v>40970.750034722223</v>
      </c>
      <c r="T1034" s="8">
        <f t="shared" si="33"/>
        <v>41030.708368055559</v>
      </c>
    </row>
    <row r="1035" spans="1:20" ht="45" x14ac:dyDescent="0.2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17">
        <f>(E1035/D1035)*100</f>
        <v>113.66666666666667</v>
      </c>
      <c r="P1035" s="19">
        <f>ROUND(E1035/L1035, 3)</f>
        <v>50.689</v>
      </c>
      <c r="Q1035" t="str">
        <f>LEFT(N1035, SEARCH("/", N1035, 1)-1)</f>
        <v>music</v>
      </c>
      <c r="R1035" t="str">
        <f>RIGHT(N1035,LEN(N1035)-FIND("/",N1035))</f>
        <v>rock</v>
      </c>
      <c r="S1035" s="8">
        <f t="shared" si="32"/>
        <v>41666.842824074076</v>
      </c>
      <c r="T1035" s="8">
        <f t="shared" si="33"/>
        <v>41696.842824074076</v>
      </c>
    </row>
    <row r="1036" spans="1:20" ht="60" x14ac:dyDescent="0.2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17">
        <f>(E1036/D1036)*100</f>
        <v>113.66666666666667</v>
      </c>
      <c r="P1036" s="19">
        <f>ROUND(E1036/L1036, 3)</f>
        <v>29.021000000000001</v>
      </c>
      <c r="Q1036" t="str">
        <f>LEFT(N1036, SEARCH("/", N1036, 1)-1)</f>
        <v>music</v>
      </c>
      <c r="R1036" t="str">
        <f>RIGHT(N1036,LEN(N1036)-FIND("/",N1036))</f>
        <v>indie rock</v>
      </c>
      <c r="S1036" s="8">
        <f t="shared" si="32"/>
        <v>40557.429733796293</v>
      </c>
      <c r="T1036" s="8">
        <f t="shared" si="33"/>
        <v>40582.429733796293</v>
      </c>
    </row>
    <row r="1037" spans="1:20" ht="60" x14ac:dyDescent="0.2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17">
        <f>(E1037/D1037)*100</f>
        <v>113.65714285714286</v>
      </c>
      <c r="P1037" s="19">
        <f>ROUND(E1037/L1037, 3)</f>
        <v>69.789000000000001</v>
      </c>
      <c r="Q1037" t="str">
        <f>LEFT(N1037, SEARCH("/", N1037, 1)-1)</f>
        <v>film &amp; video</v>
      </c>
      <c r="R1037" t="str">
        <f>RIGHT(N1037,LEN(N1037)-FIND("/",N1037))</f>
        <v>shorts</v>
      </c>
      <c r="S1037" s="8">
        <f t="shared" si="32"/>
        <v>40595.497164351851</v>
      </c>
      <c r="T1037" s="8">
        <f t="shared" si="33"/>
        <v>40641.455497685187</v>
      </c>
    </row>
    <row r="1038" spans="1:20" ht="45" x14ac:dyDescent="0.2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17">
        <f>(E1038/D1038)*100</f>
        <v>113.65</v>
      </c>
      <c r="P1038" s="19">
        <f>ROUND(E1038/L1038, 3)</f>
        <v>56.825000000000003</v>
      </c>
      <c r="Q1038" t="str">
        <f>LEFT(N1038, SEARCH("/", N1038, 1)-1)</f>
        <v>theater</v>
      </c>
      <c r="R1038" t="str">
        <f>RIGHT(N1038,LEN(N1038)-FIND("/",N1038))</f>
        <v>plays</v>
      </c>
      <c r="S1038" s="8">
        <f t="shared" si="32"/>
        <v>42581.397546296299</v>
      </c>
      <c r="T1038" s="8">
        <f t="shared" si="33"/>
        <v>42638.958333333328</v>
      </c>
    </row>
    <row r="1039" spans="1:20" ht="45" x14ac:dyDescent="0.2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17">
        <f>(E1039/D1039)*100</f>
        <v>113.64000000000001</v>
      </c>
      <c r="P1039" s="19">
        <f>ROUND(E1039/L1039, 3)</f>
        <v>27.317</v>
      </c>
      <c r="Q1039" t="str">
        <f>LEFT(N1039, SEARCH("/", N1039, 1)-1)</f>
        <v>music</v>
      </c>
      <c r="R1039" t="str">
        <f>RIGHT(N1039,LEN(N1039)-FIND("/",N1039))</f>
        <v>rock</v>
      </c>
      <c r="S1039" s="8">
        <f t="shared" si="32"/>
        <v>42401.154930555553</v>
      </c>
      <c r="T1039" s="8">
        <f t="shared" si="33"/>
        <v>42432.154930555553</v>
      </c>
    </row>
    <row r="1040" spans="1:20" ht="60" x14ac:dyDescent="0.2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17">
        <f>(E1040/D1040)*100</f>
        <v>113.63000000000001</v>
      </c>
      <c r="P1040" s="19">
        <f>ROUND(E1040/L1040, 3)</f>
        <v>88.772999999999996</v>
      </c>
      <c r="Q1040" t="str">
        <f>LEFT(N1040, SEARCH("/", N1040, 1)-1)</f>
        <v>theater</v>
      </c>
      <c r="R1040" t="str">
        <f>RIGHT(N1040,LEN(N1040)-FIND("/",N1040))</f>
        <v>plays</v>
      </c>
      <c r="S1040" s="8">
        <f t="shared" si="32"/>
        <v>42233.738564814819</v>
      </c>
      <c r="T1040" s="8">
        <f t="shared" si="33"/>
        <v>42263.738564814819</v>
      </c>
    </row>
    <row r="1041" spans="1:20" ht="45" x14ac:dyDescent="0.2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17">
        <f>(E1041/D1041)*100</f>
        <v>113.625</v>
      </c>
      <c r="P1041" s="19">
        <f>ROUND(E1041/L1041, 3)</f>
        <v>39.868000000000002</v>
      </c>
      <c r="Q1041" t="str">
        <f>LEFT(N1041, SEARCH("/", N1041, 1)-1)</f>
        <v>theater</v>
      </c>
      <c r="R1041" t="str">
        <f>RIGHT(N1041,LEN(N1041)-FIND("/",N1041))</f>
        <v>plays</v>
      </c>
      <c r="S1041" s="8">
        <f t="shared" si="32"/>
        <v>41914.295104166667</v>
      </c>
      <c r="T1041" s="8">
        <f t="shared" si="33"/>
        <v>41948.536111111112</v>
      </c>
    </row>
    <row r="1042" spans="1:20" ht="60" x14ac:dyDescent="0.2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17">
        <f>(E1042/D1042)*100</f>
        <v>113.59142857142857</v>
      </c>
      <c r="P1042" s="19">
        <f>ROUND(E1042/L1042, 3)</f>
        <v>64.021000000000001</v>
      </c>
      <c r="Q1042" t="str">
        <f>LEFT(N1042, SEARCH("/", N1042, 1)-1)</f>
        <v>technology</v>
      </c>
      <c r="R1042" t="str">
        <f>RIGHT(N1042,LEN(N1042)-FIND("/",N1042))</f>
        <v>hardware</v>
      </c>
      <c r="S1042" s="8">
        <f t="shared" si="32"/>
        <v>41731.520949074074</v>
      </c>
      <c r="T1042" s="8">
        <f t="shared" si="33"/>
        <v>41761.520949074074</v>
      </c>
    </row>
    <row r="1043" spans="1:20" ht="60" x14ac:dyDescent="0.2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17">
        <f>(E1043/D1043)*100</f>
        <v>113.56666666666666</v>
      </c>
      <c r="P1043" s="19">
        <f>ROUND(E1043/L1043, 3)</f>
        <v>113.56699999999999</v>
      </c>
      <c r="Q1043" t="str">
        <f>LEFT(N1043, SEARCH("/", N1043, 1)-1)</f>
        <v>theater</v>
      </c>
      <c r="R1043" t="str">
        <f>RIGHT(N1043,LEN(N1043)-FIND("/",N1043))</f>
        <v>plays</v>
      </c>
      <c r="S1043" s="8">
        <f t="shared" si="32"/>
        <v>42026.88118055556</v>
      </c>
      <c r="T1043" s="8">
        <f t="shared" si="33"/>
        <v>42086.093055555553</v>
      </c>
    </row>
    <row r="1044" spans="1:20" ht="45" x14ac:dyDescent="0.2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17">
        <f>(E1044/D1044)*100</f>
        <v>113.51849999999999</v>
      </c>
      <c r="P1044" s="19">
        <f>ROUND(E1044/L1044, 3)</f>
        <v>35.475000000000001</v>
      </c>
      <c r="Q1044" t="str">
        <f>LEFT(N1044, SEARCH("/", N1044, 1)-1)</f>
        <v>film &amp; video</v>
      </c>
      <c r="R1044" t="str">
        <f>RIGHT(N1044,LEN(N1044)-FIND("/",N1044))</f>
        <v>shorts</v>
      </c>
      <c r="S1044" s="8">
        <f t="shared" si="32"/>
        <v>41612.912187499998</v>
      </c>
      <c r="T1044" s="8">
        <f t="shared" si="33"/>
        <v>41636.207638888889</v>
      </c>
    </row>
    <row r="1045" spans="1:20" ht="45" x14ac:dyDescent="0.2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17">
        <f>(E1045/D1045)*100</f>
        <v>113.46153846153845</v>
      </c>
      <c r="P1045" s="19">
        <f>ROUND(E1045/L1045, 3)</f>
        <v>73.02</v>
      </c>
      <c r="Q1045" t="str">
        <f>LEFT(N1045, SEARCH("/", N1045, 1)-1)</f>
        <v>film &amp; video</v>
      </c>
      <c r="R1045" t="str">
        <f>RIGHT(N1045,LEN(N1045)-FIND("/",N1045))</f>
        <v>documentary</v>
      </c>
      <c r="S1045" s="8">
        <f t="shared" si="32"/>
        <v>40862.492939814816</v>
      </c>
      <c r="T1045" s="8">
        <f t="shared" si="33"/>
        <v>40897.492939814816</v>
      </c>
    </row>
    <row r="1046" spans="1:20" ht="6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17">
        <f>(E1046/D1046)*100</f>
        <v>113.46000000000001</v>
      </c>
      <c r="P1046" s="19">
        <f>ROUND(E1046/L1046, 3)</f>
        <v>83.426000000000002</v>
      </c>
      <c r="Q1046" t="str">
        <f>LEFT(N1046, SEARCH("/", N1046, 1)-1)</f>
        <v>theater</v>
      </c>
      <c r="R1046" t="str">
        <f>RIGHT(N1046,LEN(N1046)-FIND("/",N1046))</f>
        <v>plays</v>
      </c>
      <c r="S1046" s="8">
        <f t="shared" si="32"/>
        <v>41866.025347222225</v>
      </c>
      <c r="T1046" s="8">
        <f t="shared" si="33"/>
        <v>41883.665972222225</v>
      </c>
    </row>
    <row r="1047" spans="1:20" ht="60" x14ac:dyDescent="0.2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17">
        <f>(E1047/D1047)*100</f>
        <v>113.45714285714286</v>
      </c>
      <c r="P1047" s="19">
        <f>ROUND(E1047/L1047, 3)</f>
        <v>74.224000000000004</v>
      </c>
      <c r="Q1047" t="str">
        <f>LEFT(N1047, SEARCH("/", N1047, 1)-1)</f>
        <v>theater</v>
      </c>
      <c r="R1047" t="str">
        <f>RIGHT(N1047,LEN(N1047)-FIND("/",N1047))</f>
        <v>musical</v>
      </c>
      <c r="S1047" s="8">
        <f t="shared" si="32"/>
        <v>41820.776412037041</v>
      </c>
      <c r="T1047" s="8">
        <f t="shared" si="33"/>
        <v>41850.776412037041</v>
      </c>
    </row>
    <row r="1048" spans="1:20" ht="45" x14ac:dyDescent="0.2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17">
        <f>(E1048/D1048)*100</f>
        <v>113.42219999999999</v>
      </c>
      <c r="P1048" s="19">
        <f>ROUND(E1048/L1048, 3)</f>
        <v>107.002</v>
      </c>
      <c r="Q1048" t="str">
        <f>LEFT(N1048, SEARCH("/", N1048, 1)-1)</f>
        <v>theater</v>
      </c>
      <c r="R1048" t="str">
        <f>RIGHT(N1048,LEN(N1048)-FIND("/",N1048))</f>
        <v>plays</v>
      </c>
      <c r="S1048" s="8">
        <f t="shared" si="32"/>
        <v>42016.050451388888</v>
      </c>
      <c r="T1048" s="8">
        <f t="shared" si="33"/>
        <v>42046.708333333328</v>
      </c>
    </row>
    <row r="1049" spans="1:20" ht="60" x14ac:dyDescent="0.2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17">
        <f>(E1049/D1049)*100</f>
        <v>113.39285714285714</v>
      </c>
      <c r="P1049" s="19">
        <f>ROUND(E1049/L1049, 3)</f>
        <v>50.396999999999998</v>
      </c>
      <c r="Q1049" t="str">
        <f>LEFT(N1049, SEARCH("/", N1049, 1)-1)</f>
        <v>theater</v>
      </c>
      <c r="R1049" t="str">
        <f>RIGHT(N1049,LEN(N1049)-FIND("/",N1049))</f>
        <v>plays</v>
      </c>
      <c r="S1049" s="8">
        <f t="shared" si="32"/>
        <v>42458.641724537039</v>
      </c>
      <c r="T1049" s="8">
        <f t="shared" si="33"/>
        <v>42488.641724537039</v>
      </c>
    </row>
    <row r="1050" spans="1:20" ht="60" x14ac:dyDescent="0.2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17">
        <f>(E1050/D1050)*100</f>
        <v>113.33333333333333</v>
      </c>
      <c r="P1050" s="19">
        <f>ROUND(E1050/L1050, 3)</f>
        <v>34</v>
      </c>
      <c r="Q1050" t="str">
        <f>LEFT(N1050, SEARCH("/", N1050, 1)-1)</f>
        <v>music</v>
      </c>
      <c r="R1050" t="str">
        <f>RIGHT(N1050,LEN(N1050)-FIND("/",N1050))</f>
        <v>indie rock</v>
      </c>
      <c r="S1050" s="8">
        <f t="shared" si="32"/>
        <v>41034.72216435185</v>
      </c>
      <c r="T1050" s="8">
        <f t="shared" si="33"/>
        <v>41064.72216435185</v>
      </c>
    </row>
    <row r="1051" spans="1:20" ht="45" x14ac:dyDescent="0.2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17">
        <f>(E1051/D1051)*100</f>
        <v>113.33333333333333</v>
      </c>
      <c r="P1051" s="19">
        <f>ROUND(E1051/L1051, 3)</f>
        <v>23.448</v>
      </c>
      <c r="Q1051" t="str">
        <f>LEFT(N1051, SEARCH("/", N1051, 1)-1)</f>
        <v>music</v>
      </c>
      <c r="R1051" t="str">
        <f>RIGHT(N1051,LEN(N1051)-FIND("/",N1051))</f>
        <v>indie rock</v>
      </c>
      <c r="S1051" s="8">
        <f t="shared" si="32"/>
        <v>41053.772858796299</v>
      </c>
      <c r="T1051" s="8">
        <f t="shared" si="33"/>
        <v>41083.772858796299</v>
      </c>
    </row>
    <row r="1052" spans="1:20" ht="45" x14ac:dyDescent="0.2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17">
        <f>(E1052/D1052)*100</f>
        <v>113.33333333333333</v>
      </c>
      <c r="P1052" s="19">
        <f>ROUND(E1052/L1052, 3)</f>
        <v>20</v>
      </c>
      <c r="Q1052" t="str">
        <f>LEFT(N1052, SEARCH("/", N1052, 1)-1)</f>
        <v>theater</v>
      </c>
      <c r="R1052" t="str">
        <f>RIGHT(N1052,LEN(N1052)-FIND("/",N1052))</f>
        <v>plays</v>
      </c>
      <c r="S1052" s="8">
        <f t="shared" si="32"/>
        <v>41918.880833333329</v>
      </c>
      <c r="T1052" s="8">
        <f t="shared" si="33"/>
        <v>41946</v>
      </c>
    </row>
    <row r="1053" spans="1:20" ht="45" x14ac:dyDescent="0.2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17">
        <f>(E1053/D1053)*100</f>
        <v>113.3</v>
      </c>
      <c r="P1053" s="19">
        <f>ROUND(E1053/L1053, 3)</f>
        <v>68.253</v>
      </c>
      <c r="Q1053" t="str">
        <f>LEFT(N1053, SEARCH("/", N1053, 1)-1)</f>
        <v>theater</v>
      </c>
      <c r="R1053" t="str">
        <f>RIGHT(N1053,LEN(N1053)-FIND("/",N1053))</f>
        <v>plays</v>
      </c>
      <c r="S1053" s="8">
        <f t="shared" si="32"/>
        <v>42054.74418981481</v>
      </c>
      <c r="T1053" s="8">
        <f t="shared" si="33"/>
        <v>42100.166666666672</v>
      </c>
    </row>
    <row r="1054" spans="1:20" ht="60" x14ac:dyDescent="0.2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17">
        <f>(E1054/D1054)*100</f>
        <v>113.25</v>
      </c>
      <c r="P1054" s="19">
        <f>ROUND(E1054/L1054, 3)</f>
        <v>51.476999999999997</v>
      </c>
      <c r="Q1054" t="str">
        <f>LEFT(N1054, SEARCH("/", N1054, 1)-1)</f>
        <v>music</v>
      </c>
      <c r="R1054" t="str">
        <f>RIGHT(N1054,LEN(N1054)-FIND("/",N1054))</f>
        <v>indie rock</v>
      </c>
      <c r="S1054" s="8">
        <f t="shared" si="32"/>
        <v>40892.149467592593</v>
      </c>
      <c r="T1054" s="8">
        <f t="shared" si="33"/>
        <v>40952.149467592593</v>
      </c>
    </row>
    <row r="1055" spans="1:20" ht="60" x14ac:dyDescent="0.2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17">
        <f>(E1055/D1055)*100</f>
        <v>113.104</v>
      </c>
      <c r="P1055" s="19">
        <f>ROUND(E1055/L1055, 3)</f>
        <v>50.765000000000001</v>
      </c>
      <c r="Q1055" t="str">
        <f>LEFT(N1055, SEARCH("/", N1055, 1)-1)</f>
        <v>theater</v>
      </c>
      <c r="R1055" t="str">
        <f>RIGHT(N1055,LEN(N1055)-FIND("/",N1055))</f>
        <v>spaces</v>
      </c>
      <c r="S1055" s="8">
        <f t="shared" si="32"/>
        <v>41920.123611111114</v>
      </c>
      <c r="T1055" s="8">
        <f t="shared" si="33"/>
        <v>41948.208333333336</v>
      </c>
    </row>
    <row r="1056" spans="1:20" ht="45" x14ac:dyDescent="0.2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17">
        <f>(E1056/D1056)*100</f>
        <v>113.03159999999998</v>
      </c>
      <c r="P1056" s="19">
        <f>ROUND(E1056/L1056, 3)</f>
        <v>144.91200000000001</v>
      </c>
      <c r="Q1056" t="str">
        <f>LEFT(N1056, SEARCH("/", N1056, 1)-1)</f>
        <v>film &amp; video</v>
      </c>
      <c r="R1056" t="str">
        <f>RIGHT(N1056,LEN(N1056)-FIND("/",N1056))</f>
        <v>shorts</v>
      </c>
      <c r="S1056" s="8">
        <f t="shared" si="32"/>
        <v>40723.053657407407</v>
      </c>
      <c r="T1056" s="8">
        <f t="shared" si="33"/>
        <v>40753.053657407407</v>
      </c>
    </row>
    <row r="1057" spans="1:20" ht="45" x14ac:dyDescent="0.2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17">
        <f>(E1057/D1057)*100</f>
        <v>113.01761111111111</v>
      </c>
      <c r="P1057" s="19">
        <f>ROUND(E1057/L1057, 3)</f>
        <v>109.96299999999999</v>
      </c>
      <c r="Q1057" t="str">
        <f>LEFT(N1057, SEARCH("/", N1057, 1)-1)</f>
        <v>music</v>
      </c>
      <c r="R1057" t="str">
        <f>RIGHT(N1057,LEN(N1057)-FIND("/",N1057))</f>
        <v>classical music</v>
      </c>
      <c r="S1057" s="8">
        <f t="shared" si="32"/>
        <v>41298.509965277779</v>
      </c>
      <c r="T1057" s="8">
        <f t="shared" si="33"/>
        <v>41329.207638888889</v>
      </c>
    </row>
    <row r="1058" spans="1:20" ht="60" x14ac:dyDescent="0.2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17">
        <f>(E1058/D1058)*100</f>
        <v>113.015</v>
      </c>
      <c r="P1058" s="19">
        <f>ROUND(E1058/L1058, 3)</f>
        <v>203.631</v>
      </c>
      <c r="Q1058" t="str">
        <f>LEFT(N1058, SEARCH("/", N1058, 1)-1)</f>
        <v>film &amp; video</v>
      </c>
      <c r="R1058" t="str">
        <f>RIGHT(N1058,LEN(N1058)-FIND("/",N1058))</f>
        <v>documentary</v>
      </c>
      <c r="S1058" s="8">
        <f t="shared" si="32"/>
        <v>42263.680289351847</v>
      </c>
      <c r="T1058" s="8">
        <f t="shared" si="33"/>
        <v>42305.333333333328</v>
      </c>
    </row>
    <row r="1059" spans="1:20" ht="45" x14ac:dyDescent="0.2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17">
        <f>(E1059/D1059)*100</f>
        <v>113.00013888888888</v>
      </c>
      <c r="P1059" s="19">
        <f>ROUND(E1059/L1059, 3)</f>
        <v>50.222000000000001</v>
      </c>
      <c r="Q1059" t="str">
        <f>LEFT(N1059, SEARCH("/", N1059, 1)-1)</f>
        <v>technology</v>
      </c>
      <c r="R1059" t="str">
        <f>RIGHT(N1059,LEN(N1059)-FIND("/",N1059))</f>
        <v>hardware</v>
      </c>
      <c r="S1059" s="8">
        <f t="shared" si="32"/>
        <v>40765.876886574071</v>
      </c>
      <c r="T1059" s="8">
        <f t="shared" si="33"/>
        <v>40795.876886574071</v>
      </c>
    </row>
    <row r="1060" spans="1:20" ht="30" x14ac:dyDescent="0.2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17">
        <f>(E1060/D1060)*100</f>
        <v>112.99999999999999</v>
      </c>
      <c r="P1060" s="19">
        <f>ROUND(E1060/L1060, 3)</f>
        <v>66.471000000000004</v>
      </c>
      <c r="Q1060" t="str">
        <f>LEFT(N1060, SEARCH("/", N1060, 1)-1)</f>
        <v>music</v>
      </c>
      <c r="R1060" t="str">
        <f>RIGHT(N1060,LEN(N1060)-FIND("/",N1060))</f>
        <v>rock</v>
      </c>
      <c r="S1060" s="8">
        <f t="shared" si="32"/>
        <v>41321.339583333334</v>
      </c>
      <c r="T1060" s="8">
        <f t="shared" si="33"/>
        <v>41328.339583333334</v>
      </c>
    </row>
    <row r="1061" spans="1:20" ht="60" x14ac:dyDescent="0.2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17">
        <f>(E1061/D1061)*100</f>
        <v>112.99999999999999</v>
      </c>
      <c r="P1061" s="19">
        <f>ROUND(E1061/L1061, 3)</f>
        <v>66.471000000000004</v>
      </c>
      <c r="Q1061" t="str">
        <f>LEFT(N1061, SEARCH("/", N1061, 1)-1)</f>
        <v>theater</v>
      </c>
      <c r="R1061" t="str">
        <f>RIGHT(N1061,LEN(N1061)-FIND("/",N1061))</f>
        <v>plays</v>
      </c>
      <c r="S1061" s="8">
        <f t="shared" si="32"/>
        <v>42661.132245370376</v>
      </c>
      <c r="T1061" s="8">
        <f t="shared" si="33"/>
        <v>42693.916666666672</v>
      </c>
    </row>
    <row r="1062" spans="1:20" ht="60" x14ac:dyDescent="0.2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17">
        <f>(E1062/D1062)*100</f>
        <v>112.99999999999999</v>
      </c>
      <c r="P1062" s="19">
        <f>ROUND(E1062/L1062, 3)</f>
        <v>37.667000000000002</v>
      </c>
      <c r="Q1062" t="str">
        <f>LEFT(N1062, SEARCH("/", N1062, 1)-1)</f>
        <v>theater</v>
      </c>
      <c r="R1062" t="str">
        <f>RIGHT(N1062,LEN(N1062)-FIND("/",N1062))</f>
        <v>musical</v>
      </c>
      <c r="S1062" s="8">
        <f t="shared" si="32"/>
        <v>42619.802488425921</v>
      </c>
      <c r="T1062" s="8">
        <f t="shared" si="33"/>
        <v>42659.875</v>
      </c>
    </row>
    <row r="1063" spans="1:20" ht="45" x14ac:dyDescent="0.2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17">
        <f>(E1063/D1063)*100</f>
        <v>112.94999999999999</v>
      </c>
      <c r="P1063" s="19">
        <f>ROUND(E1063/L1063, 3)</f>
        <v>136.90899999999999</v>
      </c>
      <c r="Q1063" t="str">
        <f>LEFT(N1063, SEARCH("/", N1063, 1)-1)</f>
        <v>music</v>
      </c>
      <c r="R1063" t="str">
        <f>RIGHT(N1063,LEN(N1063)-FIND("/",N1063))</f>
        <v>classical music</v>
      </c>
      <c r="S1063" s="8">
        <f t="shared" si="32"/>
        <v>41953.091134259259</v>
      </c>
      <c r="T1063" s="8">
        <f t="shared" si="33"/>
        <v>41981.207638888889</v>
      </c>
    </row>
    <row r="1064" spans="1:20" ht="45" x14ac:dyDescent="0.2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17">
        <f>(E1064/D1064)*100</f>
        <v>112.94117647058823</v>
      </c>
      <c r="P1064" s="19">
        <f>ROUND(E1064/L1064, 3)</f>
        <v>39.183999999999997</v>
      </c>
      <c r="Q1064" t="str">
        <f>LEFT(N1064, SEARCH("/", N1064, 1)-1)</f>
        <v>music</v>
      </c>
      <c r="R1064" t="str">
        <f>RIGHT(N1064,LEN(N1064)-FIND("/",N1064))</f>
        <v>pop</v>
      </c>
      <c r="S1064" s="8">
        <f t="shared" si="32"/>
        <v>41034.656597222223</v>
      </c>
      <c r="T1064" s="8">
        <f t="shared" si="33"/>
        <v>41064.656597222223</v>
      </c>
    </row>
    <row r="1065" spans="1:20" ht="60" x14ac:dyDescent="0.2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17">
        <f>(E1065/D1065)*100</f>
        <v>112.93199999999999</v>
      </c>
      <c r="P1065" s="19">
        <f>ROUND(E1065/L1065, 3)</f>
        <v>19.471</v>
      </c>
      <c r="Q1065" t="str">
        <f>LEFT(N1065, SEARCH("/", N1065, 1)-1)</f>
        <v>film &amp; video</v>
      </c>
      <c r="R1065" t="str">
        <f>RIGHT(N1065,LEN(N1065)-FIND("/",N1065))</f>
        <v>shorts</v>
      </c>
      <c r="S1065" s="8">
        <f t="shared" si="32"/>
        <v>42360.487210648149</v>
      </c>
      <c r="T1065" s="8">
        <f t="shared" si="33"/>
        <v>42390.487210648149</v>
      </c>
    </row>
    <row r="1066" spans="1:20" ht="45" x14ac:dyDescent="0.2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17">
        <f>(E1066/D1066)*100</f>
        <v>112.92973333333333</v>
      </c>
      <c r="P1066" s="19">
        <f>ROUND(E1066/L1066, 3)</f>
        <v>147.172</v>
      </c>
      <c r="Q1066" t="str">
        <f>LEFT(N1066, SEARCH("/", N1066, 1)-1)</f>
        <v>film &amp; video</v>
      </c>
      <c r="R1066" t="str">
        <f>RIGHT(N1066,LEN(N1066)-FIND("/",N1066))</f>
        <v>documentary</v>
      </c>
      <c r="S1066" s="8">
        <f t="shared" si="32"/>
        <v>42775.314884259264</v>
      </c>
      <c r="T1066" s="8">
        <f t="shared" si="33"/>
        <v>42808.956250000003</v>
      </c>
    </row>
    <row r="1067" spans="1:20" ht="60" x14ac:dyDescent="0.2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17">
        <f>(E1067/D1067)*100</f>
        <v>112.92857142857142</v>
      </c>
      <c r="P1067" s="19">
        <f>ROUND(E1067/L1067, 3)</f>
        <v>64.268000000000001</v>
      </c>
      <c r="Q1067" t="str">
        <f>LEFT(N1067, SEARCH("/", N1067, 1)-1)</f>
        <v>theater</v>
      </c>
      <c r="R1067" t="str">
        <f>RIGHT(N1067,LEN(N1067)-FIND("/",N1067))</f>
        <v>plays</v>
      </c>
      <c r="S1067" s="8">
        <f t="shared" si="32"/>
        <v>40970.875671296293</v>
      </c>
      <c r="T1067" s="8">
        <f t="shared" si="33"/>
        <v>41000.834004629629</v>
      </c>
    </row>
    <row r="1068" spans="1:20" ht="60" x14ac:dyDescent="0.2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17">
        <f>(E1068/D1068)*100</f>
        <v>112.92</v>
      </c>
      <c r="P1068" s="19">
        <f>ROUND(E1068/L1068, 3)</f>
        <v>48.051000000000002</v>
      </c>
      <c r="Q1068" t="str">
        <f>LEFT(N1068, SEARCH("/", N1068, 1)-1)</f>
        <v>film &amp; video</v>
      </c>
      <c r="R1068" t="str">
        <f>RIGHT(N1068,LEN(N1068)-FIND("/",N1068))</f>
        <v>documentary</v>
      </c>
      <c r="S1068" s="8">
        <f t="shared" si="32"/>
        <v>40332.923842592594</v>
      </c>
      <c r="T1068" s="8">
        <f t="shared" si="33"/>
        <v>40412.736111111109</v>
      </c>
    </row>
    <row r="1069" spans="1:20" ht="60" x14ac:dyDescent="0.2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17">
        <f>(E1069/D1069)*100</f>
        <v>112.91099999999999</v>
      </c>
      <c r="P1069" s="19">
        <f>ROUND(E1069/L1069, 3)</f>
        <v>47.540999999999997</v>
      </c>
      <c r="Q1069" t="str">
        <f>LEFT(N1069, SEARCH("/", N1069, 1)-1)</f>
        <v>music</v>
      </c>
      <c r="R1069" t="str">
        <f>RIGHT(N1069,LEN(N1069)-FIND("/",N1069))</f>
        <v>indie rock</v>
      </c>
      <c r="S1069" s="8">
        <f t="shared" si="32"/>
        <v>40999.645925925928</v>
      </c>
      <c r="T1069" s="8">
        <f t="shared" si="33"/>
        <v>41029.645925925928</v>
      </c>
    </row>
    <row r="1070" spans="1:20" ht="45" x14ac:dyDescent="0.2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17">
        <f>(E1070/D1070)*100</f>
        <v>112.85000000000001</v>
      </c>
      <c r="P1070" s="19">
        <f>ROUND(E1070/L1070, 3)</f>
        <v>39.595999999999997</v>
      </c>
      <c r="Q1070" t="str">
        <f>LEFT(N1070, SEARCH("/", N1070, 1)-1)</f>
        <v>theater</v>
      </c>
      <c r="R1070" t="str">
        <f>RIGHT(N1070,LEN(N1070)-FIND("/",N1070))</f>
        <v>plays</v>
      </c>
      <c r="S1070" s="8">
        <f t="shared" si="32"/>
        <v>42053.916921296302</v>
      </c>
      <c r="T1070" s="8">
        <f t="shared" si="33"/>
        <v>42079.875</v>
      </c>
    </row>
    <row r="1071" spans="1:20" ht="60" x14ac:dyDescent="0.2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17">
        <f>(E1071/D1071)*100</f>
        <v>112.83333333333334</v>
      </c>
      <c r="P1071" s="19">
        <f>ROUND(E1071/L1071, 3)</f>
        <v>49.058</v>
      </c>
      <c r="Q1071" t="str">
        <f>LEFT(N1071, SEARCH("/", N1071, 1)-1)</f>
        <v>theater</v>
      </c>
      <c r="R1071" t="str">
        <f>RIGHT(N1071,LEN(N1071)-FIND("/",N1071))</f>
        <v>plays</v>
      </c>
      <c r="S1071" s="8">
        <f t="shared" si="32"/>
        <v>42483.015694444446</v>
      </c>
      <c r="T1071" s="8">
        <f t="shared" si="33"/>
        <v>42489.290972222225</v>
      </c>
    </row>
    <row r="1072" spans="1:20" ht="60" x14ac:dyDescent="0.2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17">
        <f>(E1072/D1072)*100</f>
        <v>112.815</v>
      </c>
      <c r="P1072" s="19">
        <f>ROUND(E1072/L1072, 3)</f>
        <v>162.91</v>
      </c>
      <c r="Q1072" t="str">
        <f>LEFT(N1072, SEARCH("/", N1072, 1)-1)</f>
        <v>theater</v>
      </c>
      <c r="R1072" t="str">
        <f>RIGHT(N1072,LEN(N1072)-FIND("/",N1072))</f>
        <v>spaces</v>
      </c>
      <c r="S1072" s="8">
        <f t="shared" si="32"/>
        <v>41928.881064814814</v>
      </c>
      <c r="T1072" s="8">
        <f t="shared" si="33"/>
        <v>41958.922731481478</v>
      </c>
    </row>
    <row r="1073" spans="1:20" ht="60" x14ac:dyDescent="0.2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17">
        <f>(E1073/D1073)*100</f>
        <v>112.79999999999998</v>
      </c>
      <c r="P1073" s="19">
        <f>ROUND(E1073/L1073, 3)</f>
        <v>12.532999999999999</v>
      </c>
      <c r="Q1073" t="str">
        <f>LEFT(N1073, SEARCH("/", N1073, 1)-1)</f>
        <v>music</v>
      </c>
      <c r="R1073" t="str">
        <f>RIGHT(N1073,LEN(N1073)-FIND("/",N1073))</f>
        <v>pop</v>
      </c>
      <c r="S1073" s="8">
        <f t="shared" si="32"/>
        <v>41596.913437499999</v>
      </c>
      <c r="T1073" s="8">
        <f t="shared" si="33"/>
        <v>41625.5</v>
      </c>
    </row>
    <row r="1074" spans="1:20" ht="45" x14ac:dyDescent="0.2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17">
        <f>(E1074/D1074)*100</f>
        <v>112.7715</v>
      </c>
      <c r="P1074" s="19">
        <f>ROUND(E1074/L1074, 3)</f>
        <v>80.551000000000002</v>
      </c>
      <c r="Q1074" t="str">
        <f>LEFT(N1074, SEARCH("/", N1074, 1)-1)</f>
        <v>music</v>
      </c>
      <c r="R1074" t="str">
        <f>RIGHT(N1074,LEN(N1074)-FIND("/",N1074))</f>
        <v>indie rock</v>
      </c>
      <c r="S1074" s="8">
        <f t="shared" si="32"/>
        <v>40730.878912037035</v>
      </c>
      <c r="T1074" s="8">
        <f t="shared" si="33"/>
        <v>40760.878912037035</v>
      </c>
    </row>
    <row r="1075" spans="1:20" ht="45" x14ac:dyDescent="0.2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17">
        <f>(E1075/D1075)*100</f>
        <v>112.76666666666667</v>
      </c>
      <c r="P1075" s="19">
        <f>ROUND(E1075/L1075, 3)</f>
        <v>99.5</v>
      </c>
      <c r="Q1075" t="str">
        <f>LEFT(N1075, SEARCH("/", N1075, 1)-1)</f>
        <v>theater</v>
      </c>
      <c r="R1075" t="str">
        <f>RIGHT(N1075,LEN(N1075)-FIND("/",N1075))</f>
        <v>plays</v>
      </c>
      <c r="S1075" s="8">
        <f t="shared" si="32"/>
        <v>42627.454097222217</v>
      </c>
      <c r="T1075" s="8">
        <f t="shared" si="33"/>
        <v>42648.454097222217</v>
      </c>
    </row>
    <row r="1076" spans="1:20" ht="60" x14ac:dyDescent="0.2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17">
        <f>(E1076/D1076)*100</f>
        <v>112.7</v>
      </c>
      <c r="P1076" s="19">
        <f>ROUND(E1076/L1076, 3)</f>
        <v>78.263999999999996</v>
      </c>
      <c r="Q1076" t="str">
        <f>LEFT(N1076, SEARCH("/", N1076, 1)-1)</f>
        <v>theater</v>
      </c>
      <c r="R1076" t="str">
        <f>RIGHT(N1076,LEN(N1076)-FIND("/",N1076))</f>
        <v>plays</v>
      </c>
      <c r="S1076" s="8">
        <f t="shared" si="32"/>
        <v>41753.635775462964</v>
      </c>
      <c r="T1076" s="8">
        <f t="shared" si="33"/>
        <v>41783.875</v>
      </c>
    </row>
    <row r="1077" spans="1:20" ht="60" x14ac:dyDescent="0.2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17">
        <f>(E1077/D1077)*100</f>
        <v>112.6875</v>
      </c>
      <c r="P1077" s="19">
        <f>ROUND(E1077/L1077, 3)</f>
        <v>107.321</v>
      </c>
      <c r="Q1077" t="str">
        <f>LEFT(N1077, SEARCH("/", N1077, 1)-1)</f>
        <v>games</v>
      </c>
      <c r="R1077" t="str">
        <f>RIGHT(N1077,LEN(N1077)-FIND("/",N1077))</f>
        <v>tabletop games</v>
      </c>
      <c r="S1077" s="8">
        <f t="shared" si="32"/>
        <v>42296.631331018521</v>
      </c>
      <c r="T1077" s="8">
        <f t="shared" si="33"/>
        <v>42326.672997685186</v>
      </c>
    </row>
    <row r="1078" spans="1:20" ht="60" x14ac:dyDescent="0.2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17">
        <f>(E1078/D1078)*100</f>
        <v>112.68</v>
      </c>
      <c r="P1078" s="19">
        <f>ROUND(E1078/L1078, 3)</f>
        <v>110.471</v>
      </c>
      <c r="Q1078" t="str">
        <f>LEFT(N1078, SEARCH("/", N1078, 1)-1)</f>
        <v>film &amp; video</v>
      </c>
      <c r="R1078" t="str">
        <f>RIGHT(N1078,LEN(N1078)-FIND("/",N1078))</f>
        <v>documentary</v>
      </c>
      <c r="S1078" s="8">
        <f t="shared" si="32"/>
        <v>40123.83829861111</v>
      </c>
      <c r="T1078" s="8">
        <f t="shared" si="33"/>
        <v>40211.332638888889</v>
      </c>
    </row>
    <row r="1079" spans="1:20" ht="60" x14ac:dyDescent="0.2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17">
        <f>(E1079/D1079)*100</f>
        <v>112.63736263736264</v>
      </c>
      <c r="P1079" s="19">
        <f>ROUND(E1079/L1079, 3)</f>
        <v>109.04300000000001</v>
      </c>
      <c r="Q1079" t="str">
        <f>LEFT(N1079, SEARCH("/", N1079, 1)-1)</f>
        <v>film &amp; video</v>
      </c>
      <c r="R1079" t="str">
        <f>RIGHT(N1079,LEN(N1079)-FIND("/",N1079))</f>
        <v>documentary</v>
      </c>
      <c r="S1079" s="8">
        <f t="shared" si="32"/>
        <v>41949.697962962964</v>
      </c>
      <c r="T1079" s="8">
        <f t="shared" si="33"/>
        <v>41994.697962962964</v>
      </c>
    </row>
    <row r="1080" spans="1:20" ht="75" x14ac:dyDescent="0.2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17">
        <f>(E1080/D1080)*100</f>
        <v>112.53599999999999</v>
      </c>
      <c r="P1080" s="19">
        <f>ROUND(E1080/L1080, 3)</f>
        <v>89.313999999999993</v>
      </c>
      <c r="Q1080" t="str">
        <f>LEFT(N1080, SEARCH("/", N1080, 1)-1)</f>
        <v>theater</v>
      </c>
      <c r="R1080" t="str">
        <f>RIGHT(N1080,LEN(N1080)-FIND("/",N1080))</f>
        <v>spaces</v>
      </c>
      <c r="S1080" s="8">
        <f t="shared" si="32"/>
        <v>42644.535358796296</v>
      </c>
      <c r="T1080" s="8">
        <f t="shared" si="33"/>
        <v>42675.165972222225</v>
      </c>
    </row>
    <row r="1081" spans="1:20" ht="60" x14ac:dyDescent="0.2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17">
        <f>(E1081/D1081)*100</f>
        <v>112.5</v>
      </c>
      <c r="P1081" s="19">
        <f>ROUND(E1081/L1081, 3)</f>
        <v>30</v>
      </c>
      <c r="Q1081" t="str">
        <f>LEFT(N1081, SEARCH("/", N1081, 1)-1)</f>
        <v>theater</v>
      </c>
      <c r="R1081" t="str">
        <f>RIGHT(N1081,LEN(N1081)-FIND("/",N1081))</f>
        <v>plays</v>
      </c>
      <c r="S1081" s="8">
        <f t="shared" si="32"/>
        <v>42064.785613425927</v>
      </c>
      <c r="T1081" s="8">
        <f t="shared" si="33"/>
        <v>42099.743946759263</v>
      </c>
    </row>
    <row r="1082" spans="1:20" ht="45" x14ac:dyDescent="0.2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17">
        <f>(E1082/D1082)*100</f>
        <v>112.5</v>
      </c>
      <c r="P1082" s="19">
        <f>ROUND(E1082/L1082, 3)</f>
        <v>64.286000000000001</v>
      </c>
      <c r="Q1082" t="str">
        <f>LEFT(N1082, SEARCH("/", N1082, 1)-1)</f>
        <v>theater</v>
      </c>
      <c r="R1082" t="str">
        <f>RIGHT(N1082,LEN(N1082)-FIND("/",N1082))</f>
        <v>plays</v>
      </c>
      <c r="S1082" s="8">
        <f t="shared" si="32"/>
        <v>42553.926527777774</v>
      </c>
      <c r="T1082" s="8">
        <f t="shared" si="33"/>
        <v>42585.172916666663</v>
      </c>
    </row>
    <row r="1083" spans="1:20" ht="60" x14ac:dyDescent="0.2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17">
        <f>(E1083/D1083)*100</f>
        <v>112.4</v>
      </c>
      <c r="P1083" s="19">
        <f>ROUND(E1083/L1083, 3)</f>
        <v>35.125</v>
      </c>
      <c r="Q1083" t="str">
        <f>LEFT(N1083, SEARCH("/", N1083, 1)-1)</f>
        <v>technology</v>
      </c>
      <c r="R1083" t="str">
        <f>RIGHT(N1083,LEN(N1083)-FIND("/",N1083))</f>
        <v>wearables</v>
      </c>
      <c r="S1083" s="8">
        <f t="shared" si="32"/>
        <v>41932.036851851852</v>
      </c>
      <c r="T1083" s="8">
        <f t="shared" si="33"/>
        <v>41992.078518518523</v>
      </c>
    </row>
    <row r="1084" spans="1:20" ht="45" x14ac:dyDescent="0.2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17">
        <f>(E1084/D1084)*100</f>
        <v>112.36044444444444</v>
      </c>
      <c r="P1084" s="19">
        <f>ROUND(E1084/L1084, 3)</f>
        <v>23.963000000000001</v>
      </c>
      <c r="Q1084" t="str">
        <f>LEFT(N1084, SEARCH("/", N1084, 1)-1)</f>
        <v>music</v>
      </c>
      <c r="R1084" t="str">
        <f>RIGHT(N1084,LEN(N1084)-FIND("/",N1084))</f>
        <v>electronic music</v>
      </c>
      <c r="S1084" s="8">
        <f t="shared" si="32"/>
        <v>41249.448958333334</v>
      </c>
      <c r="T1084" s="8">
        <f t="shared" si="33"/>
        <v>41281.333333333336</v>
      </c>
    </row>
    <row r="1085" spans="1:20" ht="60" x14ac:dyDescent="0.2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17">
        <f>(E1085/D1085)*100</f>
        <v>112.32142857142857</v>
      </c>
      <c r="P1085" s="19">
        <f>ROUND(E1085/L1085, 3)</f>
        <v>39.81</v>
      </c>
      <c r="Q1085" t="str">
        <f>LEFT(N1085, SEARCH("/", N1085, 1)-1)</f>
        <v>theater</v>
      </c>
      <c r="R1085" t="str">
        <f>RIGHT(N1085,LEN(N1085)-FIND("/",N1085))</f>
        <v>plays</v>
      </c>
      <c r="S1085" s="8">
        <f t="shared" si="32"/>
        <v>42156.510393518518</v>
      </c>
      <c r="T1085" s="8">
        <f t="shared" si="33"/>
        <v>42186.510393518518</v>
      </c>
    </row>
    <row r="1086" spans="1:20" ht="45" x14ac:dyDescent="0.2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17">
        <f>(E1086/D1086)*100</f>
        <v>112.30249999999999</v>
      </c>
      <c r="P1086" s="19">
        <f>ROUND(E1086/L1086, 3)</f>
        <v>181.13300000000001</v>
      </c>
      <c r="Q1086" t="str">
        <f>LEFT(N1086, SEARCH("/", N1086, 1)-1)</f>
        <v>film &amp; video</v>
      </c>
      <c r="R1086" t="str">
        <f>RIGHT(N1086,LEN(N1086)-FIND("/",N1086))</f>
        <v>documentary</v>
      </c>
      <c r="S1086" s="8">
        <f t="shared" si="32"/>
        <v>41745.635960648149</v>
      </c>
      <c r="T1086" s="8">
        <f t="shared" si="33"/>
        <v>41776.145833333336</v>
      </c>
    </row>
    <row r="1087" spans="1:20" ht="45" x14ac:dyDescent="0.2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17">
        <f>(E1087/D1087)*100</f>
        <v>112.29714285714284</v>
      </c>
      <c r="P1087" s="19">
        <f>ROUND(E1087/L1087, 3)</f>
        <v>149.44499999999999</v>
      </c>
      <c r="Q1087" t="str">
        <f>LEFT(N1087, SEARCH("/", N1087, 1)-1)</f>
        <v>theater</v>
      </c>
      <c r="R1087" t="str">
        <f>RIGHT(N1087,LEN(N1087)-FIND("/",N1087))</f>
        <v>spaces</v>
      </c>
      <c r="S1087" s="8">
        <f t="shared" si="32"/>
        <v>41899.294942129629</v>
      </c>
      <c r="T1087" s="8">
        <f t="shared" si="33"/>
        <v>41928.290972222225</v>
      </c>
    </row>
    <row r="1088" spans="1:20" ht="60" x14ac:dyDescent="0.2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17">
        <f>(E1088/D1088)*100</f>
        <v>112.26666666666667</v>
      </c>
      <c r="P1088" s="19">
        <f>ROUND(E1088/L1088, 3)</f>
        <v>44.316000000000003</v>
      </c>
      <c r="Q1088" t="str">
        <f>LEFT(N1088, SEARCH("/", N1088, 1)-1)</f>
        <v>publishing</v>
      </c>
      <c r="R1088" t="str">
        <f>RIGHT(N1088,LEN(N1088)-FIND("/",N1088))</f>
        <v>radio &amp; podcasts</v>
      </c>
      <c r="S1088" s="8">
        <f t="shared" si="32"/>
        <v>41500.727916666663</v>
      </c>
      <c r="T1088" s="8">
        <f t="shared" si="33"/>
        <v>41530.727916666663</v>
      </c>
    </row>
    <row r="1089" spans="1:20" ht="60" x14ac:dyDescent="0.2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17">
        <f>(E1089/D1089)*100</f>
        <v>112.26666666666667</v>
      </c>
      <c r="P1089" s="19">
        <f>ROUND(E1089/L1089, 3)</f>
        <v>87.102999999999994</v>
      </c>
      <c r="Q1089" t="str">
        <f>LEFT(N1089, SEARCH("/", N1089, 1)-1)</f>
        <v>music</v>
      </c>
      <c r="R1089" t="str">
        <f>RIGHT(N1089,LEN(N1089)-FIND("/",N1089))</f>
        <v>rock</v>
      </c>
      <c r="S1089" s="8">
        <f t="shared" si="32"/>
        <v>41813.766099537039</v>
      </c>
      <c r="T1089" s="8">
        <f t="shared" si="33"/>
        <v>41844.766099537039</v>
      </c>
    </row>
    <row r="1090" spans="1:20" ht="45" x14ac:dyDescent="0.2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17">
        <f>(E1090/D1090)*100</f>
        <v>112.25</v>
      </c>
      <c r="P1090" s="19">
        <f>ROUND(E1090/L1090, 3)</f>
        <v>31.62</v>
      </c>
      <c r="Q1090" t="str">
        <f>LEFT(N1090, SEARCH("/", N1090, 1)-1)</f>
        <v>theater</v>
      </c>
      <c r="R1090" t="str">
        <f>RIGHT(N1090,LEN(N1090)-FIND("/",N1090))</f>
        <v>plays</v>
      </c>
      <c r="S1090" s="8">
        <f t="shared" si="32"/>
        <v>41789.080370370371</v>
      </c>
      <c r="T1090" s="8">
        <f t="shared" si="33"/>
        <v>41822.166666666664</v>
      </c>
    </row>
    <row r="1091" spans="1:20" ht="45" x14ac:dyDescent="0.2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17">
        <f>(E1091/D1091)*100</f>
        <v>112.1664</v>
      </c>
      <c r="P1091" s="19">
        <f>ROUND(E1091/L1091, 3)</f>
        <v>41.238</v>
      </c>
      <c r="Q1091" t="str">
        <f>LEFT(N1091, SEARCH("/", N1091, 1)-1)</f>
        <v>theater</v>
      </c>
      <c r="R1091" t="str">
        <f>RIGHT(N1091,LEN(N1091)-FIND("/",N1091))</f>
        <v>plays</v>
      </c>
      <c r="S1091" s="8">
        <f t="shared" ref="S1091:S1154" si="34">(((J1091/60)/60)/24)+DATE(1970,1,1)</f>
        <v>42284.516064814816</v>
      </c>
      <c r="T1091" s="8">
        <f t="shared" ref="T1091:T1154" si="35">(((I1091/60)/60)/24)+DATE(1970,1,1)</f>
        <v>42307.875</v>
      </c>
    </row>
    <row r="1092" spans="1:20" ht="45" x14ac:dyDescent="0.2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17">
        <f>(E1092/D1092)*100</f>
        <v>112.10606060606061</v>
      </c>
      <c r="P1092" s="19">
        <f>ROUND(E1092/L1092, 3)</f>
        <v>116.215</v>
      </c>
      <c r="Q1092" t="str">
        <f>LEFT(N1092, SEARCH("/", N1092, 1)-1)</f>
        <v>photography</v>
      </c>
      <c r="R1092" t="str">
        <f>RIGHT(N1092,LEN(N1092)-FIND("/",N1092))</f>
        <v>photobooks</v>
      </c>
      <c r="S1092" s="8">
        <f t="shared" si="34"/>
        <v>42654.177187499998</v>
      </c>
      <c r="T1092" s="8">
        <f t="shared" si="35"/>
        <v>42684.218854166669</v>
      </c>
    </row>
    <row r="1093" spans="1:20" ht="60" x14ac:dyDescent="0.2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17">
        <f>(E1093/D1093)*100</f>
        <v>112.105</v>
      </c>
      <c r="P1093" s="19">
        <f>ROUND(E1093/L1093, 3)</f>
        <v>58.54</v>
      </c>
      <c r="Q1093" t="str">
        <f>LEFT(N1093, SEARCH("/", N1093, 1)-1)</f>
        <v>film &amp; video</v>
      </c>
      <c r="R1093" t="str">
        <f>RIGHT(N1093,LEN(N1093)-FIND("/",N1093))</f>
        <v>documentary</v>
      </c>
      <c r="S1093" s="8">
        <f t="shared" si="34"/>
        <v>41980.781793981485</v>
      </c>
      <c r="T1093" s="8">
        <f t="shared" si="35"/>
        <v>42010.781793981485</v>
      </c>
    </row>
    <row r="1094" spans="1:20" x14ac:dyDescent="0.2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17">
        <f>(E1094/D1094)*100</f>
        <v>112.10242048409683</v>
      </c>
      <c r="P1094" s="19">
        <f>ROUND(E1094/L1094, 3)</f>
        <v>69.185000000000002</v>
      </c>
      <c r="Q1094" t="str">
        <f>LEFT(N1094, SEARCH("/", N1094, 1)-1)</f>
        <v>theater</v>
      </c>
      <c r="R1094" t="str">
        <f>RIGHT(N1094,LEN(N1094)-FIND("/",N1094))</f>
        <v>plays</v>
      </c>
      <c r="S1094" s="8">
        <f t="shared" si="34"/>
        <v>42762.942430555559</v>
      </c>
      <c r="T1094" s="8">
        <f t="shared" si="35"/>
        <v>42794.208333333328</v>
      </c>
    </row>
    <row r="1095" spans="1:20" ht="45" x14ac:dyDescent="0.2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17">
        <f>(E1095/D1095)*100</f>
        <v>112.1</v>
      </c>
      <c r="P1095" s="19">
        <f>ROUND(E1095/L1095, 3)</f>
        <v>44.25</v>
      </c>
      <c r="Q1095" t="str">
        <f>LEFT(N1095, SEARCH("/", N1095, 1)-1)</f>
        <v>theater</v>
      </c>
      <c r="R1095" t="str">
        <f>RIGHT(N1095,LEN(N1095)-FIND("/",N1095))</f>
        <v>plays</v>
      </c>
      <c r="S1095" s="8">
        <f t="shared" si="34"/>
        <v>42185.267245370371</v>
      </c>
      <c r="T1095" s="8">
        <f t="shared" si="35"/>
        <v>42221.458333333328</v>
      </c>
    </row>
    <row r="1096" spans="1:20" ht="45" x14ac:dyDescent="0.2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17">
        <f>(E1096/D1096)*100</f>
        <v>112.00000000000001</v>
      </c>
      <c r="P1096" s="19">
        <f>ROUND(E1096/L1096, 3)</f>
        <v>56</v>
      </c>
      <c r="Q1096" t="str">
        <f>LEFT(N1096, SEARCH("/", N1096, 1)-1)</f>
        <v>technology</v>
      </c>
      <c r="R1096" t="str">
        <f>RIGHT(N1096,LEN(N1096)-FIND("/",N1096))</f>
        <v>space exploration</v>
      </c>
      <c r="S1096" s="8">
        <f t="shared" si="34"/>
        <v>42128.628113425926</v>
      </c>
      <c r="T1096" s="8">
        <f t="shared" si="35"/>
        <v>42158.628113425926</v>
      </c>
    </row>
    <row r="1097" spans="1:20" ht="30" x14ac:dyDescent="0.2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17">
        <f>(E1097/D1097)*100</f>
        <v>112.00000000000001</v>
      </c>
      <c r="P1097" s="19">
        <f>ROUND(E1097/L1097, 3)</f>
        <v>11.667</v>
      </c>
      <c r="Q1097" t="str">
        <f>LEFT(N1097, SEARCH("/", N1097, 1)-1)</f>
        <v>theater</v>
      </c>
      <c r="R1097" t="str">
        <f>RIGHT(N1097,LEN(N1097)-FIND("/",N1097))</f>
        <v>plays</v>
      </c>
      <c r="S1097" s="8">
        <f t="shared" si="34"/>
        <v>42378.478344907402</v>
      </c>
      <c r="T1097" s="8">
        <f t="shared" si="35"/>
        <v>42418.916666666672</v>
      </c>
    </row>
    <row r="1098" spans="1:20" ht="60" x14ac:dyDescent="0.2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17">
        <f>(E1098/D1098)*100</f>
        <v>112.00000000000001</v>
      </c>
      <c r="P1098" s="19">
        <f>ROUND(E1098/L1098, 3)</f>
        <v>58.947000000000003</v>
      </c>
      <c r="Q1098" t="str">
        <f>LEFT(N1098, SEARCH("/", N1098, 1)-1)</f>
        <v>theater</v>
      </c>
      <c r="R1098" t="str">
        <f>RIGHT(N1098,LEN(N1098)-FIND("/",N1098))</f>
        <v>plays</v>
      </c>
      <c r="S1098" s="8">
        <f t="shared" si="34"/>
        <v>42572.61681712963</v>
      </c>
      <c r="T1098" s="8">
        <f t="shared" si="35"/>
        <v>42589.125</v>
      </c>
    </row>
    <row r="1099" spans="1:20" ht="45" x14ac:dyDescent="0.2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17">
        <f>(E1099/D1099)*100</f>
        <v>111.99130434782609</v>
      </c>
      <c r="P1099" s="19">
        <f>ROUND(E1099/L1099, 3)</f>
        <v>367.971</v>
      </c>
      <c r="Q1099" t="str">
        <f>LEFT(N1099, SEARCH("/", N1099, 1)-1)</f>
        <v>technology</v>
      </c>
      <c r="R1099" t="str">
        <f>RIGHT(N1099,LEN(N1099)-FIND("/",N1099))</f>
        <v>wearables</v>
      </c>
      <c r="S1099" s="8">
        <f t="shared" si="34"/>
        <v>42257.882731481484</v>
      </c>
      <c r="T1099" s="8">
        <f t="shared" si="35"/>
        <v>42292.882731481484</v>
      </c>
    </row>
    <row r="1100" spans="1:20" ht="60" x14ac:dyDescent="0.2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17">
        <f>(E1100/D1100)*100</f>
        <v>111.9</v>
      </c>
      <c r="P1100" s="19">
        <f>ROUND(E1100/L1100, 3)</f>
        <v>62.167000000000002</v>
      </c>
      <c r="Q1100" t="str">
        <f>LEFT(N1100, SEARCH("/", N1100, 1)-1)</f>
        <v>theater</v>
      </c>
      <c r="R1100" t="str">
        <f>RIGHT(N1100,LEN(N1100)-FIND("/",N1100))</f>
        <v>plays</v>
      </c>
      <c r="S1100" s="8">
        <f t="shared" si="34"/>
        <v>42374.651504629626</v>
      </c>
      <c r="T1100" s="8">
        <f t="shared" si="35"/>
        <v>42384.651504629626</v>
      </c>
    </row>
    <row r="1101" spans="1:20" ht="60" x14ac:dyDescent="0.2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17">
        <f>(E1101/D1101)*100</f>
        <v>111.8936170212766</v>
      </c>
      <c r="P1101" s="19">
        <f>ROUND(E1101/L1101, 3)</f>
        <v>105.18</v>
      </c>
      <c r="Q1101" t="str">
        <f>LEFT(N1101, SEARCH("/", N1101, 1)-1)</f>
        <v>film &amp; video</v>
      </c>
      <c r="R1101" t="str">
        <f>RIGHT(N1101,LEN(N1101)-FIND("/",N1101))</f>
        <v>documentary</v>
      </c>
      <c r="S1101" s="8">
        <f t="shared" si="34"/>
        <v>42417.818078703705</v>
      </c>
      <c r="T1101" s="8">
        <f t="shared" si="35"/>
        <v>42477.776412037041</v>
      </c>
    </row>
    <row r="1102" spans="1:20" ht="30" x14ac:dyDescent="0.2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17">
        <f>(E1102/D1102)*100</f>
        <v>111.88571428571427</v>
      </c>
      <c r="P1102" s="19">
        <f>ROUND(E1102/L1102, 3)</f>
        <v>47.756</v>
      </c>
      <c r="Q1102" t="str">
        <f>LEFT(N1102, SEARCH("/", N1102, 1)-1)</f>
        <v>music</v>
      </c>
      <c r="R1102" t="str">
        <f>RIGHT(N1102,LEN(N1102)-FIND("/",N1102))</f>
        <v>rock</v>
      </c>
      <c r="S1102" s="8">
        <f t="shared" si="34"/>
        <v>42719.90834490741</v>
      </c>
      <c r="T1102" s="8">
        <f t="shared" si="35"/>
        <v>42749.90834490741</v>
      </c>
    </row>
    <row r="1103" spans="1:20" ht="60" x14ac:dyDescent="0.2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17">
        <f>(E1103/D1103)*100</f>
        <v>111.87499999999999</v>
      </c>
      <c r="P1103" s="19">
        <f>ROUND(E1103/L1103, 3)</f>
        <v>61.301000000000002</v>
      </c>
      <c r="Q1103" t="str">
        <f>LEFT(N1103, SEARCH("/", N1103, 1)-1)</f>
        <v>film &amp; video</v>
      </c>
      <c r="R1103" t="str">
        <f>RIGHT(N1103,LEN(N1103)-FIND("/",N1103))</f>
        <v>documentary</v>
      </c>
      <c r="S1103" s="8">
        <f t="shared" si="34"/>
        <v>41348.877685185187</v>
      </c>
      <c r="T1103" s="8">
        <f t="shared" si="35"/>
        <v>41378.877685185187</v>
      </c>
    </row>
    <row r="1104" spans="1:20" ht="60" x14ac:dyDescent="0.2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17">
        <f>(E1104/D1104)*100</f>
        <v>111.79285714285714</v>
      </c>
      <c r="P1104" s="19">
        <f>ROUND(E1104/L1104, 3)</f>
        <v>75.975999999999999</v>
      </c>
      <c r="Q1104" t="str">
        <f>LEFT(N1104, SEARCH("/", N1104, 1)-1)</f>
        <v>photography</v>
      </c>
      <c r="R1104" t="str">
        <f>RIGHT(N1104,LEN(N1104)-FIND("/",N1104))</f>
        <v>photobooks</v>
      </c>
      <c r="S1104" s="8">
        <f t="shared" si="34"/>
        <v>42296.583379629628</v>
      </c>
      <c r="T1104" s="8">
        <f t="shared" si="35"/>
        <v>42326.625046296293</v>
      </c>
    </row>
    <row r="1105" spans="1:20" ht="60" x14ac:dyDescent="0.2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17">
        <f>(E1105/D1105)*100</f>
        <v>111.78571428571429</v>
      </c>
      <c r="P1105" s="19">
        <f>ROUND(E1105/L1105, 3)</f>
        <v>85.054000000000002</v>
      </c>
      <c r="Q1105" t="str">
        <f>LEFT(N1105, SEARCH("/", N1105, 1)-1)</f>
        <v>music</v>
      </c>
      <c r="R1105" t="str">
        <f>RIGHT(N1105,LEN(N1105)-FIND("/",N1105))</f>
        <v>rock</v>
      </c>
      <c r="S1105" s="8">
        <f t="shared" si="34"/>
        <v>40963.613032407404</v>
      </c>
      <c r="T1105" s="8">
        <f t="shared" si="35"/>
        <v>41006.207638888889</v>
      </c>
    </row>
    <row r="1106" spans="1:20" ht="60" x14ac:dyDescent="0.2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17">
        <f>(E1106/D1106)*100</f>
        <v>111.76666666666665</v>
      </c>
      <c r="P1106" s="19">
        <f>ROUND(E1106/L1106, 3)</f>
        <v>40.398000000000003</v>
      </c>
      <c r="Q1106" t="str">
        <f>LEFT(N1106, SEARCH("/", N1106, 1)-1)</f>
        <v>film &amp; video</v>
      </c>
      <c r="R1106" t="str">
        <f>RIGHT(N1106,LEN(N1106)-FIND("/",N1106))</f>
        <v>documentary</v>
      </c>
      <c r="S1106" s="8">
        <f t="shared" si="34"/>
        <v>42370.571851851855</v>
      </c>
      <c r="T1106" s="8">
        <f t="shared" si="35"/>
        <v>42394.994444444441</v>
      </c>
    </row>
    <row r="1107" spans="1:20" ht="45" x14ac:dyDescent="0.2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17">
        <f>(E1107/D1107)*100</f>
        <v>111.75999999999999</v>
      </c>
      <c r="P1107" s="19">
        <f>ROUND(E1107/L1107, 3)</f>
        <v>79.262</v>
      </c>
      <c r="Q1107" t="str">
        <f>LEFT(N1107, SEARCH("/", N1107, 1)-1)</f>
        <v>music</v>
      </c>
      <c r="R1107" t="str">
        <f>RIGHT(N1107,LEN(N1107)-FIND("/",N1107))</f>
        <v>electronic music</v>
      </c>
      <c r="S1107" s="8">
        <f t="shared" si="34"/>
        <v>42044.711886574078</v>
      </c>
      <c r="T1107" s="8">
        <f t="shared" si="35"/>
        <v>42098.915972222225</v>
      </c>
    </row>
    <row r="1108" spans="1:20" ht="45" x14ac:dyDescent="0.2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17">
        <f>(E1108/D1108)*100</f>
        <v>111.72500000000001</v>
      </c>
      <c r="P1108" s="19">
        <f>ROUND(E1108/L1108, 3)</f>
        <v>148.96700000000001</v>
      </c>
      <c r="Q1108" t="str">
        <f>LEFT(N1108, SEARCH("/", N1108, 1)-1)</f>
        <v>film &amp; video</v>
      </c>
      <c r="R1108" t="str">
        <f>RIGHT(N1108,LEN(N1108)-FIND("/",N1108))</f>
        <v>television</v>
      </c>
      <c r="S1108" s="8">
        <f t="shared" si="34"/>
        <v>41929.164733796293</v>
      </c>
      <c r="T1108" s="8">
        <f t="shared" si="35"/>
        <v>41959.206400462965</v>
      </c>
    </row>
    <row r="1109" spans="1:20" ht="45" x14ac:dyDescent="0.2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17">
        <f>(E1109/D1109)*100</f>
        <v>111.71428571428572</v>
      </c>
      <c r="P1109" s="19">
        <f>ROUND(E1109/L1109, 3)</f>
        <v>60.154000000000003</v>
      </c>
      <c r="Q1109" t="str">
        <f>LEFT(N1109, SEARCH("/", N1109, 1)-1)</f>
        <v>music</v>
      </c>
      <c r="R1109" t="str">
        <f>RIGHT(N1109,LEN(N1109)-FIND("/",N1109))</f>
        <v>classical music</v>
      </c>
      <c r="S1109" s="8">
        <f t="shared" si="34"/>
        <v>41524.858553240738</v>
      </c>
      <c r="T1109" s="8">
        <f t="shared" si="35"/>
        <v>41552.208333333336</v>
      </c>
    </row>
    <row r="1110" spans="1:20" ht="60" x14ac:dyDescent="0.2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17">
        <f>(E1110/D1110)*100</f>
        <v>111.71428571428572</v>
      </c>
      <c r="P1110" s="19">
        <f>ROUND(E1110/L1110, 3)</f>
        <v>65.167000000000002</v>
      </c>
      <c r="Q1110" t="str">
        <f>LEFT(N1110, SEARCH("/", N1110, 1)-1)</f>
        <v>theater</v>
      </c>
      <c r="R1110" t="str">
        <f>RIGHT(N1110,LEN(N1110)-FIND("/",N1110))</f>
        <v>plays</v>
      </c>
      <c r="S1110" s="8">
        <f t="shared" si="34"/>
        <v>42524.782638888893</v>
      </c>
      <c r="T1110" s="8">
        <f t="shared" si="35"/>
        <v>42544.782638888893</v>
      </c>
    </row>
    <row r="1111" spans="1:20" ht="60" x14ac:dyDescent="0.2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17">
        <f>(E1111/D1111)*100</f>
        <v>111.7</v>
      </c>
      <c r="P1111" s="19">
        <f>ROUND(E1111/L1111, 3)</f>
        <v>53.19</v>
      </c>
      <c r="Q1111" t="str">
        <f>LEFT(N1111, SEARCH("/", N1111, 1)-1)</f>
        <v>publishing</v>
      </c>
      <c r="R1111" t="str">
        <f>RIGHT(N1111,LEN(N1111)-FIND("/",N1111))</f>
        <v>nonfiction</v>
      </c>
      <c r="S1111" s="8">
        <f t="shared" si="34"/>
        <v>42639.421493055561</v>
      </c>
      <c r="T1111" s="8">
        <f t="shared" si="35"/>
        <v>42659.458333333328</v>
      </c>
    </row>
    <row r="1112" spans="1:20" ht="45" x14ac:dyDescent="0.2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17">
        <f>(E1112/D1112)*100</f>
        <v>111.66666666666667</v>
      </c>
      <c r="P1112" s="19">
        <f>ROUND(E1112/L1112, 3)</f>
        <v>68.367000000000004</v>
      </c>
      <c r="Q1112" t="str">
        <f>LEFT(N1112, SEARCH("/", N1112, 1)-1)</f>
        <v>publishing</v>
      </c>
      <c r="R1112" t="str">
        <f>RIGHT(N1112,LEN(N1112)-FIND("/",N1112))</f>
        <v>nonfiction</v>
      </c>
      <c r="S1112" s="8">
        <f t="shared" si="34"/>
        <v>40689.570868055554</v>
      </c>
      <c r="T1112" s="8">
        <f t="shared" si="35"/>
        <v>40719.570868055554</v>
      </c>
    </row>
    <row r="1113" spans="1:20" ht="45" x14ac:dyDescent="0.2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17">
        <f>(E1113/D1113)*100</f>
        <v>111.66666666666667</v>
      </c>
      <c r="P1113" s="19">
        <f>ROUND(E1113/L1113, 3)</f>
        <v>159.524</v>
      </c>
      <c r="Q1113" t="str">
        <f>LEFT(N1113, SEARCH("/", N1113, 1)-1)</f>
        <v>music</v>
      </c>
      <c r="R1113" t="str">
        <f>RIGHT(N1113,LEN(N1113)-FIND("/",N1113))</f>
        <v>pop</v>
      </c>
      <c r="S1113" s="8">
        <f t="shared" si="34"/>
        <v>42416.407129629632</v>
      </c>
      <c r="T1113" s="8">
        <f t="shared" si="35"/>
        <v>42476.249305555553</v>
      </c>
    </row>
    <row r="1114" spans="1:20" ht="30" x14ac:dyDescent="0.2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17">
        <f>(E1114/D1114)*100</f>
        <v>111.60000000000001</v>
      </c>
      <c r="P1114" s="19">
        <f>ROUND(E1114/L1114, 3)</f>
        <v>73.906999999999996</v>
      </c>
      <c r="Q1114" t="str">
        <f>LEFT(N1114, SEARCH("/", N1114, 1)-1)</f>
        <v>music</v>
      </c>
      <c r="R1114" t="str">
        <f>RIGHT(N1114,LEN(N1114)-FIND("/",N1114))</f>
        <v>rock</v>
      </c>
      <c r="S1114" s="8">
        <f t="shared" si="34"/>
        <v>42130.491620370376</v>
      </c>
      <c r="T1114" s="8">
        <f t="shared" si="35"/>
        <v>42160.491620370376</v>
      </c>
    </row>
    <row r="1115" spans="1:20" ht="60" x14ac:dyDescent="0.2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17">
        <f>(E1115/D1115)*100</f>
        <v>111.59049999999999</v>
      </c>
      <c r="P1115" s="19">
        <f>ROUND(E1115/L1115, 3)</f>
        <v>117.774</v>
      </c>
      <c r="Q1115" t="str">
        <f>LEFT(N1115, SEARCH("/", N1115, 1)-1)</f>
        <v>film &amp; video</v>
      </c>
      <c r="R1115" t="str">
        <f>RIGHT(N1115,LEN(N1115)-FIND("/",N1115))</f>
        <v>documentary</v>
      </c>
      <c r="S1115" s="8">
        <f t="shared" si="34"/>
        <v>42292.495474537034</v>
      </c>
      <c r="T1115" s="8">
        <f t="shared" si="35"/>
        <v>42322.537141203706</v>
      </c>
    </row>
    <row r="1116" spans="1:20" ht="45" x14ac:dyDescent="0.2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17">
        <f>(E1116/D1116)*100</f>
        <v>111.52149999999999</v>
      </c>
      <c r="P1116" s="19">
        <f>ROUND(E1116/L1116, 3)</f>
        <v>43.734000000000002</v>
      </c>
      <c r="Q1116" t="str">
        <f>LEFT(N1116, SEARCH("/", N1116, 1)-1)</f>
        <v>music</v>
      </c>
      <c r="R1116" t="str">
        <f>RIGHT(N1116,LEN(N1116)-FIND("/",N1116))</f>
        <v>rock</v>
      </c>
      <c r="S1116" s="8">
        <f t="shared" si="34"/>
        <v>40695.795370370368</v>
      </c>
      <c r="T1116" s="8">
        <f t="shared" si="35"/>
        <v>40725.795370370368</v>
      </c>
    </row>
    <row r="1117" spans="1:20" ht="60" x14ac:dyDescent="0.2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17">
        <f>(E1117/D1117)*100</f>
        <v>111.42857142857143</v>
      </c>
      <c r="P1117" s="19">
        <f>ROUND(E1117/L1117, 3)</f>
        <v>125.806</v>
      </c>
      <c r="Q1117" t="str">
        <f>LEFT(N1117, SEARCH("/", N1117, 1)-1)</f>
        <v>theater</v>
      </c>
      <c r="R1117" t="str">
        <f>RIGHT(N1117,LEN(N1117)-FIND("/",N1117))</f>
        <v>plays</v>
      </c>
      <c r="S1117" s="8">
        <f t="shared" si="34"/>
        <v>41853.240208333329</v>
      </c>
      <c r="T1117" s="8">
        <f t="shared" si="35"/>
        <v>41876.207638888889</v>
      </c>
    </row>
    <row r="1118" spans="1:20" ht="60" x14ac:dyDescent="0.2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17">
        <f>(E1118/D1118)*100</f>
        <v>111.425</v>
      </c>
      <c r="P1118" s="19">
        <f>ROUND(E1118/L1118, 3)</f>
        <v>61.902999999999999</v>
      </c>
      <c r="Q1118" t="str">
        <f>LEFT(N1118, SEARCH("/", N1118, 1)-1)</f>
        <v>music</v>
      </c>
      <c r="R1118" t="str">
        <f>RIGHT(N1118,LEN(N1118)-FIND("/",N1118))</f>
        <v>electronic music</v>
      </c>
      <c r="S1118" s="8">
        <f t="shared" si="34"/>
        <v>40956.066087962965</v>
      </c>
      <c r="T1118" s="8">
        <f t="shared" si="35"/>
        <v>41013.73333333333</v>
      </c>
    </row>
    <row r="1119" spans="1:20" ht="60" x14ac:dyDescent="0.2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17">
        <f>(E1119/D1119)*100</f>
        <v>111.40954545454547</v>
      </c>
      <c r="P1119" s="19">
        <f>ROUND(E1119/L1119, 3)</f>
        <v>23.795999999999999</v>
      </c>
      <c r="Q1119" t="str">
        <f>LEFT(N1119, SEARCH("/", N1119, 1)-1)</f>
        <v>photography</v>
      </c>
      <c r="R1119" t="str">
        <f>RIGHT(N1119,LEN(N1119)-FIND("/",N1119))</f>
        <v>photobooks</v>
      </c>
      <c r="S1119" s="8">
        <f t="shared" si="34"/>
        <v>42680.47555555556</v>
      </c>
      <c r="T1119" s="8">
        <f t="shared" si="35"/>
        <v>42708</v>
      </c>
    </row>
    <row r="1120" spans="1:20" ht="60" x14ac:dyDescent="0.2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17">
        <f>(E1120/D1120)*100</f>
        <v>111.4</v>
      </c>
      <c r="P1120" s="19">
        <f>ROUND(E1120/L1120, 3)</f>
        <v>50.18</v>
      </c>
      <c r="Q1120" t="str">
        <f>LEFT(N1120, SEARCH("/", N1120, 1)-1)</f>
        <v>film &amp; video</v>
      </c>
      <c r="R1120" t="str">
        <f>RIGHT(N1120,LEN(N1120)-FIND("/",N1120))</f>
        <v>documentary</v>
      </c>
      <c r="S1120" s="8">
        <f t="shared" si="34"/>
        <v>40809.15252314815</v>
      </c>
      <c r="T1120" s="8">
        <f t="shared" si="35"/>
        <v>40854.194189814814</v>
      </c>
    </row>
    <row r="1121" spans="1:20" ht="45" x14ac:dyDescent="0.2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17">
        <f>(E1121/D1121)*100</f>
        <v>111.4</v>
      </c>
      <c r="P1121" s="19">
        <f>ROUND(E1121/L1121, 3)</f>
        <v>38.86</v>
      </c>
      <c r="Q1121" t="str">
        <f>LEFT(N1121, SEARCH("/", N1121, 1)-1)</f>
        <v>photography</v>
      </c>
      <c r="R1121" t="str">
        <f>RIGHT(N1121,LEN(N1121)-FIND("/",N1121))</f>
        <v>photobooks</v>
      </c>
      <c r="S1121" s="8">
        <f t="shared" si="34"/>
        <v>41814.785925925928</v>
      </c>
      <c r="T1121" s="8">
        <f t="shared" si="35"/>
        <v>41844.785925925928</v>
      </c>
    </row>
    <row r="1122" spans="1:20" x14ac:dyDescent="0.2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17">
        <f>(E1122/D1122)*100</f>
        <v>111.31818181818183</v>
      </c>
      <c r="P1122" s="19">
        <f>ROUND(E1122/L1122, 3)</f>
        <v>42.517000000000003</v>
      </c>
      <c r="Q1122" t="str">
        <f>LEFT(N1122, SEARCH("/", N1122, 1)-1)</f>
        <v>film &amp; video</v>
      </c>
      <c r="R1122" t="str">
        <f>RIGHT(N1122,LEN(N1122)-FIND("/",N1122))</f>
        <v>documentary</v>
      </c>
      <c r="S1122" s="8">
        <f t="shared" si="34"/>
        <v>41282.944456018515</v>
      </c>
      <c r="T1122" s="8">
        <f t="shared" si="35"/>
        <v>41312.944456018515</v>
      </c>
    </row>
    <row r="1123" spans="1:20" ht="60" x14ac:dyDescent="0.2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17">
        <f>(E1123/D1123)*100</f>
        <v>111.31</v>
      </c>
      <c r="P1123" s="19">
        <f>ROUND(E1123/L1123, 3)</f>
        <v>90.495999999999995</v>
      </c>
      <c r="Q1123" t="str">
        <f>LEFT(N1123, SEARCH("/", N1123, 1)-1)</f>
        <v>publishing</v>
      </c>
      <c r="R1123" t="str">
        <f>RIGHT(N1123,LEN(N1123)-FIND("/",N1123))</f>
        <v>radio &amp; podcasts</v>
      </c>
      <c r="S1123" s="8">
        <f t="shared" si="34"/>
        <v>40840.615787037037</v>
      </c>
      <c r="T1123" s="8">
        <f t="shared" si="35"/>
        <v>40900.125</v>
      </c>
    </row>
    <row r="1124" spans="1:20" ht="60" x14ac:dyDescent="0.2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17">
        <f>(E1124/D1124)*100</f>
        <v>111.25</v>
      </c>
      <c r="P1124" s="19">
        <f>ROUND(E1124/L1124, 3)</f>
        <v>35.6</v>
      </c>
      <c r="Q1124" t="str">
        <f>LEFT(N1124, SEARCH("/", N1124, 1)-1)</f>
        <v>music</v>
      </c>
      <c r="R1124" t="str">
        <f>RIGHT(N1124,LEN(N1124)-FIND("/",N1124))</f>
        <v>classical music</v>
      </c>
      <c r="S1124" s="8">
        <f t="shared" si="34"/>
        <v>40829.873657407406</v>
      </c>
      <c r="T1124" s="8">
        <f t="shared" si="35"/>
        <v>40862.817361111112</v>
      </c>
    </row>
    <row r="1125" spans="1:20" ht="45" x14ac:dyDescent="0.2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17">
        <f>(E1125/D1125)*100</f>
        <v>111.22000000000001</v>
      </c>
      <c r="P1125" s="19">
        <f>ROUND(E1125/L1125, 3)</f>
        <v>57.627000000000002</v>
      </c>
      <c r="Q1125" t="str">
        <f>LEFT(N1125, SEARCH("/", N1125, 1)-1)</f>
        <v>theater</v>
      </c>
      <c r="R1125" t="str">
        <f>RIGHT(N1125,LEN(N1125)-FIND("/",N1125))</f>
        <v>plays</v>
      </c>
      <c r="S1125" s="8">
        <f t="shared" si="34"/>
        <v>42230.472222222219</v>
      </c>
      <c r="T1125" s="8">
        <f t="shared" si="35"/>
        <v>42259.165972222225</v>
      </c>
    </row>
    <row r="1126" spans="1:20" ht="60" x14ac:dyDescent="0.2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17">
        <f>(E1126/D1126)*100</f>
        <v>111.20000000000002</v>
      </c>
      <c r="P1126" s="19">
        <f>ROUND(E1126/L1126, 3)</f>
        <v>47.656999999999996</v>
      </c>
      <c r="Q1126" t="str">
        <f>LEFT(N1126, SEARCH("/", N1126, 1)-1)</f>
        <v>theater</v>
      </c>
      <c r="R1126" t="str">
        <f>RIGHT(N1126,LEN(N1126)-FIND("/",N1126))</f>
        <v>plays</v>
      </c>
      <c r="S1126" s="8">
        <f t="shared" si="34"/>
        <v>42381.671840277777</v>
      </c>
      <c r="T1126" s="8">
        <f t="shared" si="35"/>
        <v>42411.957638888889</v>
      </c>
    </row>
    <row r="1127" spans="1:20" ht="60" x14ac:dyDescent="0.2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17">
        <f>(E1127/D1127)*100</f>
        <v>111.16666666666666</v>
      </c>
      <c r="P1127" s="19">
        <f>ROUND(E1127/L1127, 3)</f>
        <v>416.875</v>
      </c>
      <c r="Q1127" t="str">
        <f>LEFT(N1127, SEARCH("/", N1127, 1)-1)</f>
        <v>music</v>
      </c>
      <c r="R1127" t="str">
        <f>RIGHT(N1127,LEN(N1127)-FIND("/",N1127))</f>
        <v>indie rock</v>
      </c>
      <c r="S1127" s="8">
        <f t="shared" si="34"/>
        <v>42323.800138888888</v>
      </c>
      <c r="T1127" s="8">
        <f t="shared" si="35"/>
        <v>42341.895833333328</v>
      </c>
    </row>
    <row r="1128" spans="1:20" ht="45" x14ac:dyDescent="0.2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17">
        <f>(E1128/D1128)*100</f>
        <v>111.15384615384616</v>
      </c>
      <c r="P1128" s="19">
        <f>ROUND(E1128/L1128, 3)</f>
        <v>200.69399999999999</v>
      </c>
      <c r="Q1128" t="str">
        <f>LEFT(N1128, SEARCH("/", N1128, 1)-1)</f>
        <v>theater</v>
      </c>
      <c r="R1128" t="str">
        <f>RIGHT(N1128,LEN(N1128)-FIND("/",N1128))</f>
        <v>plays</v>
      </c>
      <c r="S1128" s="8">
        <f t="shared" si="34"/>
        <v>41775.753761574073</v>
      </c>
      <c r="T1128" s="8">
        <f t="shared" si="35"/>
        <v>41805.753761574073</v>
      </c>
    </row>
    <row r="1129" spans="1:20" ht="60" x14ac:dyDescent="0.2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17">
        <f>(E1129/D1129)*100</f>
        <v>111.1</v>
      </c>
      <c r="P1129" s="19">
        <f>ROUND(E1129/L1129, 3)</f>
        <v>95.775999999999996</v>
      </c>
      <c r="Q1129" t="str">
        <f>LEFT(N1129, SEARCH("/", N1129, 1)-1)</f>
        <v>film &amp; video</v>
      </c>
      <c r="R1129" t="str">
        <f>RIGHT(N1129,LEN(N1129)-FIND("/",N1129))</f>
        <v>documentary</v>
      </c>
      <c r="S1129" s="8">
        <f t="shared" si="34"/>
        <v>40267.245717592588</v>
      </c>
      <c r="T1129" s="8">
        <f t="shared" si="35"/>
        <v>40308.844444444447</v>
      </c>
    </row>
    <row r="1130" spans="1:20" ht="45" x14ac:dyDescent="0.2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17">
        <f>(E1130/D1130)*100</f>
        <v>111.1</v>
      </c>
      <c r="P1130" s="19">
        <f>ROUND(E1130/L1130, 3)</f>
        <v>51.673999999999999</v>
      </c>
      <c r="Q1130" t="str">
        <f>LEFT(N1130, SEARCH("/", N1130, 1)-1)</f>
        <v>music</v>
      </c>
      <c r="R1130" t="str">
        <f>RIGHT(N1130,LEN(N1130)-FIND("/",N1130))</f>
        <v>indie rock</v>
      </c>
      <c r="S1130" s="8">
        <f t="shared" si="34"/>
        <v>42248.90042824074</v>
      </c>
      <c r="T1130" s="8">
        <f t="shared" si="35"/>
        <v>42277.811805555553</v>
      </c>
    </row>
    <row r="1131" spans="1:20" ht="30" x14ac:dyDescent="0.2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17">
        <f>(E1131/D1131)*100</f>
        <v>111.08135252761969</v>
      </c>
      <c r="P1131" s="19">
        <f>ROUND(E1131/L1131, 3)</f>
        <v>34.206000000000003</v>
      </c>
      <c r="Q1131" t="str">
        <f>LEFT(N1131, SEARCH("/", N1131, 1)-1)</f>
        <v>publishing</v>
      </c>
      <c r="R1131" t="str">
        <f>RIGHT(N1131,LEN(N1131)-FIND("/",N1131))</f>
        <v>nonfiction</v>
      </c>
      <c r="S1131" s="8">
        <f t="shared" si="34"/>
        <v>41157.042928240742</v>
      </c>
      <c r="T1131" s="8">
        <f t="shared" si="35"/>
        <v>41175.165972222225</v>
      </c>
    </row>
    <row r="1132" spans="1:20" ht="60" x14ac:dyDescent="0.2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17">
        <f>(E1132/D1132)*100</f>
        <v>111.07699999999998</v>
      </c>
      <c r="P1132" s="19">
        <f>ROUND(E1132/L1132, 3)</f>
        <v>109.822</v>
      </c>
      <c r="Q1132" t="str">
        <f>LEFT(N1132, SEARCH("/", N1132, 1)-1)</f>
        <v>film &amp; video</v>
      </c>
      <c r="R1132" t="str">
        <f>RIGHT(N1132,LEN(N1132)-FIND("/",N1132))</f>
        <v>documentary</v>
      </c>
      <c r="S1132" s="8">
        <f t="shared" si="34"/>
        <v>41936.001226851848</v>
      </c>
      <c r="T1132" s="8">
        <f t="shared" si="35"/>
        <v>41966.042893518519</v>
      </c>
    </row>
    <row r="1133" spans="1:20" ht="60" x14ac:dyDescent="0.2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17">
        <f>(E1133/D1133)*100</f>
        <v>111.07499999999999</v>
      </c>
      <c r="P1133" s="19">
        <f>ROUND(E1133/L1133, 3)</f>
        <v>68.353999999999999</v>
      </c>
      <c r="Q1133" t="str">
        <f>LEFT(N1133, SEARCH("/", N1133, 1)-1)</f>
        <v>theater</v>
      </c>
      <c r="R1133" t="str">
        <f>RIGHT(N1133,LEN(N1133)-FIND("/",N1133))</f>
        <v>plays</v>
      </c>
      <c r="S1133" s="8">
        <f t="shared" si="34"/>
        <v>41941.75203703704</v>
      </c>
      <c r="T1133" s="8">
        <f t="shared" si="35"/>
        <v>41964.708333333328</v>
      </c>
    </row>
    <row r="1134" spans="1:20" ht="45" x14ac:dyDescent="0.2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17">
        <f>(E1134/D1134)*100</f>
        <v>111.00000000000001</v>
      </c>
      <c r="P1134" s="19">
        <f>ROUND(E1134/L1134, 3)</f>
        <v>58.420999999999999</v>
      </c>
      <c r="Q1134" t="str">
        <f>LEFT(N1134, SEARCH("/", N1134, 1)-1)</f>
        <v>theater</v>
      </c>
      <c r="R1134" t="str">
        <f>RIGHT(N1134,LEN(N1134)-FIND("/",N1134))</f>
        <v>plays</v>
      </c>
      <c r="S1134" s="8">
        <f t="shared" si="34"/>
        <v>41869.740671296298</v>
      </c>
      <c r="T1134" s="8">
        <f t="shared" si="35"/>
        <v>41899.740671296298</v>
      </c>
    </row>
    <row r="1135" spans="1:20" ht="60" x14ac:dyDescent="0.2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17">
        <f>(E1135/D1135)*100</f>
        <v>111.00000000000001</v>
      </c>
      <c r="P1135" s="19">
        <f>ROUND(E1135/L1135, 3)</f>
        <v>92.5</v>
      </c>
      <c r="Q1135" t="str">
        <f>LEFT(N1135, SEARCH("/", N1135, 1)-1)</f>
        <v>theater</v>
      </c>
      <c r="R1135" t="str">
        <f>RIGHT(N1135,LEN(N1135)-FIND("/",N1135))</f>
        <v>plays</v>
      </c>
      <c r="S1135" s="8">
        <f t="shared" si="34"/>
        <v>42447.896666666667</v>
      </c>
      <c r="T1135" s="8">
        <f t="shared" si="35"/>
        <v>42470.166666666672</v>
      </c>
    </row>
    <row r="1136" spans="1:20" ht="45" x14ac:dyDescent="0.2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17">
        <f>(E1136/D1136)*100</f>
        <v>110.96666666666665</v>
      </c>
      <c r="P1136" s="19">
        <f>ROUND(E1136/L1136, 3)</f>
        <v>93.775000000000006</v>
      </c>
      <c r="Q1136" t="str">
        <f>LEFT(N1136, SEARCH("/", N1136, 1)-1)</f>
        <v>theater</v>
      </c>
      <c r="R1136" t="str">
        <f>RIGHT(N1136,LEN(N1136)-FIND("/",N1136))</f>
        <v>musical</v>
      </c>
      <c r="S1136" s="8">
        <f t="shared" si="34"/>
        <v>42487.037905092591</v>
      </c>
      <c r="T1136" s="8">
        <f t="shared" si="35"/>
        <v>42517.037905092591</v>
      </c>
    </row>
    <row r="1137" spans="1:20" ht="60" x14ac:dyDescent="0.2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17">
        <f>(E1137/D1137)*100</f>
        <v>110.9423</v>
      </c>
      <c r="P1137" s="19">
        <f>ROUND(E1137/L1137, 3)</f>
        <v>62.326999999999998</v>
      </c>
      <c r="Q1137" t="str">
        <f>LEFT(N1137, SEARCH("/", N1137, 1)-1)</f>
        <v>film &amp; video</v>
      </c>
      <c r="R1137" t="str">
        <f>RIGHT(N1137,LEN(N1137)-FIND("/",N1137))</f>
        <v>shorts</v>
      </c>
      <c r="S1137" s="8">
        <f t="shared" si="34"/>
        <v>40786.187789351854</v>
      </c>
      <c r="T1137" s="8">
        <f t="shared" si="35"/>
        <v>40818.290972222225</v>
      </c>
    </row>
    <row r="1138" spans="1:20" ht="45" x14ac:dyDescent="0.2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17">
        <f>(E1138/D1138)*100</f>
        <v>110.91186666666665</v>
      </c>
      <c r="P1138" s="19">
        <f>ROUND(E1138/L1138, 3)</f>
        <v>127.97499999999999</v>
      </c>
      <c r="Q1138" t="str">
        <f>LEFT(N1138, SEARCH("/", N1138, 1)-1)</f>
        <v>music</v>
      </c>
      <c r="R1138" t="str">
        <f>RIGHT(N1138,LEN(N1138)-FIND("/",N1138))</f>
        <v>rock</v>
      </c>
      <c r="S1138" s="8">
        <f t="shared" si="34"/>
        <v>40513.757569444446</v>
      </c>
      <c r="T1138" s="8">
        <f t="shared" si="35"/>
        <v>40603.757569444446</v>
      </c>
    </row>
    <row r="1139" spans="1:20" ht="45" x14ac:dyDescent="0.2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17">
        <f>(E1139/D1139)*100</f>
        <v>110.85714285714286</v>
      </c>
      <c r="P1139" s="19">
        <f>ROUND(E1139/L1139, 3)</f>
        <v>58.787999999999997</v>
      </c>
      <c r="Q1139" t="str">
        <f>LEFT(N1139, SEARCH("/", N1139, 1)-1)</f>
        <v>theater</v>
      </c>
      <c r="R1139" t="str">
        <f>RIGHT(N1139,LEN(N1139)-FIND("/",N1139))</f>
        <v>plays</v>
      </c>
      <c r="S1139" s="8">
        <f t="shared" si="34"/>
        <v>42633.116851851853</v>
      </c>
      <c r="T1139" s="8">
        <f t="shared" si="35"/>
        <v>42663.116851851853</v>
      </c>
    </row>
    <row r="1140" spans="1:20" ht="45" x14ac:dyDescent="0.2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17">
        <f>(E1140/D1140)*100</f>
        <v>110.83333333333334</v>
      </c>
      <c r="P1140" s="19">
        <f>ROUND(E1140/L1140, 3)</f>
        <v>25.577000000000002</v>
      </c>
      <c r="Q1140" t="str">
        <f>LEFT(N1140, SEARCH("/", N1140, 1)-1)</f>
        <v>photography</v>
      </c>
      <c r="R1140" t="str">
        <f>RIGHT(N1140,LEN(N1140)-FIND("/",N1140))</f>
        <v>photobooks</v>
      </c>
      <c r="S1140" s="8">
        <f t="shared" si="34"/>
        <v>42120.628136574072</v>
      </c>
      <c r="T1140" s="8">
        <f t="shared" si="35"/>
        <v>42165.628136574072</v>
      </c>
    </row>
    <row r="1141" spans="1:20" ht="45" x14ac:dyDescent="0.2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17">
        <f>(E1141/D1141)*100</f>
        <v>110.80000000000001</v>
      </c>
      <c r="P1141" s="19">
        <f>ROUND(E1141/L1141, 3)</f>
        <v>554</v>
      </c>
      <c r="Q1141" t="str">
        <f>LEFT(N1141, SEARCH("/", N1141, 1)-1)</f>
        <v>music</v>
      </c>
      <c r="R1141" t="str">
        <f>RIGHT(N1141,LEN(N1141)-FIND("/",N1141))</f>
        <v>pop</v>
      </c>
      <c r="S1141" s="8">
        <f t="shared" si="34"/>
        <v>41521.617361111108</v>
      </c>
      <c r="T1141" s="8">
        <f t="shared" si="35"/>
        <v>41535.617361111108</v>
      </c>
    </row>
    <row r="1142" spans="1:20" ht="60" x14ac:dyDescent="0.2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17">
        <f>(E1142/D1142)*100</f>
        <v>110.77157238734421</v>
      </c>
      <c r="P1142" s="19">
        <f>ROUND(E1142/L1142, 3)</f>
        <v>73.355000000000004</v>
      </c>
      <c r="Q1142" t="str">
        <f>LEFT(N1142, SEARCH("/", N1142, 1)-1)</f>
        <v>music</v>
      </c>
      <c r="R1142" t="str">
        <f>RIGHT(N1142,LEN(N1142)-FIND("/",N1142))</f>
        <v>rock</v>
      </c>
      <c r="S1142" s="8">
        <f t="shared" si="34"/>
        <v>41682.099189814813</v>
      </c>
      <c r="T1142" s="8">
        <f t="shared" si="35"/>
        <v>41722.057523148149</v>
      </c>
    </row>
    <row r="1143" spans="1:20" ht="45" x14ac:dyDescent="0.2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17">
        <f>(E1143/D1143)*100</f>
        <v>110.76216216216217</v>
      </c>
      <c r="P1143" s="19">
        <f>ROUND(E1143/L1143, 3)</f>
        <v>97.114000000000004</v>
      </c>
      <c r="Q1143" t="str">
        <f>LEFT(N1143, SEARCH("/", N1143, 1)-1)</f>
        <v>photography</v>
      </c>
      <c r="R1143" t="str">
        <f>RIGHT(N1143,LEN(N1143)-FIND("/",N1143))</f>
        <v>photobooks</v>
      </c>
      <c r="S1143" s="8">
        <f t="shared" si="34"/>
        <v>41786.614363425928</v>
      </c>
      <c r="T1143" s="8">
        <f t="shared" si="35"/>
        <v>41817.614363425928</v>
      </c>
    </row>
    <row r="1144" spans="1:20" ht="60" x14ac:dyDescent="0.2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17">
        <f>(E1144/D1144)*100</f>
        <v>110.75</v>
      </c>
      <c r="P1144" s="19">
        <f>ROUND(E1144/L1144, 3)</f>
        <v>110.75</v>
      </c>
      <c r="Q1144" t="str">
        <f>LEFT(N1144, SEARCH("/", N1144, 1)-1)</f>
        <v>theater</v>
      </c>
      <c r="R1144" t="str">
        <f>RIGHT(N1144,LEN(N1144)-FIND("/",N1144))</f>
        <v>plays</v>
      </c>
      <c r="S1144" s="8">
        <f t="shared" si="34"/>
        <v>42499.629849537043</v>
      </c>
      <c r="T1144" s="8">
        <f t="shared" si="35"/>
        <v>42522.904166666667</v>
      </c>
    </row>
    <row r="1145" spans="1:20" ht="60" x14ac:dyDescent="0.2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17">
        <f>(E1145/D1145)*100</f>
        <v>110.73333333333333</v>
      </c>
      <c r="P1145" s="19">
        <f>ROUND(E1145/L1145, 3)</f>
        <v>43.710999999999999</v>
      </c>
      <c r="Q1145" t="str">
        <f>LEFT(N1145, SEARCH("/", N1145, 1)-1)</f>
        <v>music</v>
      </c>
      <c r="R1145" t="str">
        <f>RIGHT(N1145,LEN(N1145)-FIND("/",N1145))</f>
        <v>indie rock</v>
      </c>
      <c r="S1145" s="8">
        <f t="shared" si="34"/>
        <v>40811.120324074072</v>
      </c>
      <c r="T1145" s="8">
        <f t="shared" si="35"/>
        <v>40871.161990740737</v>
      </c>
    </row>
    <row r="1146" spans="1:20" ht="60" x14ac:dyDescent="0.2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17">
        <f>(E1146/D1146)*100</f>
        <v>110.73333333333333</v>
      </c>
      <c r="P1146" s="19">
        <f>ROUND(E1146/L1146, 3)</f>
        <v>83.05</v>
      </c>
      <c r="Q1146" t="str">
        <f>LEFT(N1146, SEARCH("/", N1146, 1)-1)</f>
        <v>theater</v>
      </c>
      <c r="R1146" t="str">
        <f>RIGHT(N1146,LEN(N1146)-FIND("/",N1146))</f>
        <v>plays</v>
      </c>
      <c r="S1146" s="8">
        <f t="shared" si="34"/>
        <v>42146.731087962966</v>
      </c>
      <c r="T1146" s="8">
        <f t="shared" si="35"/>
        <v>42176.731087962966</v>
      </c>
    </row>
    <row r="1147" spans="1:20" ht="60" x14ac:dyDescent="0.2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17">
        <f>(E1147/D1147)*100</f>
        <v>110.73146853146854</v>
      </c>
      <c r="P1147" s="19">
        <f>ROUND(E1147/L1147, 3)</f>
        <v>226.209</v>
      </c>
      <c r="Q1147" t="str">
        <f>LEFT(N1147, SEARCH("/", N1147, 1)-1)</f>
        <v>technology</v>
      </c>
      <c r="R1147" t="str">
        <f>RIGHT(N1147,LEN(N1147)-FIND("/",N1147))</f>
        <v>hardware</v>
      </c>
      <c r="S1147" s="8">
        <f t="shared" si="34"/>
        <v>42467.581388888888</v>
      </c>
      <c r="T1147" s="8">
        <f t="shared" si="35"/>
        <v>42497.581388888888</v>
      </c>
    </row>
    <row r="1148" spans="1:20" ht="60" x14ac:dyDescent="0.2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17">
        <f>(E1148/D1148)*100</f>
        <v>110.71428571428572</v>
      </c>
      <c r="P1148" s="19">
        <f>ROUND(E1148/L1148, 3)</f>
        <v>67.391000000000005</v>
      </c>
      <c r="Q1148" t="str">
        <f>LEFT(N1148, SEARCH("/", N1148, 1)-1)</f>
        <v>publishing</v>
      </c>
      <c r="R1148" t="str">
        <f>RIGHT(N1148,LEN(N1148)-FIND("/",N1148))</f>
        <v>nonfiction</v>
      </c>
      <c r="S1148" s="8">
        <f t="shared" si="34"/>
        <v>41689.917962962965</v>
      </c>
      <c r="T1148" s="8">
        <f t="shared" si="35"/>
        <v>41719.876296296294</v>
      </c>
    </row>
    <row r="1149" spans="1:20" ht="60" x14ac:dyDescent="0.2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17">
        <f>(E1149/D1149)*100</f>
        <v>110.71428571428572</v>
      </c>
      <c r="P1149" s="19">
        <f>ROUND(E1149/L1149, 3)</f>
        <v>104.73</v>
      </c>
      <c r="Q1149" t="str">
        <f>LEFT(N1149, SEARCH("/", N1149, 1)-1)</f>
        <v>music</v>
      </c>
      <c r="R1149" t="str">
        <f>RIGHT(N1149,LEN(N1149)-FIND("/",N1149))</f>
        <v>rock</v>
      </c>
      <c r="S1149" s="8">
        <f t="shared" si="34"/>
        <v>41463.743472222224</v>
      </c>
      <c r="T1149" s="8">
        <f t="shared" si="35"/>
        <v>41483.743472222224</v>
      </c>
    </row>
    <row r="1150" spans="1:20" ht="60" x14ac:dyDescent="0.2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17">
        <f>(E1150/D1150)*100</f>
        <v>110.70833333333334</v>
      </c>
      <c r="P1150" s="19">
        <f>ROUND(E1150/L1150, 3)</f>
        <v>28.88</v>
      </c>
      <c r="Q1150" t="str">
        <f>LEFT(N1150, SEARCH("/", N1150, 1)-1)</f>
        <v>music</v>
      </c>
      <c r="R1150" t="str">
        <f>RIGHT(N1150,LEN(N1150)-FIND("/",N1150))</f>
        <v>indie rock</v>
      </c>
      <c r="S1150" s="8">
        <f t="shared" si="34"/>
        <v>41089.186296296299</v>
      </c>
      <c r="T1150" s="8">
        <f t="shared" si="35"/>
        <v>41109.186296296299</v>
      </c>
    </row>
    <row r="1151" spans="1:20" ht="45" x14ac:dyDescent="0.2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17">
        <f>(E1151/D1151)*100</f>
        <v>110.7</v>
      </c>
      <c r="P1151" s="19">
        <f>ROUND(E1151/L1151, 3)</f>
        <v>63.621000000000002</v>
      </c>
      <c r="Q1151" t="str">
        <f>LEFT(N1151, SEARCH("/", N1151, 1)-1)</f>
        <v>music</v>
      </c>
      <c r="R1151" t="str">
        <f>RIGHT(N1151,LEN(N1151)-FIND("/",N1151))</f>
        <v>rock</v>
      </c>
      <c r="S1151" s="8">
        <f t="shared" si="34"/>
        <v>42146.190902777773</v>
      </c>
      <c r="T1151" s="8">
        <f t="shared" si="35"/>
        <v>42170.190902777773</v>
      </c>
    </row>
    <row r="1152" spans="1:20" ht="60" x14ac:dyDescent="0.2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17">
        <f>(E1152/D1152)*100</f>
        <v>110.7</v>
      </c>
      <c r="P1152" s="19">
        <f>ROUND(E1152/L1152, 3)</f>
        <v>115.313</v>
      </c>
      <c r="Q1152" t="str">
        <f>LEFT(N1152, SEARCH("/", N1152, 1)-1)</f>
        <v>music</v>
      </c>
      <c r="R1152" t="str">
        <f>RIGHT(N1152,LEN(N1152)-FIND("/",N1152))</f>
        <v>indie rock</v>
      </c>
      <c r="S1152" s="8">
        <f t="shared" si="34"/>
        <v>41313.985046296293</v>
      </c>
      <c r="T1152" s="8">
        <f t="shared" si="35"/>
        <v>41343.943379629629</v>
      </c>
    </row>
    <row r="1153" spans="1:20" ht="60" x14ac:dyDescent="0.2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17">
        <f>(E1153/D1153)*100</f>
        <v>110.66666666666667</v>
      </c>
      <c r="P1153" s="19">
        <f>ROUND(E1153/L1153, 3)</f>
        <v>61.029000000000003</v>
      </c>
      <c r="Q1153" t="str">
        <f>LEFT(N1153, SEARCH("/", N1153, 1)-1)</f>
        <v>music</v>
      </c>
      <c r="R1153" t="str">
        <f>RIGHT(N1153,LEN(N1153)-FIND("/",N1153))</f>
        <v>classical music</v>
      </c>
      <c r="S1153" s="8">
        <f t="shared" si="34"/>
        <v>41304.751284722224</v>
      </c>
      <c r="T1153" s="8">
        <f t="shared" si="35"/>
        <v>41334.750787037039</v>
      </c>
    </row>
    <row r="1154" spans="1:20" ht="60" x14ac:dyDescent="0.2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17">
        <f>(E1154/D1154)*100</f>
        <v>110.66666666666667</v>
      </c>
      <c r="P1154" s="19">
        <f>ROUND(E1154/L1154, 3)</f>
        <v>92.221999999999994</v>
      </c>
      <c r="Q1154" t="str">
        <f>LEFT(N1154, SEARCH("/", N1154, 1)-1)</f>
        <v>technology</v>
      </c>
      <c r="R1154" t="str">
        <f>RIGHT(N1154,LEN(N1154)-FIND("/",N1154))</f>
        <v>makerspaces</v>
      </c>
      <c r="S1154" s="8">
        <f t="shared" si="34"/>
        <v>42380.926111111112</v>
      </c>
      <c r="T1154" s="8">
        <f t="shared" si="35"/>
        <v>42410.926111111112</v>
      </c>
    </row>
    <row r="1155" spans="1:20" ht="45" x14ac:dyDescent="0.2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17">
        <f>(E1155/D1155)*100</f>
        <v>110.66666666666667</v>
      </c>
      <c r="P1155" s="19">
        <f>ROUND(E1155/L1155, 3)</f>
        <v>63.845999999999997</v>
      </c>
      <c r="Q1155" t="str">
        <f>LEFT(N1155, SEARCH("/", N1155, 1)-1)</f>
        <v>theater</v>
      </c>
      <c r="R1155" t="str">
        <f>RIGHT(N1155,LEN(N1155)-FIND("/",N1155))</f>
        <v>plays</v>
      </c>
      <c r="S1155" s="8">
        <f t="shared" ref="S1155:S1218" si="36">(((J1155/60)/60)/24)+DATE(1970,1,1)</f>
        <v>42171.824884259258</v>
      </c>
      <c r="T1155" s="8">
        <f t="shared" ref="T1155:T1218" si="37">(((I1155/60)/60)/24)+DATE(1970,1,1)</f>
        <v>42201.824884259258</v>
      </c>
    </row>
    <row r="1156" spans="1:20" ht="45" x14ac:dyDescent="0.2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17">
        <f>(E1156/D1156)*100</f>
        <v>110.65833333333333</v>
      </c>
      <c r="P1156" s="19">
        <f>ROUND(E1156/L1156, 3)</f>
        <v>74.183999999999997</v>
      </c>
      <c r="Q1156" t="str">
        <f>LEFT(N1156, SEARCH("/", N1156, 1)-1)</f>
        <v>food</v>
      </c>
      <c r="R1156" t="str">
        <f>RIGHT(N1156,LEN(N1156)-FIND("/",N1156))</f>
        <v>small batch</v>
      </c>
      <c r="S1156" s="8">
        <f t="shared" si="36"/>
        <v>41786.640543981484</v>
      </c>
      <c r="T1156" s="8">
        <f t="shared" si="37"/>
        <v>41816.640543981484</v>
      </c>
    </row>
    <row r="1157" spans="1:20" ht="45" x14ac:dyDescent="0.2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17">
        <f>(E1157/D1157)*100</f>
        <v>110.63333333333334</v>
      </c>
      <c r="P1157" s="19">
        <f>ROUND(E1157/L1157, 3)</f>
        <v>77.186000000000007</v>
      </c>
      <c r="Q1157" t="str">
        <f>LEFT(N1157, SEARCH("/", N1157, 1)-1)</f>
        <v>theater</v>
      </c>
      <c r="R1157" t="str">
        <f>RIGHT(N1157,LEN(N1157)-FIND("/",N1157))</f>
        <v>plays</v>
      </c>
      <c r="S1157" s="8">
        <f t="shared" si="36"/>
        <v>41974.898599537039</v>
      </c>
      <c r="T1157" s="8">
        <f t="shared" si="37"/>
        <v>42009.851388888885</v>
      </c>
    </row>
    <row r="1158" spans="1:20" ht="60" x14ac:dyDescent="0.2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17">
        <f>(E1158/D1158)*100</f>
        <v>110.60000000000001</v>
      </c>
      <c r="P1158" s="19">
        <f>ROUND(E1158/L1158, 3)</f>
        <v>73.733000000000004</v>
      </c>
      <c r="Q1158" t="str">
        <f>LEFT(N1158, SEARCH("/", N1158, 1)-1)</f>
        <v>film &amp; video</v>
      </c>
      <c r="R1158" t="str">
        <f>RIGHT(N1158,LEN(N1158)-FIND("/",N1158))</f>
        <v>shorts</v>
      </c>
      <c r="S1158" s="8">
        <f t="shared" si="36"/>
        <v>41065.858067129629</v>
      </c>
      <c r="T1158" s="8">
        <f t="shared" si="37"/>
        <v>41093.875</v>
      </c>
    </row>
    <row r="1159" spans="1:20" ht="60" x14ac:dyDescent="0.2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17">
        <f>(E1159/D1159)*100</f>
        <v>110.5675</v>
      </c>
      <c r="P1159" s="19">
        <f>ROUND(E1159/L1159, 3)</f>
        <v>151.46199999999999</v>
      </c>
      <c r="Q1159" t="str">
        <f>LEFT(N1159, SEARCH("/", N1159, 1)-1)</f>
        <v>theater</v>
      </c>
      <c r="R1159" t="str">
        <f>RIGHT(N1159,LEN(N1159)-FIND("/",N1159))</f>
        <v>plays</v>
      </c>
      <c r="S1159" s="8">
        <f t="shared" si="36"/>
        <v>42176.419039351851</v>
      </c>
      <c r="T1159" s="8">
        <f t="shared" si="37"/>
        <v>42206.419039351851</v>
      </c>
    </row>
    <row r="1160" spans="1:20" ht="60" x14ac:dyDescent="0.2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17">
        <f>(E1160/D1160)*100</f>
        <v>110.52941176470587</v>
      </c>
      <c r="P1160" s="19">
        <f>ROUND(E1160/L1160, 3)</f>
        <v>104.389</v>
      </c>
      <c r="Q1160" t="str">
        <f>LEFT(N1160, SEARCH("/", N1160, 1)-1)</f>
        <v>photography</v>
      </c>
      <c r="R1160" t="str">
        <f>RIGHT(N1160,LEN(N1160)-FIND("/",N1160))</f>
        <v>photobooks</v>
      </c>
      <c r="S1160" s="8">
        <f t="shared" si="36"/>
        <v>42067.876770833333</v>
      </c>
      <c r="T1160" s="8">
        <f t="shared" si="37"/>
        <v>42097.835104166668</v>
      </c>
    </row>
    <row r="1161" spans="1:20" ht="45" x14ac:dyDescent="0.2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17">
        <f>(E1161/D1161)*100</f>
        <v>110.52</v>
      </c>
      <c r="P1161" s="19">
        <f>ROUND(E1161/L1161, 3)</f>
        <v>40.631999999999998</v>
      </c>
      <c r="Q1161" t="str">
        <f>LEFT(N1161, SEARCH("/", N1161, 1)-1)</f>
        <v>theater</v>
      </c>
      <c r="R1161" t="str">
        <f>RIGHT(N1161,LEN(N1161)-FIND("/",N1161))</f>
        <v>plays</v>
      </c>
      <c r="S1161" s="8">
        <f t="shared" si="36"/>
        <v>42401.806562500002</v>
      </c>
      <c r="T1161" s="8">
        <f t="shared" si="37"/>
        <v>42431.806562500002</v>
      </c>
    </row>
    <row r="1162" spans="1:20" ht="30" x14ac:dyDescent="0.2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17">
        <f>(E1162/D1162)*100</f>
        <v>110.48192771084338</v>
      </c>
      <c r="P1162" s="19">
        <f>ROUND(E1162/L1162, 3)</f>
        <v>96.525999999999996</v>
      </c>
      <c r="Q1162" t="str">
        <f>LEFT(N1162, SEARCH("/", N1162, 1)-1)</f>
        <v>theater</v>
      </c>
      <c r="R1162" t="str">
        <f>RIGHT(N1162,LEN(N1162)-FIND("/",N1162))</f>
        <v>spaces</v>
      </c>
      <c r="S1162" s="8">
        <f t="shared" si="36"/>
        <v>42359.868611111116</v>
      </c>
      <c r="T1162" s="8">
        <f t="shared" si="37"/>
        <v>42389.868611111116</v>
      </c>
    </row>
    <row r="1163" spans="1:20" ht="45" x14ac:dyDescent="0.2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17">
        <f>(E1163/D1163)*100</f>
        <v>110.446</v>
      </c>
      <c r="P1163" s="19">
        <f>ROUND(E1163/L1163, 3)</f>
        <v>157.33000000000001</v>
      </c>
      <c r="Q1163" t="str">
        <f>LEFT(N1163, SEARCH("/", N1163, 1)-1)</f>
        <v>film &amp; video</v>
      </c>
      <c r="R1163" t="str">
        <f>RIGHT(N1163,LEN(N1163)-FIND("/",N1163))</f>
        <v>documentary</v>
      </c>
      <c r="S1163" s="8">
        <f t="shared" si="36"/>
        <v>41526.708935185183</v>
      </c>
      <c r="T1163" s="8">
        <f t="shared" si="37"/>
        <v>41557.708935185183</v>
      </c>
    </row>
    <row r="1164" spans="1:20" ht="45" x14ac:dyDescent="0.2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17">
        <f>(E1164/D1164)*100</f>
        <v>110.44428571428573</v>
      </c>
      <c r="P1164" s="19">
        <f>ROUND(E1164/L1164, 3)</f>
        <v>55.222000000000001</v>
      </c>
      <c r="Q1164" t="str">
        <f>LEFT(N1164, SEARCH("/", N1164, 1)-1)</f>
        <v>photography</v>
      </c>
      <c r="R1164" t="str">
        <f>RIGHT(N1164,LEN(N1164)-FIND("/",N1164))</f>
        <v>photobooks</v>
      </c>
      <c r="S1164" s="8">
        <f t="shared" si="36"/>
        <v>42780.600532407407</v>
      </c>
      <c r="T1164" s="8">
        <f t="shared" si="37"/>
        <v>42808.558865740735</v>
      </c>
    </row>
    <row r="1165" spans="1:20" ht="45" x14ac:dyDescent="0.2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17">
        <f>(E1165/D1165)*100</f>
        <v>110.406125</v>
      </c>
      <c r="P1165" s="19">
        <f>ROUND(E1165/L1165, 3)</f>
        <v>65.914000000000001</v>
      </c>
      <c r="Q1165" t="str">
        <f>LEFT(N1165, SEARCH("/", N1165, 1)-1)</f>
        <v>music</v>
      </c>
      <c r="R1165" t="str">
        <f>RIGHT(N1165,LEN(N1165)-FIND("/",N1165))</f>
        <v>rock</v>
      </c>
      <c r="S1165" s="8">
        <f t="shared" si="36"/>
        <v>42433.688900462963</v>
      </c>
      <c r="T1165" s="8">
        <f t="shared" si="37"/>
        <v>42489.507638888885</v>
      </c>
    </row>
    <row r="1166" spans="1:20" ht="60" x14ac:dyDescent="0.2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17">
        <f>(E1166/D1166)*100</f>
        <v>110.4008</v>
      </c>
      <c r="P1166" s="19">
        <f>ROUND(E1166/L1166, 3)</f>
        <v>104.152</v>
      </c>
      <c r="Q1166" t="str">
        <f>LEFT(N1166, SEARCH("/", N1166, 1)-1)</f>
        <v>theater</v>
      </c>
      <c r="R1166" t="str">
        <f>RIGHT(N1166,LEN(N1166)-FIND("/",N1166))</f>
        <v>spaces</v>
      </c>
      <c r="S1166" s="8">
        <f t="shared" si="36"/>
        <v>42627.307303240741</v>
      </c>
      <c r="T1166" s="8">
        <f t="shared" si="37"/>
        <v>42656</v>
      </c>
    </row>
    <row r="1167" spans="1:20" ht="60" x14ac:dyDescent="0.2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17">
        <f>(E1167/D1167)*100</f>
        <v>110.38153846153847</v>
      </c>
      <c r="P1167" s="19">
        <f>ROUND(E1167/L1167, 3)</f>
        <v>75.444999999999993</v>
      </c>
      <c r="Q1167" t="str">
        <f>LEFT(N1167, SEARCH("/", N1167, 1)-1)</f>
        <v>film &amp; video</v>
      </c>
      <c r="R1167" t="str">
        <f>RIGHT(N1167,LEN(N1167)-FIND("/",N1167))</f>
        <v>documentary</v>
      </c>
      <c r="S1167" s="8">
        <f t="shared" si="36"/>
        <v>42117.891423611116</v>
      </c>
      <c r="T1167" s="8">
        <f t="shared" si="37"/>
        <v>42147.891423611116</v>
      </c>
    </row>
    <row r="1168" spans="1:20" ht="45" x14ac:dyDescent="0.2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17">
        <f>(E1168/D1168)*100</f>
        <v>110.36948748510132</v>
      </c>
      <c r="P1168" s="19">
        <f>ROUND(E1168/L1168, 3)</f>
        <v>44.094999999999999</v>
      </c>
      <c r="Q1168" t="str">
        <f>LEFT(N1168, SEARCH("/", N1168, 1)-1)</f>
        <v>technology</v>
      </c>
      <c r="R1168" t="str">
        <f>RIGHT(N1168,LEN(N1168)-FIND("/",N1168))</f>
        <v>space exploration</v>
      </c>
      <c r="S1168" s="8">
        <f t="shared" si="36"/>
        <v>41953.966053240743</v>
      </c>
      <c r="T1168" s="8">
        <f t="shared" si="37"/>
        <v>41973.966053240743</v>
      </c>
    </row>
    <row r="1169" spans="1:20" ht="45" x14ac:dyDescent="0.2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17">
        <f>(E1169/D1169)*100</f>
        <v>110.33333333333333</v>
      </c>
      <c r="P1169" s="19">
        <f>ROUND(E1169/L1169, 3)</f>
        <v>31.827000000000002</v>
      </c>
      <c r="Q1169" t="str">
        <f>LEFT(N1169, SEARCH("/", N1169, 1)-1)</f>
        <v>music</v>
      </c>
      <c r="R1169" t="str">
        <f>RIGHT(N1169,LEN(N1169)-FIND("/",N1169))</f>
        <v>indie rock</v>
      </c>
      <c r="S1169" s="8">
        <f t="shared" si="36"/>
        <v>41535.90148148148</v>
      </c>
      <c r="T1169" s="8">
        <f t="shared" si="37"/>
        <v>41558</v>
      </c>
    </row>
    <row r="1170" spans="1:20" ht="30" x14ac:dyDescent="0.2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17">
        <f>(E1170/D1170)*100</f>
        <v>110.24425000000002</v>
      </c>
      <c r="P1170" s="19">
        <f>ROUND(E1170/L1170, 3)</f>
        <v>50.110999999999997</v>
      </c>
      <c r="Q1170" t="str">
        <f>LEFT(N1170, SEARCH("/", N1170, 1)-1)</f>
        <v>theater</v>
      </c>
      <c r="R1170" t="str">
        <f>RIGHT(N1170,LEN(N1170)-FIND("/",N1170))</f>
        <v>musical</v>
      </c>
      <c r="S1170" s="8">
        <f t="shared" si="36"/>
        <v>42182.108252314814</v>
      </c>
      <c r="T1170" s="8">
        <f t="shared" si="37"/>
        <v>42242.108252314814</v>
      </c>
    </row>
    <row r="1171" spans="1:20" ht="45" x14ac:dyDescent="0.2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17">
        <f>(E1171/D1171)*100</f>
        <v>110.2</v>
      </c>
      <c r="P1171" s="19">
        <f>ROUND(E1171/L1171, 3)</f>
        <v>42.384999999999998</v>
      </c>
      <c r="Q1171" t="str">
        <f>LEFT(N1171, SEARCH("/", N1171, 1)-1)</f>
        <v>music</v>
      </c>
      <c r="R1171" t="str">
        <f>RIGHT(N1171,LEN(N1171)-FIND("/",N1171))</f>
        <v>rock</v>
      </c>
      <c r="S1171" s="8">
        <f t="shared" si="36"/>
        <v>42193.650671296295</v>
      </c>
      <c r="T1171" s="8">
        <f t="shared" si="37"/>
        <v>42238.207638888889</v>
      </c>
    </row>
    <row r="1172" spans="1:20" ht="60" x14ac:dyDescent="0.2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17">
        <f>(E1172/D1172)*100</f>
        <v>110.2</v>
      </c>
      <c r="P1172" s="19">
        <f>ROUND(E1172/L1172, 3)</f>
        <v>26.553999999999998</v>
      </c>
      <c r="Q1172" t="str">
        <f>LEFT(N1172, SEARCH("/", N1172, 1)-1)</f>
        <v>music</v>
      </c>
      <c r="R1172" t="str">
        <f>RIGHT(N1172,LEN(N1172)-FIND("/",N1172))</f>
        <v>pop</v>
      </c>
      <c r="S1172" s="8">
        <f t="shared" si="36"/>
        <v>41833.450266203705</v>
      </c>
      <c r="T1172" s="8">
        <f t="shared" si="37"/>
        <v>41865.757638888892</v>
      </c>
    </row>
    <row r="1173" spans="1:20" ht="45" x14ac:dyDescent="0.2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17">
        <f>(E1173/D1173)*100</f>
        <v>110.2</v>
      </c>
      <c r="P1173" s="19">
        <f>ROUND(E1173/L1173, 3)</f>
        <v>81.028999999999996</v>
      </c>
      <c r="Q1173" t="str">
        <f>LEFT(N1173, SEARCH("/", N1173, 1)-1)</f>
        <v>theater</v>
      </c>
      <c r="R1173" t="str">
        <f>RIGHT(N1173,LEN(N1173)-FIND("/",N1173))</f>
        <v>plays</v>
      </c>
      <c r="S1173" s="8">
        <f t="shared" si="36"/>
        <v>41901.282025462962</v>
      </c>
      <c r="T1173" s="8">
        <f t="shared" si="37"/>
        <v>41922.875</v>
      </c>
    </row>
    <row r="1174" spans="1:20" ht="45" x14ac:dyDescent="0.2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17">
        <f>(E1174/D1174)*100</f>
        <v>110.2</v>
      </c>
      <c r="P1174" s="19">
        <f>ROUND(E1174/L1174, 3)</f>
        <v>166.97</v>
      </c>
      <c r="Q1174" t="str">
        <f>LEFT(N1174, SEARCH("/", N1174, 1)-1)</f>
        <v>theater</v>
      </c>
      <c r="R1174" t="str">
        <f>RIGHT(N1174,LEN(N1174)-FIND("/",N1174))</f>
        <v>musical</v>
      </c>
      <c r="S1174" s="8">
        <f t="shared" si="36"/>
        <v>42682.616967592592</v>
      </c>
      <c r="T1174" s="8">
        <f t="shared" si="37"/>
        <v>42703.25</v>
      </c>
    </row>
    <row r="1175" spans="1:20" ht="60" x14ac:dyDescent="0.2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17">
        <f>(E1175/D1175)*100</f>
        <v>110.17999999999999</v>
      </c>
      <c r="P1175" s="19">
        <f>ROUND(E1175/L1175, 3)</f>
        <v>68.863</v>
      </c>
      <c r="Q1175" t="str">
        <f>LEFT(N1175, SEARCH("/", N1175, 1)-1)</f>
        <v>food</v>
      </c>
      <c r="R1175" t="str">
        <f>RIGHT(N1175,LEN(N1175)-FIND("/",N1175))</f>
        <v>small batch</v>
      </c>
      <c r="S1175" s="8">
        <f t="shared" si="36"/>
        <v>42495.871736111112</v>
      </c>
      <c r="T1175" s="8">
        <f t="shared" si="37"/>
        <v>42530.791666666672</v>
      </c>
    </row>
    <row r="1176" spans="1:20" ht="60" x14ac:dyDescent="0.2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17">
        <f>(E1176/D1176)*100</f>
        <v>110.16142857142856</v>
      </c>
      <c r="P1176" s="19">
        <f>ROUND(E1176/L1176, 3)</f>
        <v>68.242000000000004</v>
      </c>
      <c r="Q1176" t="str">
        <f>LEFT(N1176, SEARCH("/", N1176, 1)-1)</f>
        <v>film &amp; video</v>
      </c>
      <c r="R1176" t="str">
        <f>RIGHT(N1176,LEN(N1176)-FIND("/",N1176))</f>
        <v>documentary</v>
      </c>
      <c r="S1176" s="8">
        <f t="shared" si="36"/>
        <v>41780.859629629631</v>
      </c>
      <c r="T1176" s="8">
        <f t="shared" si="37"/>
        <v>41811.165972222225</v>
      </c>
    </row>
    <row r="1177" spans="1:20" ht="60" x14ac:dyDescent="0.2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17">
        <f>(E1177/D1177)*100</f>
        <v>110.15569230769231</v>
      </c>
      <c r="P1177" s="19">
        <f>ROUND(E1177/L1177, 3)</f>
        <v>42.875</v>
      </c>
      <c r="Q1177" t="str">
        <f>LEFT(N1177, SEARCH("/", N1177, 1)-1)</f>
        <v>film &amp; video</v>
      </c>
      <c r="R1177" t="str">
        <f>RIGHT(N1177,LEN(N1177)-FIND("/",N1177))</f>
        <v>documentary</v>
      </c>
      <c r="S1177" s="8">
        <f t="shared" si="36"/>
        <v>40893.551724537036</v>
      </c>
      <c r="T1177" s="8">
        <f t="shared" si="37"/>
        <v>40923.551724537036</v>
      </c>
    </row>
    <row r="1178" spans="1:20" ht="60" x14ac:dyDescent="0.2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17">
        <f>(E1178/D1178)*100</f>
        <v>110.13360000000002</v>
      </c>
      <c r="P1178" s="19">
        <f>ROUND(E1178/L1178, 3)</f>
        <v>70</v>
      </c>
      <c r="Q1178" t="str">
        <f>LEFT(N1178, SEARCH("/", N1178, 1)-1)</f>
        <v>film &amp; video</v>
      </c>
      <c r="R1178" t="str">
        <f>RIGHT(N1178,LEN(N1178)-FIND("/",N1178))</f>
        <v>documentary</v>
      </c>
      <c r="S1178" s="8">
        <f t="shared" si="36"/>
        <v>42559.755671296298</v>
      </c>
      <c r="T1178" s="8">
        <f t="shared" si="37"/>
        <v>42616.041666666672</v>
      </c>
    </row>
    <row r="1179" spans="1:20" ht="45" x14ac:dyDescent="0.2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17">
        <f>(E1179/D1179)*100</f>
        <v>110.1</v>
      </c>
      <c r="P1179" s="19">
        <f>ROUND(E1179/L1179, 3)</f>
        <v>40.777999999999999</v>
      </c>
      <c r="Q1179" t="str">
        <f>LEFT(N1179, SEARCH("/", N1179, 1)-1)</f>
        <v>theater</v>
      </c>
      <c r="R1179" t="str">
        <f>RIGHT(N1179,LEN(N1179)-FIND("/",N1179))</f>
        <v>plays</v>
      </c>
      <c r="S1179" s="8">
        <f t="shared" si="36"/>
        <v>41866.79886574074</v>
      </c>
      <c r="T1179" s="8">
        <f t="shared" si="37"/>
        <v>41885.207638888889</v>
      </c>
    </row>
    <row r="1180" spans="1:20" ht="60" x14ac:dyDescent="0.2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17">
        <f>(E1180/D1180)*100</f>
        <v>110.1</v>
      </c>
      <c r="P1180" s="19">
        <f>ROUND(E1180/L1180, 3)</f>
        <v>73.400000000000006</v>
      </c>
      <c r="Q1180" t="str">
        <f>LEFT(N1180, SEARCH("/", N1180, 1)-1)</f>
        <v>theater</v>
      </c>
      <c r="R1180" t="str">
        <f>RIGHT(N1180,LEN(N1180)-FIND("/",N1180))</f>
        <v>plays</v>
      </c>
      <c r="S1180" s="8">
        <f t="shared" si="36"/>
        <v>41786.761354166665</v>
      </c>
      <c r="T1180" s="8">
        <f t="shared" si="37"/>
        <v>41821.207638888889</v>
      </c>
    </row>
    <row r="1181" spans="1:20" ht="75" x14ac:dyDescent="0.2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17">
        <f>(E1181/D1181)*100</f>
        <v>110.05454545454545</v>
      </c>
      <c r="P1181" s="19">
        <f>ROUND(E1181/L1181, 3)</f>
        <v>31.443999999999999</v>
      </c>
      <c r="Q1181" t="str">
        <f>LEFT(N1181, SEARCH("/", N1181, 1)-1)</f>
        <v>technology</v>
      </c>
      <c r="R1181" t="str">
        <f>RIGHT(N1181,LEN(N1181)-FIND("/",N1181))</f>
        <v>space exploration</v>
      </c>
      <c r="S1181" s="8">
        <f t="shared" si="36"/>
        <v>41726.712754629632</v>
      </c>
      <c r="T1181" s="8">
        <f t="shared" si="37"/>
        <v>41758.712754629632</v>
      </c>
    </row>
    <row r="1182" spans="1:20" ht="60" x14ac:dyDescent="0.2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17">
        <f>(E1182/D1182)*100</f>
        <v>110.04599999999999</v>
      </c>
      <c r="P1182" s="19">
        <f>ROUND(E1182/L1182, 3)</f>
        <v>50.021000000000001</v>
      </c>
      <c r="Q1182" t="str">
        <f>LEFT(N1182, SEARCH("/", N1182, 1)-1)</f>
        <v>theater</v>
      </c>
      <c r="R1182" t="str">
        <f>RIGHT(N1182,LEN(N1182)-FIND("/",N1182))</f>
        <v>plays</v>
      </c>
      <c r="S1182" s="8">
        <f t="shared" si="36"/>
        <v>41893.783553240741</v>
      </c>
      <c r="T1182" s="8">
        <f t="shared" si="37"/>
        <v>41914.597916666666</v>
      </c>
    </row>
    <row r="1183" spans="1:20" ht="45" x14ac:dyDescent="0.2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17">
        <f>(E1183/D1183)*100</f>
        <v>110.04</v>
      </c>
      <c r="P1183" s="19">
        <f>ROUND(E1183/L1183, 3)</f>
        <v>41.682000000000002</v>
      </c>
      <c r="Q1183" t="str">
        <f>LEFT(N1183, SEARCH("/", N1183, 1)-1)</f>
        <v>film &amp; video</v>
      </c>
      <c r="R1183" t="str">
        <f>RIGHT(N1183,LEN(N1183)-FIND("/",N1183))</f>
        <v>television</v>
      </c>
      <c r="S1183" s="8">
        <f t="shared" si="36"/>
        <v>41375.057222222218</v>
      </c>
      <c r="T1183" s="8">
        <f t="shared" si="37"/>
        <v>41405.057222222218</v>
      </c>
    </row>
    <row r="1184" spans="1:20" ht="60" x14ac:dyDescent="0.2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17">
        <f>(E1184/D1184)*100</f>
        <v>110.02000000000001</v>
      </c>
      <c r="P1184" s="19">
        <f>ROUND(E1184/L1184, 3)</f>
        <v>72.382000000000005</v>
      </c>
      <c r="Q1184" t="str">
        <f>LEFT(N1184, SEARCH("/", N1184, 1)-1)</f>
        <v>theater</v>
      </c>
      <c r="R1184" t="str">
        <f>RIGHT(N1184,LEN(N1184)-FIND("/",N1184))</f>
        <v>plays</v>
      </c>
      <c r="S1184" s="8">
        <f t="shared" si="36"/>
        <v>42329.838159722218</v>
      </c>
      <c r="T1184" s="8">
        <f t="shared" si="37"/>
        <v>42388.957638888889</v>
      </c>
    </row>
    <row r="1185" spans="1:20" ht="45" x14ac:dyDescent="0.2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17">
        <f>(E1185/D1185)*100</f>
        <v>110.00666666666667</v>
      </c>
      <c r="P1185" s="19">
        <f>ROUND(E1185/L1185, 3)</f>
        <v>128.91399999999999</v>
      </c>
      <c r="Q1185" t="str">
        <f>LEFT(N1185, SEARCH("/", N1185, 1)-1)</f>
        <v>theater</v>
      </c>
      <c r="R1185" t="str">
        <f>RIGHT(N1185,LEN(N1185)-FIND("/",N1185))</f>
        <v>spaces</v>
      </c>
      <c r="S1185" s="8">
        <f t="shared" si="36"/>
        <v>42083.070590277777</v>
      </c>
      <c r="T1185" s="8">
        <f t="shared" si="37"/>
        <v>42110.118055555555</v>
      </c>
    </row>
    <row r="1186" spans="1:20" ht="60" x14ac:dyDescent="0.2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17">
        <f>(E1186/D1186)*100</f>
        <v>110.00000000000001</v>
      </c>
      <c r="P1186" s="19">
        <f>ROUND(E1186/L1186, 3)</f>
        <v>35.962000000000003</v>
      </c>
      <c r="Q1186" t="str">
        <f>LEFT(N1186, SEARCH("/", N1186, 1)-1)</f>
        <v>theater</v>
      </c>
      <c r="R1186" t="str">
        <f>RIGHT(N1186,LEN(N1186)-FIND("/",N1186))</f>
        <v>plays</v>
      </c>
      <c r="S1186" s="8">
        <f t="shared" si="36"/>
        <v>42256.764212962968</v>
      </c>
      <c r="T1186" s="8">
        <f t="shared" si="37"/>
        <v>42283.957638888889</v>
      </c>
    </row>
    <row r="1187" spans="1:20" ht="45" x14ac:dyDescent="0.2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17">
        <f>(E1187/D1187)*100</f>
        <v>110.00000000000001</v>
      </c>
      <c r="P1187" s="19">
        <f>ROUND(E1187/L1187, 3)</f>
        <v>50</v>
      </c>
      <c r="Q1187" t="str">
        <f>LEFT(N1187, SEARCH("/", N1187, 1)-1)</f>
        <v>music</v>
      </c>
      <c r="R1187" t="str">
        <f>RIGHT(N1187,LEN(N1187)-FIND("/",N1187))</f>
        <v>rock</v>
      </c>
      <c r="S1187" s="8">
        <f t="shared" si="36"/>
        <v>41246.874814814815</v>
      </c>
      <c r="T1187" s="8">
        <f t="shared" si="37"/>
        <v>41276.874814814815</v>
      </c>
    </row>
    <row r="1188" spans="1:20" ht="45" x14ac:dyDescent="0.2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17">
        <f>(E1188/D1188)*100</f>
        <v>110.00000000000001</v>
      </c>
      <c r="P1188" s="19">
        <f>ROUND(E1188/L1188, 3)</f>
        <v>100</v>
      </c>
      <c r="Q1188" t="str">
        <f>LEFT(N1188, SEARCH("/", N1188, 1)-1)</f>
        <v>music</v>
      </c>
      <c r="R1188" t="str">
        <f>RIGHT(N1188,LEN(N1188)-FIND("/",N1188))</f>
        <v>classical music</v>
      </c>
      <c r="S1188" s="8">
        <f t="shared" si="36"/>
        <v>40696.648784722223</v>
      </c>
      <c r="T1188" s="8">
        <f t="shared" si="37"/>
        <v>40756.648784722223</v>
      </c>
    </row>
    <row r="1189" spans="1:20" ht="60" x14ac:dyDescent="0.2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17">
        <f>(E1189/D1189)*100</f>
        <v>110.00000000000001</v>
      </c>
      <c r="P1189" s="19">
        <f>ROUND(E1189/L1189, 3)</f>
        <v>24.443999999999999</v>
      </c>
      <c r="Q1189" t="str">
        <f>LEFT(N1189, SEARCH("/", N1189, 1)-1)</f>
        <v>theater</v>
      </c>
      <c r="R1189" t="str">
        <f>RIGHT(N1189,LEN(N1189)-FIND("/",N1189))</f>
        <v>plays</v>
      </c>
      <c r="S1189" s="8">
        <f t="shared" si="36"/>
        <v>42213.505474537036</v>
      </c>
      <c r="T1189" s="8">
        <f t="shared" si="37"/>
        <v>42238.505474537036</v>
      </c>
    </row>
    <row r="1190" spans="1:20" ht="45" x14ac:dyDescent="0.2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17">
        <f>(E1190/D1190)*100</f>
        <v>110.00000000000001</v>
      </c>
      <c r="P1190" s="19">
        <f>ROUND(E1190/L1190, 3)</f>
        <v>49.438000000000002</v>
      </c>
      <c r="Q1190" t="str">
        <f>LEFT(N1190, SEARCH("/", N1190, 1)-1)</f>
        <v>theater</v>
      </c>
      <c r="R1190" t="str">
        <f>RIGHT(N1190,LEN(N1190)-FIND("/",N1190))</f>
        <v>plays</v>
      </c>
      <c r="S1190" s="8">
        <f t="shared" si="36"/>
        <v>42466.303715277783</v>
      </c>
      <c r="T1190" s="8">
        <f t="shared" si="37"/>
        <v>42496.303715277783</v>
      </c>
    </row>
    <row r="1191" spans="1:20" ht="60" x14ac:dyDescent="0.2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17">
        <f>(E1191/D1191)*100</f>
        <v>110.00000000000001</v>
      </c>
      <c r="P1191" s="19">
        <f>ROUND(E1191/L1191, 3)</f>
        <v>91.667000000000002</v>
      </c>
      <c r="Q1191" t="str">
        <f>LEFT(N1191, SEARCH("/", N1191, 1)-1)</f>
        <v>theater</v>
      </c>
      <c r="R1191" t="str">
        <f>RIGHT(N1191,LEN(N1191)-FIND("/",N1191))</f>
        <v>plays</v>
      </c>
      <c r="S1191" s="8">
        <f t="shared" si="36"/>
        <v>42054.024421296301</v>
      </c>
      <c r="T1191" s="8">
        <f t="shared" si="37"/>
        <v>42061.024421296301</v>
      </c>
    </row>
    <row r="1192" spans="1:20" ht="45" x14ac:dyDescent="0.2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17">
        <f>(E1192/D1192)*100</f>
        <v>110.00000000000001</v>
      </c>
      <c r="P1192" s="19">
        <f>ROUND(E1192/L1192, 3)</f>
        <v>55</v>
      </c>
      <c r="Q1192" t="str">
        <f>LEFT(N1192, SEARCH("/", N1192, 1)-1)</f>
        <v>theater</v>
      </c>
      <c r="R1192" t="str">
        <f>RIGHT(N1192,LEN(N1192)-FIND("/",N1192))</f>
        <v>plays</v>
      </c>
      <c r="S1192" s="8">
        <f t="shared" si="36"/>
        <v>42020.846666666665</v>
      </c>
      <c r="T1192" s="8">
        <f t="shared" si="37"/>
        <v>42037.207638888889</v>
      </c>
    </row>
    <row r="1193" spans="1:20" ht="45" x14ac:dyDescent="0.2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17">
        <f>(E1193/D1193)*100</f>
        <v>109.92831428571431</v>
      </c>
      <c r="P1193" s="19">
        <f>ROUND(E1193/L1193, 3)</f>
        <v>71.849000000000004</v>
      </c>
      <c r="Q1193" t="str">
        <f>LEFT(N1193, SEARCH("/", N1193, 1)-1)</f>
        <v>music</v>
      </c>
      <c r="R1193" t="str">
        <f>RIGHT(N1193,LEN(N1193)-FIND("/",N1193))</f>
        <v>electronic music</v>
      </c>
      <c r="S1193" s="8">
        <f t="shared" si="36"/>
        <v>42049.833761574075</v>
      </c>
      <c r="T1193" s="8">
        <f t="shared" si="37"/>
        <v>42079.792094907403</v>
      </c>
    </row>
    <row r="1194" spans="1:20" ht="60" x14ac:dyDescent="0.2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17">
        <f>(E1194/D1194)*100</f>
        <v>109.88461538461539</v>
      </c>
      <c r="P1194" s="19">
        <f>ROUND(E1194/L1194, 3)</f>
        <v>77.215999999999994</v>
      </c>
      <c r="Q1194" t="str">
        <f>LEFT(N1194, SEARCH("/", N1194, 1)-1)</f>
        <v>theater</v>
      </c>
      <c r="R1194" t="str">
        <f>RIGHT(N1194,LEN(N1194)-FIND("/",N1194))</f>
        <v>plays</v>
      </c>
      <c r="S1194" s="8">
        <f t="shared" si="36"/>
        <v>41898.168125000004</v>
      </c>
      <c r="T1194" s="8">
        <f t="shared" si="37"/>
        <v>41913.165972222225</v>
      </c>
    </row>
    <row r="1195" spans="1:20" ht="45" x14ac:dyDescent="0.2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17">
        <f>(E1195/D1195)*100</f>
        <v>109.84</v>
      </c>
      <c r="P1195" s="19">
        <f>ROUND(E1195/L1195, 3)</f>
        <v>61.021999999999998</v>
      </c>
      <c r="Q1195" t="str">
        <f>LEFT(N1195, SEARCH("/", N1195, 1)-1)</f>
        <v>theater</v>
      </c>
      <c r="R1195" t="str">
        <f>RIGHT(N1195,LEN(N1195)-FIND("/",N1195))</f>
        <v>plays</v>
      </c>
      <c r="S1195" s="8">
        <f t="shared" si="36"/>
        <v>42264.29178240741</v>
      </c>
      <c r="T1195" s="8">
        <f t="shared" si="37"/>
        <v>42294.29178240741</v>
      </c>
    </row>
    <row r="1196" spans="1:20" ht="45" x14ac:dyDescent="0.2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17">
        <f>(E1196/D1196)*100</f>
        <v>109.77744436109028</v>
      </c>
      <c r="P1196" s="19">
        <f>ROUND(E1196/L1196, 3)</f>
        <v>93.403999999999996</v>
      </c>
      <c r="Q1196" t="str">
        <f>LEFT(N1196, SEARCH("/", N1196, 1)-1)</f>
        <v>film &amp; video</v>
      </c>
      <c r="R1196" t="str">
        <f>RIGHT(N1196,LEN(N1196)-FIND("/",N1196))</f>
        <v>television</v>
      </c>
      <c r="S1196" s="8">
        <f t="shared" si="36"/>
        <v>42563.932951388888</v>
      </c>
      <c r="T1196" s="8">
        <f t="shared" si="37"/>
        <v>42580.232638888891</v>
      </c>
    </row>
    <row r="1197" spans="1:20" ht="45" x14ac:dyDescent="0.2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17">
        <f>(E1197/D1197)*100</f>
        <v>109.76666666666665</v>
      </c>
      <c r="P1197" s="19">
        <f>ROUND(E1197/L1197, 3)</f>
        <v>99.787999999999997</v>
      </c>
      <c r="Q1197" t="str">
        <f>LEFT(N1197, SEARCH("/", N1197, 1)-1)</f>
        <v>theater</v>
      </c>
      <c r="R1197" t="str">
        <f>RIGHT(N1197,LEN(N1197)-FIND("/",N1197))</f>
        <v>plays</v>
      </c>
      <c r="S1197" s="8">
        <f t="shared" si="36"/>
        <v>42290.61855324074</v>
      </c>
      <c r="T1197" s="8">
        <f t="shared" si="37"/>
        <v>42320.104861111111</v>
      </c>
    </row>
    <row r="1198" spans="1:20" ht="45" x14ac:dyDescent="0.2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17">
        <f>(E1198/D1198)*100</f>
        <v>109.76190476190477</v>
      </c>
      <c r="P1198" s="19">
        <f>ROUND(E1198/L1198, 3)</f>
        <v>51.222000000000001</v>
      </c>
      <c r="Q1198" t="str">
        <f>LEFT(N1198, SEARCH("/", N1198, 1)-1)</f>
        <v>theater</v>
      </c>
      <c r="R1198" t="str">
        <f>RIGHT(N1198,LEN(N1198)-FIND("/",N1198))</f>
        <v>plays</v>
      </c>
      <c r="S1198" s="8">
        <f t="shared" si="36"/>
        <v>41960.119085648148</v>
      </c>
      <c r="T1198" s="8">
        <f t="shared" si="37"/>
        <v>41990.119085648148</v>
      </c>
    </row>
    <row r="1199" spans="1:20" ht="60" x14ac:dyDescent="0.2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17">
        <f>(E1199/D1199)*100</f>
        <v>109.73333333333332</v>
      </c>
      <c r="P1199" s="19">
        <f>ROUND(E1199/L1199, 3)</f>
        <v>47.029000000000003</v>
      </c>
      <c r="Q1199" t="str">
        <f>LEFT(N1199, SEARCH("/", N1199, 1)-1)</f>
        <v>theater</v>
      </c>
      <c r="R1199" t="str">
        <f>RIGHT(N1199,LEN(N1199)-FIND("/",N1199))</f>
        <v>plays</v>
      </c>
      <c r="S1199" s="8">
        <f t="shared" si="36"/>
        <v>42619.935694444444</v>
      </c>
      <c r="T1199" s="8">
        <f t="shared" si="37"/>
        <v>42643.875</v>
      </c>
    </row>
    <row r="1200" spans="1:20" ht="45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17">
        <f>(E1200/D1200)*100</f>
        <v>109.68181818181819</v>
      </c>
      <c r="P1200" s="19">
        <f>ROUND(E1200/L1200, 3)</f>
        <v>74.245999999999995</v>
      </c>
      <c r="Q1200" t="str">
        <f>LEFT(N1200, SEARCH("/", N1200, 1)-1)</f>
        <v>music</v>
      </c>
      <c r="R1200" t="str">
        <f>RIGHT(N1200,LEN(N1200)-FIND("/",N1200))</f>
        <v>rock</v>
      </c>
      <c r="S1200" s="8">
        <f t="shared" si="36"/>
        <v>42526.874236111107</v>
      </c>
      <c r="T1200" s="8">
        <f t="shared" si="37"/>
        <v>42556.874236111107</v>
      </c>
    </row>
    <row r="1201" spans="1:20" ht="60" x14ac:dyDescent="0.2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17">
        <f>(E1201/D1201)*100</f>
        <v>109.67666666666666</v>
      </c>
      <c r="P1201" s="19">
        <f>ROUND(E1201/L1201, 3)</f>
        <v>94.549000000000007</v>
      </c>
      <c r="Q1201" t="str">
        <f>LEFT(N1201, SEARCH("/", N1201, 1)-1)</f>
        <v>theater</v>
      </c>
      <c r="R1201" t="str">
        <f>RIGHT(N1201,LEN(N1201)-FIND("/",N1201))</f>
        <v>spaces</v>
      </c>
      <c r="S1201" s="8">
        <f t="shared" si="36"/>
        <v>41932.708877314813</v>
      </c>
      <c r="T1201" s="8">
        <f t="shared" si="37"/>
        <v>41961.190972222219</v>
      </c>
    </row>
    <row r="1202" spans="1:20" ht="45" x14ac:dyDescent="0.2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17">
        <f>(E1202/D1202)*100</f>
        <v>109.67499999999998</v>
      </c>
      <c r="P1202" s="19">
        <f>ROUND(E1202/L1202, 3)</f>
        <v>55.957000000000001</v>
      </c>
      <c r="Q1202" t="str">
        <f>LEFT(N1202, SEARCH("/", N1202, 1)-1)</f>
        <v>games</v>
      </c>
      <c r="R1202" t="str">
        <f>RIGHT(N1202,LEN(N1202)-FIND("/",N1202))</f>
        <v>tabletop games</v>
      </c>
      <c r="S1202" s="8">
        <f t="shared" si="36"/>
        <v>42583.615081018521</v>
      </c>
      <c r="T1202" s="8">
        <f t="shared" si="37"/>
        <v>42620.083333333328</v>
      </c>
    </row>
    <row r="1203" spans="1:20" ht="60" x14ac:dyDescent="0.2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17">
        <f>(E1203/D1203)*100</f>
        <v>109.66666666666667</v>
      </c>
      <c r="P1203" s="19">
        <f>ROUND(E1203/L1203, 3)</f>
        <v>94.903999999999996</v>
      </c>
      <c r="Q1203" t="str">
        <f>LEFT(N1203, SEARCH("/", N1203, 1)-1)</f>
        <v>theater</v>
      </c>
      <c r="R1203" t="str">
        <f>RIGHT(N1203,LEN(N1203)-FIND("/",N1203))</f>
        <v>musical</v>
      </c>
      <c r="S1203" s="8">
        <f t="shared" si="36"/>
        <v>41865.882928240739</v>
      </c>
      <c r="T1203" s="8">
        <f t="shared" si="37"/>
        <v>41890.882928240739</v>
      </c>
    </row>
    <row r="1204" spans="1:20" ht="45" x14ac:dyDescent="0.2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17">
        <f>(E1204/D1204)*100</f>
        <v>109.65</v>
      </c>
      <c r="P1204" s="19">
        <f>ROUND(E1204/L1204, 3)</f>
        <v>52.213999999999999</v>
      </c>
      <c r="Q1204" t="str">
        <f>LEFT(N1204, SEARCH("/", N1204, 1)-1)</f>
        <v>theater</v>
      </c>
      <c r="R1204" t="str">
        <f>RIGHT(N1204,LEN(N1204)-FIND("/",N1204))</f>
        <v>plays</v>
      </c>
      <c r="S1204" s="8">
        <f t="shared" si="36"/>
        <v>42380.581180555557</v>
      </c>
      <c r="T1204" s="8">
        <f t="shared" si="37"/>
        <v>42405.916666666672</v>
      </c>
    </row>
    <row r="1205" spans="1:20" ht="30" x14ac:dyDescent="0.2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17">
        <f>(E1205/D1205)*100</f>
        <v>109.63333333333334</v>
      </c>
      <c r="P1205" s="19">
        <f>ROUND(E1205/L1205, 3)</f>
        <v>28.111000000000001</v>
      </c>
      <c r="Q1205" t="str">
        <f>LEFT(N1205, SEARCH("/", N1205, 1)-1)</f>
        <v>film &amp; video</v>
      </c>
      <c r="R1205" t="str">
        <f>RIGHT(N1205,LEN(N1205)-FIND("/",N1205))</f>
        <v>television</v>
      </c>
      <c r="S1205" s="8">
        <f t="shared" si="36"/>
        <v>41719.549131944441</v>
      </c>
      <c r="T1205" s="8">
        <f t="shared" si="37"/>
        <v>41733.916666666664</v>
      </c>
    </row>
    <row r="1206" spans="1:20" ht="60" x14ac:dyDescent="0.2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17">
        <f>(E1206/D1206)*100</f>
        <v>109.62</v>
      </c>
      <c r="P1206" s="19">
        <f>ROUND(E1206/L1206, 3)</f>
        <v>50.75</v>
      </c>
      <c r="Q1206" t="str">
        <f>LEFT(N1206, SEARCH("/", N1206, 1)-1)</f>
        <v>theater</v>
      </c>
      <c r="R1206" t="str">
        <f>RIGHT(N1206,LEN(N1206)-FIND("/",N1206))</f>
        <v>plays</v>
      </c>
      <c r="S1206" s="8">
        <f t="shared" si="36"/>
        <v>42061.212488425925</v>
      </c>
      <c r="T1206" s="8">
        <f t="shared" si="37"/>
        <v>42089.166666666672</v>
      </c>
    </row>
    <row r="1207" spans="1:20" ht="60" x14ac:dyDescent="0.2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17">
        <f>(E1207/D1207)*100</f>
        <v>109.55999999999999</v>
      </c>
      <c r="P1207" s="19">
        <f>ROUND(E1207/L1207, 3)</f>
        <v>91.3</v>
      </c>
      <c r="Q1207" t="str">
        <f>LEFT(N1207, SEARCH("/", N1207, 1)-1)</f>
        <v>theater</v>
      </c>
      <c r="R1207" t="str">
        <f>RIGHT(N1207,LEN(N1207)-FIND("/",N1207))</f>
        <v>plays</v>
      </c>
      <c r="S1207" s="8">
        <f t="shared" si="36"/>
        <v>40531.886886574073</v>
      </c>
      <c r="T1207" s="8">
        <f t="shared" si="37"/>
        <v>40591.886886574073</v>
      </c>
    </row>
    <row r="1208" spans="1:20" ht="60" x14ac:dyDescent="0.2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17">
        <f>(E1208/D1208)*100</f>
        <v>109.55</v>
      </c>
      <c r="P1208" s="19">
        <f>ROUND(E1208/L1208, 3)</f>
        <v>43.82</v>
      </c>
      <c r="Q1208" t="str">
        <f>LEFT(N1208, SEARCH("/", N1208, 1)-1)</f>
        <v>music</v>
      </c>
      <c r="R1208" t="str">
        <f>RIGHT(N1208,LEN(N1208)-FIND("/",N1208))</f>
        <v>electronic music</v>
      </c>
      <c r="S1208" s="8">
        <f t="shared" si="36"/>
        <v>42241.85974537037</v>
      </c>
      <c r="T1208" s="8">
        <f t="shared" si="37"/>
        <v>42271.85974537037</v>
      </c>
    </row>
    <row r="1209" spans="1:20" ht="60" x14ac:dyDescent="0.2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17">
        <f>(E1209/D1209)*100</f>
        <v>109.55</v>
      </c>
      <c r="P1209" s="19">
        <f>ROUND(E1209/L1209, 3)</f>
        <v>199.18199999999999</v>
      </c>
      <c r="Q1209" t="str">
        <f>LEFT(N1209, SEARCH("/", N1209, 1)-1)</f>
        <v>theater</v>
      </c>
      <c r="R1209" t="str">
        <f>RIGHT(N1209,LEN(N1209)-FIND("/",N1209))</f>
        <v>plays</v>
      </c>
      <c r="S1209" s="8">
        <f t="shared" si="36"/>
        <v>42109.751250000001</v>
      </c>
      <c r="T1209" s="8">
        <f t="shared" si="37"/>
        <v>42156.165972222225</v>
      </c>
    </row>
    <row r="1210" spans="1:20" ht="60" x14ac:dyDescent="0.2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17">
        <f>(E1210/D1210)*100</f>
        <v>109.54545454545455</v>
      </c>
      <c r="P1210" s="19">
        <f>ROUND(E1210/L1210, 3)</f>
        <v>20.082999999999998</v>
      </c>
      <c r="Q1210" t="str">
        <f>LEFT(N1210, SEARCH("/", N1210, 1)-1)</f>
        <v>theater</v>
      </c>
      <c r="R1210" t="str">
        <f>RIGHT(N1210,LEN(N1210)-FIND("/",N1210))</f>
        <v>plays</v>
      </c>
      <c r="S1210" s="8">
        <f t="shared" si="36"/>
        <v>42142.514016203699</v>
      </c>
      <c r="T1210" s="8">
        <f t="shared" si="37"/>
        <v>42155.958333333328</v>
      </c>
    </row>
    <row r="1211" spans="1:20" ht="60" x14ac:dyDescent="0.2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17">
        <f>(E1211/D1211)*100</f>
        <v>109.52500000000001</v>
      </c>
      <c r="P1211" s="19">
        <f>ROUND(E1211/L1211, 3)</f>
        <v>92.037999999999997</v>
      </c>
      <c r="Q1211" t="str">
        <f>LEFT(N1211, SEARCH("/", N1211, 1)-1)</f>
        <v>theater</v>
      </c>
      <c r="R1211" t="str">
        <f>RIGHT(N1211,LEN(N1211)-FIND("/",N1211))</f>
        <v>plays</v>
      </c>
      <c r="S1211" s="8">
        <f t="shared" si="36"/>
        <v>42461.747199074074</v>
      </c>
      <c r="T1211" s="8">
        <f t="shared" si="37"/>
        <v>42491.747199074074</v>
      </c>
    </row>
    <row r="1212" spans="1:20" ht="30" x14ac:dyDescent="0.2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17">
        <f>(E1212/D1212)*100</f>
        <v>109.51612903225806</v>
      </c>
      <c r="P1212" s="19">
        <f>ROUND(E1212/L1212, 3)</f>
        <v>45.878</v>
      </c>
      <c r="Q1212" t="str">
        <f>LEFT(N1212, SEARCH("/", N1212, 1)-1)</f>
        <v>theater</v>
      </c>
      <c r="R1212" t="str">
        <f>RIGHT(N1212,LEN(N1212)-FIND("/",N1212))</f>
        <v>plays</v>
      </c>
      <c r="S1212" s="8">
        <f t="shared" si="36"/>
        <v>42206.835370370376</v>
      </c>
      <c r="T1212" s="8">
        <f t="shared" si="37"/>
        <v>42236.835370370376</v>
      </c>
    </row>
    <row r="1213" spans="1:20" ht="60" x14ac:dyDescent="0.2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17">
        <f>(E1213/D1213)*100</f>
        <v>109.5</v>
      </c>
      <c r="P1213" s="19">
        <f>ROUND(E1213/L1213, 3)</f>
        <v>85.546999999999997</v>
      </c>
      <c r="Q1213" t="str">
        <f>LEFT(N1213, SEARCH("/", N1213, 1)-1)</f>
        <v>music</v>
      </c>
      <c r="R1213" t="str">
        <f>RIGHT(N1213,LEN(N1213)-FIND("/",N1213))</f>
        <v>pop</v>
      </c>
      <c r="S1213" s="8">
        <f t="shared" si="36"/>
        <v>41175.05972222222</v>
      </c>
      <c r="T1213" s="8">
        <f t="shared" si="37"/>
        <v>41235.101388888892</v>
      </c>
    </row>
    <row r="1214" spans="1:20" ht="60" x14ac:dyDescent="0.2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17">
        <f>(E1214/D1214)*100</f>
        <v>109.48792</v>
      </c>
      <c r="P1214" s="19">
        <f>ROUND(E1214/L1214, 3)</f>
        <v>103.682</v>
      </c>
      <c r="Q1214" t="str">
        <f>LEFT(N1214, SEARCH("/", N1214, 1)-1)</f>
        <v>music</v>
      </c>
      <c r="R1214" t="str">
        <f>RIGHT(N1214,LEN(N1214)-FIND("/",N1214))</f>
        <v>classical music</v>
      </c>
      <c r="S1214" s="8">
        <f t="shared" si="36"/>
        <v>42269.967835648145</v>
      </c>
      <c r="T1214" s="8">
        <f t="shared" si="37"/>
        <v>42290.967835648145</v>
      </c>
    </row>
    <row r="1215" spans="1:20" x14ac:dyDescent="0.2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17">
        <f>(E1215/D1215)*100</f>
        <v>109.42666666666668</v>
      </c>
      <c r="P1215" s="19">
        <f>ROUND(E1215/L1215, 3)</f>
        <v>151.98099999999999</v>
      </c>
      <c r="Q1215" t="str">
        <f>LEFT(N1215, SEARCH("/", N1215, 1)-1)</f>
        <v>theater</v>
      </c>
      <c r="R1215" t="str">
        <f>RIGHT(N1215,LEN(N1215)-FIND("/",N1215))</f>
        <v>plays</v>
      </c>
      <c r="S1215" s="8">
        <f t="shared" si="36"/>
        <v>42576.697569444441</v>
      </c>
      <c r="T1215" s="8">
        <f t="shared" si="37"/>
        <v>42636.697569444441</v>
      </c>
    </row>
    <row r="1216" spans="1:20" ht="45" x14ac:dyDescent="0.2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17">
        <f>(E1216/D1216)*100</f>
        <v>109.41176470588236</v>
      </c>
      <c r="P1216" s="19">
        <f>ROUND(E1216/L1216, 3)</f>
        <v>132.857</v>
      </c>
      <c r="Q1216" t="str">
        <f>LEFT(N1216, SEARCH("/", N1216, 1)-1)</f>
        <v>music</v>
      </c>
      <c r="R1216" t="str">
        <f>RIGHT(N1216,LEN(N1216)-FIND("/",N1216))</f>
        <v>rock</v>
      </c>
      <c r="S1216" s="8">
        <f t="shared" si="36"/>
        <v>41277.186111111114</v>
      </c>
      <c r="T1216" s="8">
        <f t="shared" si="37"/>
        <v>41295.332638888889</v>
      </c>
    </row>
    <row r="1217" spans="1:20" ht="45" x14ac:dyDescent="0.2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17">
        <f>(E1217/D1217)*100</f>
        <v>109.38000000000001</v>
      </c>
      <c r="P1217" s="19">
        <f>ROUND(E1217/L1217, 3)</f>
        <v>54.69</v>
      </c>
      <c r="Q1217" t="str">
        <f>LEFT(N1217, SEARCH("/", N1217, 1)-1)</f>
        <v>publishing</v>
      </c>
      <c r="R1217" t="str">
        <f>RIGHT(N1217,LEN(N1217)-FIND("/",N1217))</f>
        <v>nonfiction</v>
      </c>
      <c r="S1217" s="8">
        <f t="shared" si="36"/>
        <v>42184.816539351858</v>
      </c>
      <c r="T1217" s="8">
        <f t="shared" si="37"/>
        <v>42215.165972222225</v>
      </c>
    </row>
    <row r="1218" spans="1:20" ht="60" x14ac:dyDescent="0.2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17">
        <f>(E1218/D1218)*100</f>
        <v>109.375</v>
      </c>
      <c r="P1218" s="19">
        <f>ROUND(E1218/L1218, 3)</f>
        <v>46.052999999999997</v>
      </c>
      <c r="Q1218" t="str">
        <f>LEFT(N1218, SEARCH("/", N1218, 1)-1)</f>
        <v>theater</v>
      </c>
      <c r="R1218" t="str">
        <f>RIGHT(N1218,LEN(N1218)-FIND("/",N1218))</f>
        <v>plays</v>
      </c>
      <c r="S1218" s="8">
        <f t="shared" si="36"/>
        <v>42523.248715277776</v>
      </c>
      <c r="T1218" s="8">
        <f t="shared" si="37"/>
        <v>42537.248715277776</v>
      </c>
    </row>
    <row r="1219" spans="1:20" ht="60" x14ac:dyDescent="0.2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17">
        <f>(E1219/D1219)*100</f>
        <v>109.3644</v>
      </c>
      <c r="P1219" s="19">
        <f>ROUND(E1219/L1219, 3)</f>
        <v>50.631999999999998</v>
      </c>
      <c r="Q1219" t="str">
        <f>LEFT(N1219, SEARCH("/", N1219, 1)-1)</f>
        <v>music</v>
      </c>
      <c r="R1219" t="str">
        <f>RIGHT(N1219,LEN(N1219)-FIND("/",N1219))</f>
        <v>indie rock</v>
      </c>
      <c r="S1219" s="8">
        <f t="shared" ref="S1219:S1282" si="38">(((J1219/60)/60)/24)+DATE(1970,1,1)</f>
        <v>41160.871886574074</v>
      </c>
      <c r="T1219" s="8">
        <f t="shared" ref="T1219:T1282" si="39">(((I1219/60)/60)/24)+DATE(1970,1,1)</f>
        <v>41188.415972222225</v>
      </c>
    </row>
    <row r="1220" spans="1:20" ht="60" x14ac:dyDescent="0.2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17">
        <f>(E1220/D1220)*100</f>
        <v>109.35829457364341</v>
      </c>
      <c r="P1220" s="19">
        <f>ROUND(E1220/L1220, 3)</f>
        <v>68.481999999999999</v>
      </c>
      <c r="Q1220" t="str">
        <f>LEFT(N1220, SEARCH("/", N1220, 1)-1)</f>
        <v>music</v>
      </c>
      <c r="R1220" t="str">
        <f>RIGHT(N1220,LEN(N1220)-FIND("/",N1220))</f>
        <v>indie rock</v>
      </c>
      <c r="S1220" s="8">
        <f t="shared" si="38"/>
        <v>40850.111064814817</v>
      </c>
      <c r="T1220" s="8">
        <f t="shared" si="39"/>
        <v>40890.152731481481</v>
      </c>
    </row>
    <row r="1221" spans="1:20" ht="45" x14ac:dyDescent="0.2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17">
        <f>(E1221/D1221)*100</f>
        <v>109.34166666666667</v>
      </c>
      <c r="P1221" s="19">
        <f>ROUND(E1221/L1221, 3)</f>
        <v>84.108999999999995</v>
      </c>
      <c r="Q1221" t="str">
        <f>LEFT(N1221, SEARCH("/", N1221, 1)-1)</f>
        <v>theater</v>
      </c>
      <c r="R1221" t="str">
        <f>RIGHT(N1221,LEN(N1221)-FIND("/",N1221))</f>
        <v>spaces</v>
      </c>
      <c r="S1221" s="8">
        <f t="shared" si="38"/>
        <v>42387.7268287037</v>
      </c>
      <c r="T1221" s="8">
        <f t="shared" si="39"/>
        <v>42402.7268287037</v>
      </c>
    </row>
    <row r="1222" spans="1:20" ht="45" x14ac:dyDescent="0.2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17">
        <f>(E1222/D1222)*100</f>
        <v>109.24000000000001</v>
      </c>
      <c r="P1222" s="19">
        <f>ROUND(E1222/L1222, 3)</f>
        <v>74.822000000000003</v>
      </c>
      <c r="Q1222" t="str">
        <f>LEFT(N1222, SEARCH("/", N1222, 1)-1)</f>
        <v>theater</v>
      </c>
      <c r="R1222" t="str">
        <f>RIGHT(N1222,LEN(N1222)-FIND("/",N1222))</f>
        <v>plays</v>
      </c>
      <c r="S1222" s="8">
        <f t="shared" si="38"/>
        <v>42303.672662037032</v>
      </c>
      <c r="T1222" s="8">
        <f t="shared" si="39"/>
        <v>42338.714328703703</v>
      </c>
    </row>
    <row r="1223" spans="1:20" ht="45" x14ac:dyDescent="0.2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17">
        <f>(E1223/D1223)*100</f>
        <v>109.16666666666666</v>
      </c>
      <c r="P1223" s="19">
        <f>ROUND(E1223/L1223, 3)</f>
        <v>136.458</v>
      </c>
      <c r="Q1223" t="str">
        <f>LEFT(N1223, SEARCH("/", N1223, 1)-1)</f>
        <v>theater</v>
      </c>
      <c r="R1223" t="str">
        <f>RIGHT(N1223,LEN(N1223)-FIND("/",N1223))</f>
        <v>plays</v>
      </c>
      <c r="S1223" s="8">
        <f t="shared" si="38"/>
        <v>42219.915856481486</v>
      </c>
      <c r="T1223" s="8">
        <f t="shared" si="39"/>
        <v>42240.083333333328</v>
      </c>
    </row>
    <row r="1224" spans="1:20" ht="60" x14ac:dyDescent="0.2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17">
        <f>(E1224/D1224)*100</f>
        <v>109.16666666666666</v>
      </c>
      <c r="P1224" s="19">
        <f>ROUND(E1224/L1224, 3)</f>
        <v>83.974000000000004</v>
      </c>
      <c r="Q1224" t="str">
        <f>LEFT(N1224, SEARCH("/", N1224, 1)-1)</f>
        <v>theater</v>
      </c>
      <c r="R1224" t="str">
        <f>RIGHT(N1224,LEN(N1224)-FIND("/",N1224))</f>
        <v>plays</v>
      </c>
      <c r="S1224" s="8">
        <f t="shared" si="38"/>
        <v>41829.787083333329</v>
      </c>
      <c r="T1224" s="8">
        <f t="shared" si="39"/>
        <v>41859.787083333329</v>
      </c>
    </row>
    <row r="1225" spans="1:20" ht="60" x14ac:dyDescent="0.2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17">
        <f>(E1225/D1225)*100</f>
        <v>109.16666666666666</v>
      </c>
      <c r="P1225" s="19">
        <f>ROUND(E1225/L1225, 3)</f>
        <v>155.952</v>
      </c>
      <c r="Q1225" t="str">
        <f>LEFT(N1225, SEARCH("/", N1225, 1)-1)</f>
        <v>theater</v>
      </c>
      <c r="R1225" t="str">
        <f>RIGHT(N1225,LEN(N1225)-FIND("/",N1225))</f>
        <v>plays</v>
      </c>
      <c r="S1225" s="8">
        <f t="shared" si="38"/>
        <v>42524.53800925926</v>
      </c>
      <c r="T1225" s="8">
        <f t="shared" si="39"/>
        <v>42561.957638888889</v>
      </c>
    </row>
    <row r="1226" spans="1:20" ht="60" x14ac:dyDescent="0.2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17">
        <f>(E1226/D1226)*100</f>
        <v>109.16</v>
      </c>
      <c r="P1226" s="19">
        <f>ROUND(E1226/L1226, 3)</f>
        <v>24.15</v>
      </c>
      <c r="Q1226" t="str">
        <f>LEFT(N1226, SEARCH("/", N1226, 1)-1)</f>
        <v>music</v>
      </c>
      <c r="R1226" t="str">
        <f>RIGHT(N1226,LEN(N1226)-FIND("/",N1226))</f>
        <v>rock</v>
      </c>
      <c r="S1226" s="8">
        <f t="shared" si="38"/>
        <v>42065.053368055553</v>
      </c>
      <c r="T1226" s="8">
        <f t="shared" si="39"/>
        <v>42125.011701388896</v>
      </c>
    </row>
    <row r="1227" spans="1:20" ht="60" x14ac:dyDescent="0.2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17">
        <f>(E1227/D1227)*100</f>
        <v>109.15333333333332</v>
      </c>
      <c r="P1227" s="19">
        <f>ROUND(E1227/L1227, 3)</f>
        <v>121.28100000000001</v>
      </c>
      <c r="Q1227" t="str">
        <f>LEFT(N1227, SEARCH("/", N1227, 1)-1)</f>
        <v>film &amp; video</v>
      </c>
      <c r="R1227" t="str">
        <f>RIGHT(N1227,LEN(N1227)-FIND("/",N1227))</f>
        <v>documentary</v>
      </c>
      <c r="S1227" s="8">
        <f t="shared" si="38"/>
        <v>41313.816249999996</v>
      </c>
      <c r="T1227" s="8">
        <f t="shared" si="39"/>
        <v>41358.774583333332</v>
      </c>
    </row>
    <row r="1228" spans="1:20" ht="45" x14ac:dyDescent="0.2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17">
        <f>(E1228/D1228)*100</f>
        <v>109.13513513513513</v>
      </c>
      <c r="P1228" s="19">
        <f>ROUND(E1228/L1228, 3)</f>
        <v>199.90100000000001</v>
      </c>
      <c r="Q1228" t="str">
        <f>LEFT(N1228, SEARCH("/", N1228, 1)-1)</f>
        <v>film &amp; video</v>
      </c>
      <c r="R1228" t="str">
        <f>RIGHT(N1228,LEN(N1228)-FIND("/",N1228))</f>
        <v>television</v>
      </c>
      <c r="S1228" s="8">
        <f t="shared" si="38"/>
        <v>41878.627187500002</v>
      </c>
      <c r="T1228" s="8">
        <f t="shared" si="39"/>
        <v>41908.627187500002</v>
      </c>
    </row>
    <row r="1229" spans="1:20" ht="30" x14ac:dyDescent="0.2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17">
        <f>(E1229/D1229)*100</f>
        <v>109.125</v>
      </c>
      <c r="P1229" s="19">
        <f>ROUND(E1229/L1229, 3)</f>
        <v>86.436000000000007</v>
      </c>
      <c r="Q1229" t="str">
        <f>LEFT(N1229, SEARCH("/", N1229, 1)-1)</f>
        <v>music</v>
      </c>
      <c r="R1229" t="str">
        <f>RIGHT(N1229,LEN(N1229)-FIND("/",N1229))</f>
        <v>faith</v>
      </c>
      <c r="S1229" s="8">
        <f t="shared" si="38"/>
        <v>42783.815289351856</v>
      </c>
      <c r="T1229" s="8">
        <f t="shared" si="39"/>
        <v>42811.773622685185</v>
      </c>
    </row>
    <row r="1230" spans="1:20" ht="45" x14ac:dyDescent="0.2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17">
        <f>(E1230/D1230)*100</f>
        <v>109.10714285714285</v>
      </c>
      <c r="P1230" s="19">
        <f>ROUND(E1230/L1230, 3)</f>
        <v>160.78899999999999</v>
      </c>
      <c r="Q1230" t="str">
        <f>LEFT(N1230, SEARCH("/", N1230, 1)-1)</f>
        <v>music</v>
      </c>
      <c r="R1230" t="str">
        <f>RIGHT(N1230,LEN(N1230)-FIND("/",N1230))</f>
        <v>rock</v>
      </c>
      <c r="S1230" s="8">
        <f t="shared" si="38"/>
        <v>42087.803310185183</v>
      </c>
      <c r="T1230" s="8">
        <f t="shared" si="39"/>
        <v>42121.716666666667</v>
      </c>
    </row>
    <row r="1231" spans="1:20" ht="45" x14ac:dyDescent="0.2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17">
        <f>(E1231/D1231)*100</f>
        <v>109.1</v>
      </c>
      <c r="P1231" s="19">
        <f>ROUND(E1231/L1231, 3)</f>
        <v>43.64</v>
      </c>
      <c r="Q1231" t="str">
        <f>LEFT(N1231, SEARCH("/", N1231, 1)-1)</f>
        <v>publishing</v>
      </c>
      <c r="R1231" t="str">
        <f>RIGHT(N1231,LEN(N1231)-FIND("/",N1231))</f>
        <v>nonfiction</v>
      </c>
      <c r="S1231" s="8">
        <f t="shared" si="38"/>
        <v>41464.934386574074</v>
      </c>
      <c r="T1231" s="8">
        <f t="shared" si="39"/>
        <v>41524.934386574074</v>
      </c>
    </row>
    <row r="1232" spans="1:20" ht="60" x14ac:dyDescent="0.2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17">
        <f>(E1232/D1232)*100</f>
        <v>109.1</v>
      </c>
      <c r="P1232" s="19">
        <f>ROUND(E1232/L1232, 3)</f>
        <v>71.152000000000001</v>
      </c>
      <c r="Q1232" t="str">
        <f>LEFT(N1232, SEARCH("/", N1232, 1)-1)</f>
        <v>theater</v>
      </c>
      <c r="R1232" t="str">
        <f>RIGHT(N1232,LEN(N1232)-FIND("/",N1232))</f>
        <v>plays</v>
      </c>
      <c r="S1232" s="8">
        <f t="shared" si="38"/>
        <v>42323.562222222223</v>
      </c>
      <c r="T1232" s="8">
        <f t="shared" si="39"/>
        <v>42352</v>
      </c>
    </row>
    <row r="1233" spans="1:20" ht="60" x14ac:dyDescent="0.2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17">
        <f>(E1233/D1233)*100</f>
        <v>109.07407407407408</v>
      </c>
      <c r="P1233" s="19">
        <f>ROUND(E1233/L1233, 3)</f>
        <v>89.242000000000004</v>
      </c>
      <c r="Q1233" t="str">
        <f>LEFT(N1233, SEARCH("/", N1233, 1)-1)</f>
        <v>photography</v>
      </c>
      <c r="R1233" t="str">
        <f>RIGHT(N1233,LEN(N1233)-FIND("/",N1233))</f>
        <v>photobooks</v>
      </c>
      <c r="S1233" s="8">
        <f t="shared" si="38"/>
        <v>42419.603703703702</v>
      </c>
      <c r="T1233" s="8">
        <f t="shared" si="39"/>
        <v>42449.562037037031</v>
      </c>
    </row>
    <row r="1234" spans="1:20" ht="60" x14ac:dyDescent="0.2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17">
        <f>(E1234/D1234)*100</f>
        <v>109.03333333333333</v>
      </c>
      <c r="P1234" s="19">
        <f>ROUND(E1234/L1234, 3)</f>
        <v>57.386000000000003</v>
      </c>
      <c r="Q1234" t="str">
        <f>LEFT(N1234, SEARCH("/", N1234, 1)-1)</f>
        <v>theater</v>
      </c>
      <c r="R1234" t="str">
        <f>RIGHT(N1234,LEN(N1234)-FIND("/",N1234))</f>
        <v>plays</v>
      </c>
      <c r="S1234" s="8">
        <f t="shared" si="38"/>
        <v>42143.445219907408</v>
      </c>
      <c r="T1234" s="8">
        <f t="shared" si="39"/>
        <v>42173.445219907408</v>
      </c>
    </row>
    <row r="1235" spans="1:20" ht="60" x14ac:dyDescent="0.2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17">
        <f>(E1235/D1235)*100</f>
        <v>109.00000000000001</v>
      </c>
      <c r="P1235" s="19">
        <f>ROUND(E1235/L1235, 3)</f>
        <v>41.923000000000002</v>
      </c>
      <c r="Q1235" t="str">
        <f>LEFT(N1235, SEARCH("/", N1235, 1)-1)</f>
        <v>theater</v>
      </c>
      <c r="R1235" t="str">
        <f>RIGHT(N1235,LEN(N1235)-FIND("/",N1235))</f>
        <v>plays</v>
      </c>
      <c r="S1235" s="8">
        <f t="shared" si="38"/>
        <v>42162.729548611111</v>
      </c>
      <c r="T1235" s="8">
        <f t="shared" si="39"/>
        <v>42192.729548611111</v>
      </c>
    </row>
    <row r="1236" spans="1:20" ht="60" x14ac:dyDescent="0.2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17">
        <f>(E1236/D1236)*100</f>
        <v>109.00000000000001</v>
      </c>
      <c r="P1236" s="19">
        <f>ROUND(E1236/L1236, 3)</f>
        <v>36.332999999999998</v>
      </c>
      <c r="Q1236" t="str">
        <f>LEFT(N1236, SEARCH("/", N1236, 1)-1)</f>
        <v>theater</v>
      </c>
      <c r="R1236" t="str">
        <f>RIGHT(N1236,LEN(N1236)-FIND("/",N1236))</f>
        <v>plays</v>
      </c>
      <c r="S1236" s="8">
        <f t="shared" si="38"/>
        <v>41779.310034722221</v>
      </c>
      <c r="T1236" s="8">
        <f t="shared" si="39"/>
        <v>41805.666666666664</v>
      </c>
    </row>
    <row r="1237" spans="1:20" ht="45" x14ac:dyDescent="0.2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17">
        <f>(E1237/D1237)*100</f>
        <v>109.00000000000001</v>
      </c>
      <c r="P1237" s="19">
        <f>ROUND(E1237/L1237, 3)</f>
        <v>40.073999999999998</v>
      </c>
      <c r="Q1237" t="str">
        <f>LEFT(N1237, SEARCH("/", N1237, 1)-1)</f>
        <v>theater</v>
      </c>
      <c r="R1237" t="str">
        <f>RIGHT(N1237,LEN(N1237)-FIND("/",N1237))</f>
        <v>plays</v>
      </c>
      <c r="S1237" s="8">
        <f t="shared" si="38"/>
        <v>41491.79478009259</v>
      </c>
      <c r="T1237" s="8">
        <f t="shared" si="39"/>
        <v>41509.79478009259</v>
      </c>
    </row>
    <row r="1238" spans="1:20" ht="30" x14ac:dyDescent="0.2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17">
        <f>(E1238/D1238)*100</f>
        <v>108.93241269841269</v>
      </c>
      <c r="P1238" s="19">
        <f>ROUND(E1238/L1238, 3)</f>
        <v>56.344000000000001</v>
      </c>
      <c r="Q1238" t="str">
        <f>LEFT(N1238, SEARCH("/", N1238, 1)-1)</f>
        <v>film &amp; video</v>
      </c>
      <c r="R1238" t="str">
        <f>RIGHT(N1238,LEN(N1238)-FIND("/",N1238))</f>
        <v>documentary</v>
      </c>
      <c r="S1238" s="8">
        <f t="shared" si="38"/>
        <v>41709.463518518518</v>
      </c>
      <c r="T1238" s="8">
        <f t="shared" si="39"/>
        <v>41768.875</v>
      </c>
    </row>
    <row r="1239" spans="1:20" ht="60" x14ac:dyDescent="0.2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17">
        <f>(E1239/D1239)*100</f>
        <v>108.88888888888889</v>
      </c>
      <c r="P1239" s="19">
        <f>ROUND(E1239/L1239, 3)</f>
        <v>75.385000000000005</v>
      </c>
      <c r="Q1239" t="str">
        <f>LEFT(N1239, SEARCH("/", N1239, 1)-1)</f>
        <v>music</v>
      </c>
      <c r="R1239" t="str">
        <f>RIGHT(N1239,LEN(N1239)-FIND("/",N1239))</f>
        <v>rock</v>
      </c>
      <c r="S1239" s="8">
        <f t="shared" si="38"/>
        <v>41382.096180555556</v>
      </c>
      <c r="T1239" s="8">
        <f t="shared" si="39"/>
        <v>41401.207638888889</v>
      </c>
    </row>
    <row r="1240" spans="1:20" ht="45" x14ac:dyDescent="0.2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17">
        <f>(E1240/D1240)*100</f>
        <v>108.88</v>
      </c>
      <c r="P1240" s="19">
        <f>ROUND(E1240/L1240, 3)</f>
        <v>75.611000000000004</v>
      </c>
      <c r="Q1240" t="str">
        <f>LEFT(N1240, SEARCH("/", N1240, 1)-1)</f>
        <v>music</v>
      </c>
      <c r="R1240" t="str">
        <f>RIGHT(N1240,LEN(N1240)-FIND("/",N1240))</f>
        <v>classical music</v>
      </c>
      <c r="S1240" s="8">
        <f t="shared" si="38"/>
        <v>42093.860023148154</v>
      </c>
      <c r="T1240" s="8">
        <f t="shared" si="39"/>
        <v>42125.582638888889</v>
      </c>
    </row>
    <row r="1241" spans="1:20" ht="60" x14ac:dyDescent="0.2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17">
        <f>(E1241/D1241)*100</f>
        <v>108.83333333333334</v>
      </c>
      <c r="P1241" s="19">
        <f>ROUND(E1241/L1241, 3)</f>
        <v>94.638000000000005</v>
      </c>
      <c r="Q1241" t="str">
        <f>LEFT(N1241, SEARCH("/", N1241, 1)-1)</f>
        <v>theater</v>
      </c>
      <c r="R1241" t="str">
        <f>RIGHT(N1241,LEN(N1241)-FIND("/",N1241))</f>
        <v>spaces</v>
      </c>
      <c r="S1241" s="8">
        <f t="shared" si="38"/>
        <v>42418.031180555554</v>
      </c>
      <c r="T1241" s="8">
        <f t="shared" si="39"/>
        <v>42477.989513888882</v>
      </c>
    </row>
    <row r="1242" spans="1:20" ht="60" x14ac:dyDescent="0.2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17">
        <f>(E1242/D1242)*100</f>
        <v>108.8142857142857</v>
      </c>
      <c r="P1242" s="19">
        <f>ROUND(E1242/L1242, 3)</f>
        <v>65.102999999999994</v>
      </c>
      <c r="Q1242" t="str">
        <f>LEFT(N1242, SEARCH("/", N1242, 1)-1)</f>
        <v>theater</v>
      </c>
      <c r="R1242" t="str">
        <f>RIGHT(N1242,LEN(N1242)-FIND("/",N1242))</f>
        <v>plays</v>
      </c>
      <c r="S1242" s="8">
        <f t="shared" si="38"/>
        <v>42466.608310185184</v>
      </c>
      <c r="T1242" s="8">
        <f t="shared" si="39"/>
        <v>42496.608310185184</v>
      </c>
    </row>
    <row r="1243" spans="1:20" ht="30" x14ac:dyDescent="0.2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17">
        <f>(E1243/D1243)*100</f>
        <v>108.80768571428572</v>
      </c>
      <c r="P1243" s="19">
        <f>ROUND(E1243/L1243, 3)</f>
        <v>66.346000000000004</v>
      </c>
      <c r="Q1243" t="str">
        <f>LEFT(N1243, SEARCH("/", N1243, 1)-1)</f>
        <v>film &amp; video</v>
      </c>
      <c r="R1243" t="str">
        <f>RIGHT(N1243,LEN(N1243)-FIND("/",N1243))</f>
        <v>television</v>
      </c>
      <c r="S1243" s="8">
        <f t="shared" si="38"/>
        <v>42229.820173611108</v>
      </c>
      <c r="T1243" s="8">
        <f t="shared" si="39"/>
        <v>42262.818750000006</v>
      </c>
    </row>
    <row r="1244" spans="1:20" ht="60" x14ac:dyDescent="0.2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17">
        <f>(E1244/D1244)*100</f>
        <v>108.80000000000001</v>
      </c>
      <c r="P1244" s="19">
        <f>ROUND(E1244/L1244, 3)</f>
        <v>26.536999999999999</v>
      </c>
      <c r="Q1244" t="str">
        <f>LEFT(N1244, SEARCH("/", N1244, 1)-1)</f>
        <v>theater</v>
      </c>
      <c r="R1244" t="str">
        <f>RIGHT(N1244,LEN(N1244)-FIND("/",N1244))</f>
        <v>plays</v>
      </c>
      <c r="S1244" s="8">
        <f t="shared" si="38"/>
        <v>42135.810694444444</v>
      </c>
      <c r="T1244" s="8">
        <f t="shared" si="39"/>
        <v>42165.810694444444</v>
      </c>
    </row>
    <row r="1245" spans="1:20" ht="45" x14ac:dyDescent="0.2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17">
        <f>(E1245/D1245)*100</f>
        <v>108.78684000000001</v>
      </c>
      <c r="P1245" s="19">
        <f>ROUND(E1245/L1245, 3)</f>
        <v>88.588999999999999</v>
      </c>
      <c r="Q1245" t="str">
        <f>LEFT(N1245, SEARCH("/", N1245, 1)-1)</f>
        <v>theater</v>
      </c>
      <c r="R1245" t="str">
        <f>RIGHT(N1245,LEN(N1245)-FIND("/",N1245))</f>
        <v>spaces</v>
      </c>
      <c r="S1245" s="8">
        <f t="shared" si="38"/>
        <v>41368.560289351852</v>
      </c>
      <c r="T1245" s="8">
        <f t="shared" si="39"/>
        <v>41398.560289351852</v>
      </c>
    </row>
    <row r="1246" spans="1:20" ht="30" x14ac:dyDescent="0.2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17">
        <f>(E1246/D1246)*100</f>
        <v>108.74999999999999</v>
      </c>
      <c r="P1246" s="19">
        <f>ROUND(E1246/L1246, 3)</f>
        <v>31.071000000000002</v>
      </c>
      <c r="Q1246" t="str">
        <f>LEFT(N1246, SEARCH("/", N1246, 1)-1)</f>
        <v>music</v>
      </c>
      <c r="R1246" t="str">
        <f>RIGHT(N1246,LEN(N1246)-FIND("/",N1246))</f>
        <v>rock</v>
      </c>
      <c r="S1246" s="8">
        <f t="shared" si="38"/>
        <v>41619.998310185183</v>
      </c>
      <c r="T1246" s="8">
        <f t="shared" si="39"/>
        <v>41629.197222222225</v>
      </c>
    </row>
    <row r="1247" spans="1:20" ht="60" x14ac:dyDescent="0.2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17">
        <f>(E1247/D1247)*100</f>
        <v>108.74999999999999</v>
      </c>
      <c r="P1247" s="19">
        <f>ROUND(E1247/L1247, 3)</f>
        <v>63.970999999999997</v>
      </c>
      <c r="Q1247" t="str">
        <f>LEFT(N1247, SEARCH("/", N1247, 1)-1)</f>
        <v>photography</v>
      </c>
      <c r="R1247" t="str">
        <f>RIGHT(N1247,LEN(N1247)-FIND("/",N1247))</f>
        <v>photobooks</v>
      </c>
      <c r="S1247" s="8">
        <f t="shared" si="38"/>
        <v>42710.876967592587</v>
      </c>
      <c r="T1247" s="8">
        <f t="shared" si="39"/>
        <v>42742.875</v>
      </c>
    </row>
    <row r="1248" spans="1:20" ht="60" x14ac:dyDescent="0.2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17">
        <f>(E1248/D1248)*100</f>
        <v>108.74800874800874</v>
      </c>
      <c r="P1248" s="19">
        <f>ROUND(E1248/L1248, 3)</f>
        <v>40.546999999999997</v>
      </c>
      <c r="Q1248" t="str">
        <f>LEFT(N1248, SEARCH("/", N1248, 1)-1)</f>
        <v>music</v>
      </c>
      <c r="R1248" t="str">
        <f>RIGHT(N1248,LEN(N1248)-FIND("/",N1248))</f>
        <v>rock</v>
      </c>
      <c r="S1248" s="8">
        <f t="shared" si="38"/>
        <v>40833.200474537036</v>
      </c>
      <c r="T1248" s="8">
        <f t="shared" si="39"/>
        <v>40893.242141203707</v>
      </c>
    </row>
    <row r="1249" spans="1:20" ht="45" x14ac:dyDescent="0.2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17">
        <f>(E1249/D1249)*100</f>
        <v>108.71389999999998</v>
      </c>
      <c r="P1249" s="19">
        <f>ROUND(E1249/L1249, 3)</f>
        <v>92.13</v>
      </c>
      <c r="Q1249" t="str">
        <f>LEFT(N1249, SEARCH("/", N1249, 1)-1)</f>
        <v>theater</v>
      </c>
      <c r="R1249" t="str">
        <f>RIGHT(N1249,LEN(N1249)-FIND("/",N1249))</f>
        <v>spaces</v>
      </c>
      <c r="S1249" s="8">
        <f t="shared" si="38"/>
        <v>41610.794421296298</v>
      </c>
      <c r="T1249" s="8">
        <f t="shared" si="39"/>
        <v>41637.332638888889</v>
      </c>
    </row>
    <row r="1250" spans="1:20" ht="60" x14ac:dyDescent="0.2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17">
        <f>(E1250/D1250)*100</f>
        <v>108.70406189555126</v>
      </c>
      <c r="P1250" s="19">
        <f>ROUND(E1250/L1250, 3)</f>
        <v>34.408000000000001</v>
      </c>
      <c r="Q1250" t="str">
        <f>LEFT(N1250, SEARCH("/", N1250, 1)-1)</f>
        <v>theater</v>
      </c>
      <c r="R1250" t="str">
        <f>RIGHT(N1250,LEN(N1250)-FIND("/",N1250))</f>
        <v>plays</v>
      </c>
      <c r="S1250" s="8">
        <f t="shared" si="38"/>
        <v>42511.741944444439</v>
      </c>
      <c r="T1250" s="8">
        <f t="shared" si="39"/>
        <v>42523.916666666672</v>
      </c>
    </row>
    <row r="1251" spans="1:20" ht="60" x14ac:dyDescent="0.2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17">
        <f>(E1251/D1251)*100</f>
        <v>108.67285714285715</v>
      </c>
      <c r="P1251" s="19">
        <f>ROUND(E1251/L1251, 3)</f>
        <v>29.257999999999999</v>
      </c>
      <c r="Q1251" t="str">
        <f>LEFT(N1251, SEARCH("/", N1251, 1)-1)</f>
        <v>theater</v>
      </c>
      <c r="R1251" t="str">
        <f>RIGHT(N1251,LEN(N1251)-FIND("/",N1251))</f>
        <v>plays</v>
      </c>
      <c r="S1251" s="8">
        <f t="shared" si="38"/>
        <v>42492.717233796298</v>
      </c>
      <c r="T1251" s="8">
        <f t="shared" si="39"/>
        <v>42522.717233796298</v>
      </c>
    </row>
    <row r="1252" spans="1:20" ht="60" x14ac:dyDescent="0.2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17">
        <f>(E1252/D1252)*100</f>
        <v>108.66</v>
      </c>
      <c r="P1252" s="19">
        <f>ROUND(E1252/L1252, 3)</f>
        <v>61.045000000000002</v>
      </c>
      <c r="Q1252" t="str">
        <f>LEFT(N1252, SEARCH("/", N1252, 1)-1)</f>
        <v>music</v>
      </c>
      <c r="R1252" t="str">
        <f>RIGHT(N1252,LEN(N1252)-FIND("/",N1252))</f>
        <v>indie rock</v>
      </c>
      <c r="S1252" s="8">
        <f t="shared" si="38"/>
        <v>41696.817129629628</v>
      </c>
      <c r="T1252" s="8">
        <f t="shared" si="39"/>
        <v>41731.775462962964</v>
      </c>
    </row>
    <row r="1253" spans="1:20" ht="45" x14ac:dyDescent="0.2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17">
        <f>(E1253/D1253)*100</f>
        <v>108.65882352941176</v>
      </c>
      <c r="P1253" s="19">
        <f>ROUND(E1253/L1253, 3)</f>
        <v>159.24100000000001</v>
      </c>
      <c r="Q1253" t="str">
        <f>LEFT(N1253, SEARCH("/", N1253, 1)-1)</f>
        <v>photography</v>
      </c>
      <c r="R1253" t="str">
        <f>RIGHT(N1253,LEN(N1253)-FIND("/",N1253))</f>
        <v>photobooks</v>
      </c>
      <c r="S1253" s="8">
        <f t="shared" si="38"/>
        <v>42619.466342592597</v>
      </c>
      <c r="T1253" s="8">
        <f t="shared" si="39"/>
        <v>42649.583333333328</v>
      </c>
    </row>
    <row r="1254" spans="1:20" ht="60" x14ac:dyDescent="0.2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17">
        <f>(E1254/D1254)*100</f>
        <v>108.64893617021276</v>
      </c>
      <c r="P1254" s="19">
        <f>ROUND(E1254/L1254, 3)</f>
        <v>99.155000000000001</v>
      </c>
      <c r="Q1254" t="str">
        <f>LEFT(N1254, SEARCH("/", N1254, 1)-1)</f>
        <v>music</v>
      </c>
      <c r="R1254" t="str">
        <f>RIGHT(N1254,LEN(N1254)-FIND("/",N1254))</f>
        <v>rock</v>
      </c>
      <c r="S1254" s="8">
        <f t="shared" si="38"/>
        <v>42445.823055555549</v>
      </c>
      <c r="T1254" s="8">
        <f t="shared" si="39"/>
        <v>42476</v>
      </c>
    </row>
    <row r="1255" spans="1:20" ht="60" x14ac:dyDescent="0.2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17">
        <f>(E1255/D1255)*100</f>
        <v>108.61819426615318</v>
      </c>
      <c r="P1255" s="19">
        <f>ROUND(E1255/L1255, 3)</f>
        <v>103.524</v>
      </c>
      <c r="Q1255" t="str">
        <f>LEFT(N1255, SEARCH("/", N1255, 1)-1)</f>
        <v>film &amp; video</v>
      </c>
      <c r="R1255" t="str">
        <f>RIGHT(N1255,LEN(N1255)-FIND("/",N1255))</f>
        <v>documentary</v>
      </c>
      <c r="S1255" s="8">
        <f t="shared" si="38"/>
        <v>42297.791886574079</v>
      </c>
      <c r="T1255" s="8">
        <f t="shared" si="39"/>
        <v>42327.833553240736</v>
      </c>
    </row>
    <row r="1256" spans="1:20" ht="60" x14ac:dyDescent="0.2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17">
        <f>(E1256/D1256)*100</f>
        <v>108.60666666666667</v>
      </c>
      <c r="P1256" s="19">
        <f>ROUND(E1256/L1256, 3)</f>
        <v>139.239</v>
      </c>
      <c r="Q1256" t="str">
        <f>LEFT(N1256, SEARCH("/", N1256, 1)-1)</f>
        <v>theater</v>
      </c>
      <c r="R1256" t="str">
        <f>RIGHT(N1256,LEN(N1256)-FIND("/",N1256))</f>
        <v>plays</v>
      </c>
      <c r="S1256" s="8">
        <f t="shared" si="38"/>
        <v>42780.825706018513</v>
      </c>
      <c r="T1256" s="8">
        <f t="shared" si="39"/>
        <v>42810.784039351856</v>
      </c>
    </row>
    <row r="1257" spans="1:20" ht="60" x14ac:dyDescent="0.2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17">
        <f>(E1257/D1257)*100</f>
        <v>108.60000000000001</v>
      </c>
      <c r="P1257" s="19">
        <f>ROUND(E1257/L1257, 3)</f>
        <v>53.41</v>
      </c>
      <c r="Q1257" t="str">
        <f>LEFT(N1257, SEARCH("/", N1257, 1)-1)</f>
        <v>food</v>
      </c>
      <c r="R1257" t="str">
        <f>RIGHT(N1257,LEN(N1257)-FIND("/",N1257))</f>
        <v>small batch</v>
      </c>
      <c r="S1257" s="8">
        <f t="shared" si="38"/>
        <v>42485.754525462966</v>
      </c>
      <c r="T1257" s="8">
        <f t="shared" si="39"/>
        <v>42515.754525462966</v>
      </c>
    </row>
    <row r="1258" spans="1:20" ht="60" x14ac:dyDescent="0.2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17">
        <f>(E1258/D1258)*100</f>
        <v>108.60000000000001</v>
      </c>
      <c r="P1258" s="19">
        <f>ROUND(E1258/L1258, 3)</f>
        <v>54.3</v>
      </c>
      <c r="Q1258" t="str">
        <f>LEFT(N1258, SEARCH("/", N1258, 1)-1)</f>
        <v>theater</v>
      </c>
      <c r="R1258" t="str">
        <f>RIGHT(N1258,LEN(N1258)-FIND("/",N1258))</f>
        <v>plays</v>
      </c>
      <c r="S1258" s="8">
        <f t="shared" si="38"/>
        <v>41931.682939814818</v>
      </c>
      <c r="T1258" s="8">
        <f t="shared" si="39"/>
        <v>41961.724606481483</v>
      </c>
    </row>
    <row r="1259" spans="1:20" ht="30" x14ac:dyDescent="0.2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17">
        <f>(E1259/D1259)*100</f>
        <v>108.57142857142857</v>
      </c>
      <c r="P1259" s="19">
        <f>ROUND(E1259/L1259, 3)</f>
        <v>44.186</v>
      </c>
      <c r="Q1259" t="str">
        <f>LEFT(N1259, SEARCH("/", N1259, 1)-1)</f>
        <v>theater</v>
      </c>
      <c r="R1259" t="str">
        <f>RIGHT(N1259,LEN(N1259)-FIND("/",N1259))</f>
        <v>plays</v>
      </c>
      <c r="S1259" s="8">
        <f t="shared" si="38"/>
        <v>42086.614942129629</v>
      </c>
      <c r="T1259" s="8">
        <f t="shared" si="39"/>
        <v>42117.290972222225</v>
      </c>
    </row>
    <row r="1260" spans="1:20" ht="60" x14ac:dyDescent="0.2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17">
        <f>(E1260/D1260)*100</f>
        <v>108.54949999999999</v>
      </c>
      <c r="P1260" s="19">
        <f>ROUND(E1260/L1260, 3)</f>
        <v>30.152999999999999</v>
      </c>
      <c r="Q1260" t="str">
        <f>LEFT(N1260, SEARCH("/", N1260, 1)-1)</f>
        <v>theater</v>
      </c>
      <c r="R1260" t="str">
        <f>RIGHT(N1260,LEN(N1260)-FIND("/",N1260))</f>
        <v>plays</v>
      </c>
      <c r="S1260" s="8">
        <f t="shared" si="38"/>
        <v>41820.945613425924</v>
      </c>
      <c r="T1260" s="8">
        <f t="shared" si="39"/>
        <v>41850.945613425924</v>
      </c>
    </row>
    <row r="1261" spans="1:20" ht="30" x14ac:dyDescent="0.2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17">
        <f>(E1261/D1261)*100</f>
        <v>108.5175</v>
      </c>
      <c r="P1261" s="19">
        <f>ROUND(E1261/L1261, 3)</f>
        <v>28.937999999999999</v>
      </c>
      <c r="Q1261" t="str">
        <f>LEFT(N1261, SEARCH("/", N1261, 1)-1)</f>
        <v>publishing</v>
      </c>
      <c r="R1261" t="str">
        <f>RIGHT(N1261,LEN(N1261)-FIND("/",N1261))</f>
        <v>radio &amp; podcasts</v>
      </c>
      <c r="S1261" s="8">
        <f t="shared" si="38"/>
        <v>41344.662858796299</v>
      </c>
      <c r="T1261" s="8">
        <f t="shared" si="39"/>
        <v>41374.662858796299</v>
      </c>
    </row>
    <row r="1262" spans="1:20" ht="45" x14ac:dyDescent="0.2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17">
        <f>(E1262/D1262)*100</f>
        <v>108.51428571428572</v>
      </c>
      <c r="P1262" s="19">
        <f>ROUND(E1262/L1262, 3)</f>
        <v>75.959999999999994</v>
      </c>
      <c r="Q1262" t="str">
        <f>LEFT(N1262, SEARCH("/", N1262, 1)-1)</f>
        <v>theater</v>
      </c>
      <c r="R1262" t="str">
        <f>RIGHT(N1262,LEN(N1262)-FIND("/",N1262))</f>
        <v>musical</v>
      </c>
      <c r="S1262" s="8">
        <f t="shared" si="38"/>
        <v>41954.850868055553</v>
      </c>
      <c r="T1262" s="8">
        <f t="shared" si="39"/>
        <v>41974.850868055553</v>
      </c>
    </row>
    <row r="1263" spans="1:20" ht="30" x14ac:dyDescent="0.2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17">
        <f>(E1263/D1263)*100</f>
        <v>108.50614285714286</v>
      </c>
      <c r="P1263" s="19">
        <f>ROUND(E1263/L1263, 3)</f>
        <v>73.033000000000001</v>
      </c>
      <c r="Q1263" t="str">
        <f>LEFT(N1263, SEARCH("/", N1263, 1)-1)</f>
        <v>theater</v>
      </c>
      <c r="R1263" t="str">
        <f>RIGHT(N1263,LEN(N1263)-FIND("/",N1263))</f>
        <v>spaces</v>
      </c>
      <c r="S1263" s="8">
        <f t="shared" si="38"/>
        <v>41239.83625</v>
      </c>
      <c r="T1263" s="8">
        <f t="shared" si="39"/>
        <v>41269.83625</v>
      </c>
    </row>
    <row r="1264" spans="1:20" ht="60" x14ac:dyDescent="0.2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17">
        <f>(E1264/D1264)*100</f>
        <v>108.5</v>
      </c>
      <c r="P1264" s="19">
        <f>ROUND(E1264/L1264, 3)</f>
        <v>81.375</v>
      </c>
      <c r="Q1264" t="str">
        <f>LEFT(N1264, SEARCH("/", N1264, 1)-1)</f>
        <v>theater</v>
      </c>
      <c r="R1264" t="str">
        <f>RIGHT(N1264,LEN(N1264)-FIND("/",N1264))</f>
        <v>plays</v>
      </c>
      <c r="S1264" s="8">
        <f t="shared" si="38"/>
        <v>42500.041550925926</v>
      </c>
      <c r="T1264" s="8">
        <f t="shared" si="39"/>
        <v>42527.291666666672</v>
      </c>
    </row>
    <row r="1265" spans="1:20" ht="60" x14ac:dyDescent="0.2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17">
        <f>(E1265/D1265)*100</f>
        <v>108.5</v>
      </c>
      <c r="P1265" s="19">
        <f>ROUND(E1265/L1265, 3)</f>
        <v>135.625</v>
      </c>
      <c r="Q1265" t="str">
        <f>LEFT(N1265, SEARCH("/", N1265, 1)-1)</f>
        <v>theater</v>
      </c>
      <c r="R1265" t="str">
        <f>RIGHT(N1265,LEN(N1265)-FIND("/",N1265))</f>
        <v>plays</v>
      </c>
      <c r="S1265" s="8">
        <f t="shared" si="38"/>
        <v>42418.425983796296</v>
      </c>
      <c r="T1265" s="8">
        <f t="shared" si="39"/>
        <v>42478.384317129632</v>
      </c>
    </row>
    <row r="1266" spans="1:20" x14ac:dyDescent="0.2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17">
        <f>(E1266/D1266)*100</f>
        <v>108.49703703703703</v>
      </c>
      <c r="P1266" s="19">
        <f>ROUND(E1266/L1266, 3)</f>
        <v>61.03</v>
      </c>
      <c r="Q1266" t="str">
        <f>LEFT(N1266, SEARCH("/", N1266, 1)-1)</f>
        <v>music</v>
      </c>
      <c r="R1266" t="str">
        <f>RIGHT(N1266,LEN(N1266)-FIND("/",N1266))</f>
        <v>electronic music</v>
      </c>
      <c r="S1266" s="8">
        <f t="shared" si="38"/>
        <v>42514.666956018518</v>
      </c>
      <c r="T1266" s="8">
        <f t="shared" si="39"/>
        <v>42544.666956018518</v>
      </c>
    </row>
    <row r="1267" spans="1:20" ht="60" x14ac:dyDescent="0.2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17">
        <f>(E1267/D1267)*100</f>
        <v>108.46283333333334</v>
      </c>
      <c r="P1267" s="19">
        <f>ROUND(E1267/L1267, 3)</f>
        <v>60.82</v>
      </c>
      <c r="Q1267" t="str">
        <f>LEFT(N1267, SEARCH("/", N1267, 1)-1)</f>
        <v>games</v>
      </c>
      <c r="R1267" t="str">
        <f>RIGHT(N1267,LEN(N1267)-FIND("/",N1267))</f>
        <v>tabletop games</v>
      </c>
      <c r="S1267" s="8">
        <f t="shared" si="38"/>
        <v>42381.79886574074</v>
      </c>
      <c r="T1267" s="8">
        <f t="shared" si="39"/>
        <v>42412.207638888889</v>
      </c>
    </row>
    <row r="1268" spans="1:20" ht="60" x14ac:dyDescent="0.2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17">
        <f>(E1268/D1268)*100</f>
        <v>108.43750000000001</v>
      </c>
      <c r="P1268" s="19">
        <f>ROUND(E1268/L1268, 3)</f>
        <v>46.892000000000003</v>
      </c>
      <c r="Q1268" t="str">
        <f>LEFT(N1268, SEARCH("/", N1268, 1)-1)</f>
        <v>theater</v>
      </c>
      <c r="R1268" t="str">
        <f>RIGHT(N1268,LEN(N1268)-FIND("/",N1268))</f>
        <v>plays</v>
      </c>
      <c r="S1268" s="8">
        <f t="shared" si="38"/>
        <v>42115.889652777783</v>
      </c>
      <c r="T1268" s="8">
        <f t="shared" si="39"/>
        <v>42151.114583333328</v>
      </c>
    </row>
    <row r="1269" spans="1:20" ht="45" x14ac:dyDescent="0.2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17">
        <f>(E1269/D1269)*100</f>
        <v>108.42485875706214</v>
      </c>
      <c r="P1269" s="19">
        <f>ROUND(E1269/L1269, 3)</f>
        <v>149.464</v>
      </c>
      <c r="Q1269" t="str">
        <f>LEFT(N1269, SEARCH("/", N1269, 1)-1)</f>
        <v>publishing</v>
      </c>
      <c r="R1269" t="str">
        <f>RIGHT(N1269,LEN(N1269)-FIND("/",N1269))</f>
        <v>radio &amp; podcasts</v>
      </c>
      <c r="S1269" s="8">
        <f t="shared" si="38"/>
        <v>41290.598483796297</v>
      </c>
      <c r="T1269" s="8">
        <f t="shared" si="39"/>
        <v>41320.598483796297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17">
        <f>(E1270/D1270)*100</f>
        <v>108.40909090909091</v>
      </c>
      <c r="P1270" s="19">
        <f>ROUND(E1270/L1270, 3)</f>
        <v>58.170999999999999</v>
      </c>
      <c r="Q1270" t="str">
        <f>LEFT(N1270, SEARCH("/", N1270, 1)-1)</f>
        <v>film &amp; video</v>
      </c>
      <c r="R1270" t="str">
        <f>RIGHT(N1270,LEN(N1270)-FIND("/",N1270))</f>
        <v>shorts</v>
      </c>
      <c r="S1270" s="8">
        <f t="shared" si="38"/>
        <v>41208.010196759256</v>
      </c>
      <c r="T1270" s="8">
        <f t="shared" si="39"/>
        <v>41228</v>
      </c>
    </row>
    <row r="1271" spans="1:20" ht="60" x14ac:dyDescent="0.2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17">
        <f>(E1271/D1271)*100</f>
        <v>108.4</v>
      </c>
      <c r="P1271" s="19">
        <f>ROUND(E1271/L1271, 3)</f>
        <v>54.2</v>
      </c>
      <c r="Q1271" t="str">
        <f>LEFT(N1271, SEARCH("/", N1271, 1)-1)</f>
        <v>music</v>
      </c>
      <c r="R1271" t="str">
        <f>RIGHT(N1271,LEN(N1271)-FIND("/",N1271))</f>
        <v>indie rock</v>
      </c>
      <c r="S1271" s="8">
        <f t="shared" si="38"/>
        <v>41773.932534722226</v>
      </c>
      <c r="T1271" s="8">
        <f t="shared" si="39"/>
        <v>41811.207638888889</v>
      </c>
    </row>
    <row r="1272" spans="1:20" ht="45" x14ac:dyDescent="0.2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17">
        <f>(E1272/D1272)*100</f>
        <v>108.395</v>
      </c>
      <c r="P1272" s="19">
        <f>ROUND(E1272/L1272, 3)</f>
        <v>65.298000000000002</v>
      </c>
      <c r="Q1272" t="str">
        <f>LEFT(N1272, SEARCH("/", N1272, 1)-1)</f>
        <v>film &amp; video</v>
      </c>
      <c r="R1272" t="str">
        <f>RIGHT(N1272,LEN(N1272)-FIND("/",N1272))</f>
        <v>documentary</v>
      </c>
      <c r="S1272" s="8">
        <f t="shared" si="38"/>
        <v>41193.032013888893</v>
      </c>
      <c r="T1272" s="8">
        <f t="shared" si="39"/>
        <v>41223.073680555557</v>
      </c>
    </row>
    <row r="1273" spans="1:20" ht="45" x14ac:dyDescent="0.2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17">
        <f>(E1273/D1273)*100</f>
        <v>108.33333333333333</v>
      </c>
      <c r="P1273" s="19">
        <f>ROUND(E1273/L1273, 3)</f>
        <v>81.25</v>
      </c>
      <c r="Q1273" t="str">
        <f>LEFT(N1273, SEARCH("/", N1273, 1)-1)</f>
        <v>theater</v>
      </c>
      <c r="R1273" t="str">
        <f>RIGHT(N1273,LEN(N1273)-FIND("/",N1273))</f>
        <v>plays</v>
      </c>
      <c r="S1273" s="8">
        <f t="shared" si="38"/>
        <v>42039.384571759263</v>
      </c>
      <c r="T1273" s="8">
        <f t="shared" si="39"/>
        <v>42052.583333333328</v>
      </c>
    </row>
    <row r="1274" spans="1:20" ht="45" x14ac:dyDescent="0.2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17">
        <f>(E1274/D1274)*100</f>
        <v>108.33333333333333</v>
      </c>
      <c r="P1274" s="19">
        <f>ROUND(E1274/L1274, 3)</f>
        <v>70.652000000000001</v>
      </c>
      <c r="Q1274" t="str">
        <f>LEFT(N1274, SEARCH("/", N1274, 1)-1)</f>
        <v>music</v>
      </c>
      <c r="R1274" t="str">
        <f>RIGHT(N1274,LEN(N1274)-FIND("/",N1274))</f>
        <v>indie rock</v>
      </c>
      <c r="S1274" s="8">
        <f t="shared" si="38"/>
        <v>41731.833124999997</v>
      </c>
      <c r="T1274" s="8">
        <f t="shared" si="39"/>
        <v>41763.290972222225</v>
      </c>
    </row>
    <row r="1275" spans="1:20" x14ac:dyDescent="0.2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17">
        <f>(E1275/D1275)*100</f>
        <v>108.25925925925925</v>
      </c>
      <c r="P1275" s="19">
        <f>ROUND(E1275/L1275, 3)</f>
        <v>83.513999999999996</v>
      </c>
      <c r="Q1275" t="str">
        <f>LEFT(N1275, SEARCH("/", N1275, 1)-1)</f>
        <v>theater</v>
      </c>
      <c r="R1275" t="str">
        <f>RIGHT(N1275,LEN(N1275)-FIND("/",N1275))</f>
        <v>plays</v>
      </c>
      <c r="S1275" s="8">
        <f t="shared" si="38"/>
        <v>42268.127696759257</v>
      </c>
      <c r="T1275" s="8">
        <f t="shared" si="39"/>
        <v>42288.083333333328</v>
      </c>
    </row>
    <row r="1276" spans="1:20" ht="45" x14ac:dyDescent="0.2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17">
        <f>(E1276/D1276)*100</f>
        <v>108.25</v>
      </c>
      <c r="P1276" s="19">
        <f>ROUND(E1276/L1276, 3)</f>
        <v>30.928999999999998</v>
      </c>
      <c r="Q1276" t="str">
        <f>LEFT(N1276, SEARCH("/", N1276, 1)-1)</f>
        <v>theater</v>
      </c>
      <c r="R1276" t="str">
        <f>RIGHT(N1276,LEN(N1276)-FIND("/",N1276))</f>
        <v>plays</v>
      </c>
      <c r="S1276" s="8">
        <f t="shared" si="38"/>
        <v>41785.707708333335</v>
      </c>
      <c r="T1276" s="8">
        <f t="shared" si="39"/>
        <v>41815.707708333335</v>
      </c>
    </row>
    <row r="1277" spans="1:20" ht="45" x14ac:dyDescent="0.2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17">
        <f>(E1277/D1277)*100</f>
        <v>108.2492</v>
      </c>
      <c r="P1277" s="19">
        <f>ROUND(E1277/L1277, 3)</f>
        <v>48.326000000000001</v>
      </c>
      <c r="Q1277" t="str">
        <f>LEFT(N1277, SEARCH("/", N1277, 1)-1)</f>
        <v>music</v>
      </c>
      <c r="R1277" t="str">
        <f>RIGHT(N1277,LEN(N1277)-FIND("/",N1277))</f>
        <v>rock</v>
      </c>
      <c r="S1277" s="8">
        <f t="shared" si="38"/>
        <v>40638.092974537038</v>
      </c>
      <c r="T1277" s="8">
        <f t="shared" si="39"/>
        <v>40668.092974537038</v>
      </c>
    </row>
    <row r="1278" spans="1:20" ht="30" x14ac:dyDescent="0.2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17">
        <f>(E1278/D1278)*100</f>
        <v>108.23529411764706</v>
      </c>
      <c r="P1278" s="19">
        <f>ROUND(E1278/L1278, 3)</f>
        <v>34.073999999999998</v>
      </c>
      <c r="Q1278" t="str">
        <f>LEFT(N1278, SEARCH("/", N1278, 1)-1)</f>
        <v>music</v>
      </c>
      <c r="R1278" t="str">
        <f>RIGHT(N1278,LEN(N1278)-FIND("/",N1278))</f>
        <v>rock</v>
      </c>
      <c r="S1278" s="8">
        <f t="shared" si="38"/>
        <v>41151.708321759259</v>
      </c>
      <c r="T1278" s="8">
        <f t="shared" si="39"/>
        <v>41177.165972222225</v>
      </c>
    </row>
    <row r="1279" spans="1:20" ht="60" x14ac:dyDescent="0.2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17">
        <f>(E1279/D1279)*100</f>
        <v>108.21333333333334</v>
      </c>
      <c r="P1279" s="19">
        <f>ROUND(E1279/L1279, 3)</f>
        <v>90.177999999999997</v>
      </c>
      <c r="Q1279" t="str">
        <f>LEFT(N1279, SEARCH("/", N1279, 1)-1)</f>
        <v>technology</v>
      </c>
      <c r="R1279" t="str">
        <f>RIGHT(N1279,LEN(N1279)-FIND("/",N1279))</f>
        <v>hardware</v>
      </c>
      <c r="S1279" s="8">
        <f t="shared" si="38"/>
        <v>42138.684189814812</v>
      </c>
      <c r="T1279" s="8">
        <f t="shared" si="39"/>
        <v>42168.684189814812</v>
      </c>
    </row>
    <row r="1280" spans="1:20" ht="45" x14ac:dyDescent="0.2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17">
        <f>(E1280/D1280)*100</f>
        <v>108.2</v>
      </c>
      <c r="P1280" s="19">
        <f>ROUND(E1280/L1280, 3)</f>
        <v>47.456000000000003</v>
      </c>
      <c r="Q1280" t="str">
        <f>LEFT(N1280, SEARCH("/", N1280, 1)-1)</f>
        <v>theater</v>
      </c>
      <c r="R1280" t="str">
        <f>RIGHT(N1280,LEN(N1280)-FIND("/",N1280))</f>
        <v>plays</v>
      </c>
      <c r="S1280" s="8">
        <f t="shared" si="38"/>
        <v>41759.13962962963</v>
      </c>
      <c r="T1280" s="8">
        <f t="shared" si="39"/>
        <v>41791.165972222225</v>
      </c>
    </row>
    <row r="1281" spans="1:20" ht="60" x14ac:dyDescent="0.2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17">
        <f>(E1281/D1281)*100</f>
        <v>108.2</v>
      </c>
      <c r="P1281" s="19">
        <f>ROUND(E1281/L1281, 3)</f>
        <v>43.28</v>
      </c>
      <c r="Q1281" t="str">
        <f>LEFT(N1281, SEARCH("/", N1281, 1)-1)</f>
        <v>theater</v>
      </c>
      <c r="R1281" t="str">
        <f>RIGHT(N1281,LEN(N1281)-FIND("/",N1281))</f>
        <v>plays</v>
      </c>
      <c r="S1281" s="8">
        <f t="shared" si="38"/>
        <v>42016.832465277781</v>
      </c>
      <c r="T1281" s="8">
        <f t="shared" si="39"/>
        <v>42040.513888888891</v>
      </c>
    </row>
    <row r="1282" spans="1:20" ht="30" x14ac:dyDescent="0.2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17">
        <f>(E1282/D1282)*100</f>
        <v>108.2</v>
      </c>
      <c r="P1282" s="19">
        <f>ROUND(E1282/L1282, 3)</f>
        <v>94.912000000000006</v>
      </c>
      <c r="Q1282" t="str">
        <f>LEFT(N1282, SEARCH("/", N1282, 1)-1)</f>
        <v>theater</v>
      </c>
      <c r="R1282" t="str">
        <f>RIGHT(N1282,LEN(N1282)-FIND("/",N1282))</f>
        <v>musical</v>
      </c>
      <c r="S1282" s="8">
        <f t="shared" si="38"/>
        <v>42656.005173611105</v>
      </c>
      <c r="T1282" s="8">
        <f t="shared" si="39"/>
        <v>42689.088888888888</v>
      </c>
    </row>
    <row r="1283" spans="1:20" ht="45" x14ac:dyDescent="0.2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17">
        <f>(E1283/D1283)*100</f>
        <v>108.13333333333333</v>
      </c>
      <c r="P1283" s="19">
        <f>ROUND(E1283/L1283, 3)</f>
        <v>46.609000000000002</v>
      </c>
      <c r="Q1283" t="str">
        <f>LEFT(N1283, SEARCH("/", N1283, 1)-1)</f>
        <v>theater</v>
      </c>
      <c r="R1283" t="str">
        <f>RIGHT(N1283,LEN(N1283)-FIND("/",N1283))</f>
        <v>plays</v>
      </c>
      <c r="S1283" s="8">
        <f t="shared" ref="S1283:S1346" si="40">(((J1283/60)/60)/24)+DATE(1970,1,1)</f>
        <v>41884.056747685187</v>
      </c>
      <c r="T1283" s="8">
        <f t="shared" ref="T1283:T1346" si="41">(((I1283/60)/60)/24)+DATE(1970,1,1)</f>
        <v>41903.083333333336</v>
      </c>
    </row>
    <row r="1284" spans="1:20" ht="45" x14ac:dyDescent="0.2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17">
        <f>(E1284/D1284)*100</f>
        <v>108.11999999999999</v>
      </c>
      <c r="P1284" s="19">
        <f>ROUND(E1284/L1284, 3)</f>
        <v>37.197000000000003</v>
      </c>
      <c r="Q1284" t="str">
        <f>LEFT(N1284, SEARCH("/", N1284, 1)-1)</f>
        <v>games</v>
      </c>
      <c r="R1284" t="str">
        <f>RIGHT(N1284,LEN(N1284)-FIND("/",N1284))</f>
        <v>tabletop games</v>
      </c>
      <c r="S1284" s="8">
        <f t="shared" si="40"/>
        <v>42452.666770833333</v>
      </c>
      <c r="T1284" s="8">
        <f t="shared" si="41"/>
        <v>42483</v>
      </c>
    </row>
    <row r="1285" spans="1:20" ht="45" x14ac:dyDescent="0.2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17">
        <f>(E1285/D1285)*100</f>
        <v>108.08333333333333</v>
      </c>
      <c r="P1285" s="19">
        <f>ROUND(E1285/L1285, 3)</f>
        <v>72.864999999999995</v>
      </c>
      <c r="Q1285" t="str">
        <f>LEFT(N1285, SEARCH("/", N1285, 1)-1)</f>
        <v>film &amp; video</v>
      </c>
      <c r="R1285" t="str">
        <f>RIGHT(N1285,LEN(N1285)-FIND("/",N1285))</f>
        <v>documentary</v>
      </c>
      <c r="S1285" s="8">
        <f t="shared" si="40"/>
        <v>42093.760046296295</v>
      </c>
      <c r="T1285" s="8">
        <f t="shared" si="41"/>
        <v>42123.760046296295</v>
      </c>
    </row>
    <row r="1286" spans="1:20" ht="45" x14ac:dyDescent="0.2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17">
        <f>(E1286/D1286)*100</f>
        <v>108.04450000000001</v>
      </c>
      <c r="P1286" s="19">
        <f>ROUND(E1286/L1286, 3)</f>
        <v>58.72</v>
      </c>
      <c r="Q1286" t="str">
        <f>LEFT(N1286, SEARCH("/", N1286, 1)-1)</f>
        <v>film &amp; video</v>
      </c>
      <c r="R1286" t="str">
        <f>RIGHT(N1286,LEN(N1286)-FIND("/",N1286))</f>
        <v>documentary</v>
      </c>
      <c r="S1286" s="8">
        <f t="shared" si="40"/>
        <v>40990.909259259257</v>
      </c>
      <c r="T1286" s="8">
        <f t="shared" si="41"/>
        <v>41026.897222222222</v>
      </c>
    </row>
    <row r="1287" spans="1:20" ht="45" x14ac:dyDescent="0.2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17">
        <f>(E1287/D1287)*100</f>
        <v>108</v>
      </c>
      <c r="P1287" s="19">
        <f>ROUND(E1287/L1287, 3)</f>
        <v>33.75</v>
      </c>
      <c r="Q1287" t="str">
        <f>LEFT(N1287, SEARCH("/", N1287, 1)-1)</f>
        <v>music</v>
      </c>
      <c r="R1287" t="str">
        <f>RIGHT(N1287,LEN(N1287)-FIND("/",N1287))</f>
        <v>pop</v>
      </c>
      <c r="S1287" s="8">
        <f t="shared" si="40"/>
        <v>42006.02207175926</v>
      </c>
      <c r="T1287" s="8">
        <f t="shared" si="41"/>
        <v>42036.02207175926</v>
      </c>
    </row>
    <row r="1288" spans="1:20" ht="45" x14ac:dyDescent="0.2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17">
        <f>(E1288/D1288)*100</f>
        <v>108</v>
      </c>
      <c r="P1288" s="19">
        <f>ROUND(E1288/L1288, 3)</f>
        <v>462.85700000000003</v>
      </c>
      <c r="Q1288" t="str">
        <f>LEFT(N1288, SEARCH("/", N1288, 1)-1)</f>
        <v>photography</v>
      </c>
      <c r="R1288" t="str">
        <f>RIGHT(N1288,LEN(N1288)-FIND("/",N1288))</f>
        <v>photobooks</v>
      </c>
      <c r="S1288" s="8">
        <f t="shared" si="40"/>
        <v>42420.74962962963</v>
      </c>
      <c r="T1288" s="8">
        <f t="shared" si="41"/>
        <v>42450.707962962959</v>
      </c>
    </row>
    <row r="1289" spans="1:20" ht="45" x14ac:dyDescent="0.2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17">
        <f>(E1289/D1289)*100</f>
        <v>108</v>
      </c>
      <c r="P1289" s="19">
        <f>ROUND(E1289/L1289, 3)</f>
        <v>90</v>
      </c>
      <c r="Q1289" t="str">
        <f>LEFT(N1289, SEARCH("/", N1289, 1)-1)</f>
        <v>food</v>
      </c>
      <c r="R1289" t="str">
        <f>RIGHT(N1289,LEN(N1289)-FIND("/",N1289))</f>
        <v>small batch</v>
      </c>
      <c r="S1289" s="8">
        <f t="shared" si="40"/>
        <v>41943.142534722225</v>
      </c>
      <c r="T1289" s="8">
        <f t="shared" si="41"/>
        <v>41973.184201388889</v>
      </c>
    </row>
    <row r="1290" spans="1:20" ht="45" x14ac:dyDescent="0.2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17">
        <f>(E1290/D1290)*100</f>
        <v>108</v>
      </c>
      <c r="P1290" s="19">
        <f>ROUND(E1290/L1290, 3)</f>
        <v>72.972999999999999</v>
      </c>
      <c r="Q1290" t="str">
        <f>LEFT(N1290, SEARCH("/", N1290, 1)-1)</f>
        <v>theater</v>
      </c>
      <c r="R1290" t="str">
        <f>RIGHT(N1290,LEN(N1290)-FIND("/",N1290))</f>
        <v>musical</v>
      </c>
      <c r="S1290" s="8">
        <f t="shared" si="40"/>
        <v>41775.636157407411</v>
      </c>
      <c r="T1290" s="8">
        <f t="shared" si="41"/>
        <v>41805.636157407411</v>
      </c>
    </row>
    <row r="1291" spans="1:20" ht="60" x14ac:dyDescent="0.2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17">
        <f>(E1291/D1291)*100</f>
        <v>108</v>
      </c>
      <c r="P1291" s="19">
        <f>ROUND(E1291/L1291, 3)</f>
        <v>33.75</v>
      </c>
      <c r="Q1291" t="str">
        <f>LEFT(N1291, SEARCH("/", N1291, 1)-1)</f>
        <v>theater</v>
      </c>
      <c r="R1291" t="str">
        <f>RIGHT(N1291,LEN(N1291)-FIND("/",N1291))</f>
        <v>plays</v>
      </c>
      <c r="S1291" s="8">
        <f t="shared" si="40"/>
        <v>42788.565208333333</v>
      </c>
      <c r="T1291" s="8">
        <f t="shared" si="41"/>
        <v>42818.523541666669</v>
      </c>
    </row>
    <row r="1292" spans="1:20" ht="60" x14ac:dyDescent="0.2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17">
        <f>(E1292/D1292)*100</f>
        <v>108</v>
      </c>
      <c r="P1292" s="19">
        <f>ROUND(E1292/L1292, 3)</f>
        <v>33.75</v>
      </c>
      <c r="Q1292" t="str">
        <f>LEFT(N1292, SEARCH("/", N1292, 1)-1)</f>
        <v>theater</v>
      </c>
      <c r="R1292" t="str">
        <f>RIGHT(N1292,LEN(N1292)-FIND("/",N1292))</f>
        <v>plays</v>
      </c>
      <c r="S1292" s="8">
        <f t="shared" si="40"/>
        <v>41990.585486111115</v>
      </c>
      <c r="T1292" s="8">
        <f t="shared" si="41"/>
        <v>42035.585486111115</v>
      </c>
    </row>
    <row r="1293" spans="1:20" ht="60" x14ac:dyDescent="0.2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17">
        <f>(E1293/D1293)*100</f>
        <v>108</v>
      </c>
      <c r="P1293" s="19">
        <f>ROUND(E1293/L1293, 3)</f>
        <v>72</v>
      </c>
      <c r="Q1293" t="str">
        <f>LEFT(N1293, SEARCH("/", N1293, 1)-1)</f>
        <v>theater</v>
      </c>
      <c r="R1293" t="str">
        <f>RIGHT(N1293,LEN(N1293)-FIND("/",N1293))</f>
        <v>plays</v>
      </c>
      <c r="S1293" s="8">
        <f t="shared" si="40"/>
        <v>42479.465833333335</v>
      </c>
      <c r="T1293" s="8">
        <f t="shared" si="41"/>
        <v>42500.465833333335</v>
      </c>
    </row>
    <row r="1294" spans="1:20" ht="60" x14ac:dyDescent="0.2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17">
        <f>(E1294/D1294)*100</f>
        <v>108</v>
      </c>
      <c r="P1294" s="19">
        <f>ROUND(E1294/L1294, 3)</f>
        <v>38.570999999999998</v>
      </c>
      <c r="Q1294" t="str">
        <f>LEFT(N1294, SEARCH("/", N1294, 1)-1)</f>
        <v>theater</v>
      </c>
      <c r="R1294" t="str">
        <f>RIGHT(N1294,LEN(N1294)-FIND("/",N1294))</f>
        <v>plays</v>
      </c>
      <c r="S1294" s="8">
        <f t="shared" si="40"/>
        <v>42571.626192129625</v>
      </c>
      <c r="T1294" s="8">
        <f t="shared" si="41"/>
        <v>42583.570138888885</v>
      </c>
    </row>
    <row r="1295" spans="1:20" ht="60" x14ac:dyDescent="0.2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17">
        <f>(E1295/D1295)*100</f>
        <v>107.94999999999999</v>
      </c>
      <c r="P1295" s="19">
        <f>ROUND(E1295/L1295, 3)</f>
        <v>56.816000000000003</v>
      </c>
      <c r="Q1295" t="str">
        <f>LEFT(N1295, SEARCH("/", N1295, 1)-1)</f>
        <v>film &amp; video</v>
      </c>
      <c r="R1295" t="str">
        <f>RIGHT(N1295,LEN(N1295)-FIND("/",N1295))</f>
        <v>television</v>
      </c>
      <c r="S1295" s="8">
        <f t="shared" si="40"/>
        <v>42033.516898148147</v>
      </c>
      <c r="T1295" s="8">
        <f t="shared" si="41"/>
        <v>42064.5</v>
      </c>
    </row>
    <row r="1296" spans="1:20" ht="60" x14ac:dyDescent="0.2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17">
        <f>(E1296/D1296)*100</f>
        <v>107.91999999999999</v>
      </c>
      <c r="P1296" s="19">
        <f>ROUND(E1296/L1296, 3)</f>
        <v>154.17099999999999</v>
      </c>
      <c r="Q1296" t="str">
        <f>LEFT(N1296, SEARCH("/", N1296, 1)-1)</f>
        <v>technology</v>
      </c>
      <c r="R1296" t="str">
        <f>RIGHT(N1296,LEN(N1296)-FIND("/",N1296))</f>
        <v>hardware</v>
      </c>
      <c r="S1296" s="8">
        <f t="shared" si="40"/>
        <v>42705.764513888891</v>
      </c>
      <c r="T1296" s="8">
        <f t="shared" si="41"/>
        <v>42735.764513888891</v>
      </c>
    </row>
    <row r="1297" spans="1:20" ht="45" x14ac:dyDescent="0.2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17">
        <f>(E1297/D1297)*100</f>
        <v>107.91200000000001</v>
      </c>
      <c r="P1297" s="19">
        <f>ROUND(E1297/L1297, 3)</f>
        <v>145.04300000000001</v>
      </c>
      <c r="Q1297" t="str">
        <f>LEFT(N1297, SEARCH("/", N1297, 1)-1)</f>
        <v>film &amp; video</v>
      </c>
      <c r="R1297" t="str">
        <f>RIGHT(N1297,LEN(N1297)-FIND("/",N1297))</f>
        <v>documentary</v>
      </c>
      <c r="S1297" s="8">
        <f t="shared" si="40"/>
        <v>42473.57</v>
      </c>
      <c r="T1297" s="8">
        <f t="shared" si="41"/>
        <v>42503.57</v>
      </c>
    </row>
    <row r="1298" spans="1:20" ht="60" x14ac:dyDescent="0.2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17">
        <f>(E1298/D1298)*100</f>
        <v>107.89146666666667</v>
      </c>
      <c r="P1298" s="19">
        <f>ROUND(E1298/L1298, 3)</f>
        <v>56.984999999999999</v>
      </c>
      <c r="Q1298" t="str">
        <f>LEFT(N1298, SEARCH("/", N1298, 1)-1)</f>
        <v>photography</v>
      </c>
      <c r="R1298" t="str">
        <f>RIGHT(N1298,LEN(N1298)-FIND("/",N1298))</f>
        <v>photobooks</v>
      </c>
      <c r="S1298" s="8">
        <f t="shared" si="40"/>
        <v>42606.347233796296</v>
      </c>
      <c r="T1298" s="8">
        <f t="shared" si="41"/>
        <v>42666.347233796296</v>
      </c>
    </row>
    <row r="1299" spans="1:20" ht="30" x14ac:dyDescent="0.2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17">
        <f>(E1299/D1299)*100</f>
        <v>107.88</v>
      </c>
      <c r="P1299" s="19">
        <f>ROUND(E1299/L1299, 3)</f>
        <v>74.228999999999999</v>
      </c>
      <c r="Q1299" t="str">
        <f>LEFT(N1299, SEARCH("/", N1299, 1)-1)</f>
        <v>food</v>
      </c>
      <c r="R1299" t="str">
        <f>RIGHT(N1299,LEN(N1299)-FIND("/",N1299))</f>
        <v>small batch</v>
      </c>
      <c r="S1299" s="8">
        <f t="shared" si="40"/>
        <v>42187.125625000001</v>
      </c>
      <c r="T1299" s="8">
        <f t="shared" si="41"/>
        <v>42208.207638888889</v>
      </c>
    </row>
    <row r="1300" spans="1:20" ht="60" x14ac:dyDescent="0.2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17">
        <f>(E1300/D1300)*100</f>
        <v>107.87731249999999</v>
      </c>
      <c r="P1300" s="19">
        <f>ROUND(E1300/L1300, 3)</f>
        <v>69.597999999999999</v>
      </c>
      <c r="Q1300" t="str">
        <f>LEFT(N1300, SEARCH("/", N1300, 1)-1)</f>
        <v>publishing</v>
      </c>
      <c r="R1300" t="str">
        <f>RIGHT(N1300,LEN(N1300)-FIND("/",N1300))</f>
        <v>radio &amp; podcasts</v>
      </c>
      <c r="S1300" s="8">
        <f t="shared" si="40"/>
        <v>42340.172060185185</v>
      </c>
      <c r="T1300" s="8">
        <f t="shared" si="41"/>
        <v>42381.208333333328</v>
      </c>
    </row>
    <row r="1301" spans="1:20" ht="45" x14ac:dyDescent="0.2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17">
        <f>(E1301/D1301)*100</f>
        <v>107.86666666666666</v>
      </c>
      <c r="P1301" s="19">
        <f>ROUND(E1301/L1301, 3)</f>
        <v>40.962000000000003</v>
      </c>
      <c r="Q1301" t="str">
        <f>LEFT(N1301, SEARCH("/", N1301, 1)-1)</f>
        <v>music</v>
      </c>
      <c r="R1301" t="str">
        <f>RIGHT(N1301,LEN(N1301)-FIND("/",N1301))</f>
        <v>indie rock</v>
      </c>
      <c r="S1301" s="8">
        <f t="shared" si="40"/>
        <v>41716.632847222223</v>
      </c>
      <c r="T1301" s="8">
        <f t="shared" si="41"/>
        <v>41747.958333333336</v>
      </c>
    </row>
    <row r="1302" spans="1:20" ht="45" x14ac:dyDescent="0.2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17">
        <f>(E1302/D1302)*100</f>
        <v>107.86500000000001</v>
      </c>
      <c r="P1302" s="19">
        <f>ROUND(E1302/L1302, 3)</f>
        <v>106.797</v>
      </c>
      <c r="Q1302" t="str">
        <f>LEFT(N1302, SEARCH("/", N1302, 1)-1)</f>
        <v>theater</v>
      </c>
      <c r="R1302" t="str">
        <f>RIGHT(N1302,LEN(N1302)-FIND("/",N1302))</f>
        <v>plays</v>
      </c>
      <c r="S1302" s="8">
        <f t="shared" si="40"/>
        <v>41933.291643518518</v>
      </c>
      <c r="T1302" s="8">
        <f t="shared" si="41"/>
        <v>41963.333310185189</v>
      </c>
    </row>
    <row r="1303" spans="1:20" ht="45" x14ac:dyDescent="0.2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17">
        <f>(E1303/D1303)*100</f>
        <v>107.83333333333334</v>
      </c>
      <c r="P1303" s="19">
        <f>ROUND(E1303/L1303, 3)</f>
        <v>60.655999999999999</v>
      </c>
      <c r="Q1303" t="str">
        <f>LEFT(N1303, SEARCH("/", N1303, 1)-1)</f>
        <v>music</v>
      </c>
      <c r="R1303" t="str">
        <f>RIGHT(N1303,LEN(N1303)-FIND("/",N1303))</f>
        <v>rock</v>
      </c>
      <c r="S1303" s="8">
        <f t="shared" si="40"/>
        <v>41325.525752314818</v>
      </c>
      <c r="T1303" s="8">
        <f t="shared" si="41"/>
        <v>41355.484085648146</v>
      </c>
    </row>
    <row r="1304" spans="1:20" ht="30" x14ac:dyDescent="0.2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17">
        <f>(E1304/D1304)*100</f>
        <v>107.80000000000001</v>
      </c>
      <c r="P1304" s="19">
        <f>ROUND(E1304/L1304, 3)</f>
        <v>77</v>
      </c>
      <c r="Q1304" t="str">
        <f>LEFT(N1304, SEARCH("/", N1304, 1)-1)</f>
        <v>theater</v>
      </c>
      <c r="R1304" t="str">
        <f>RIGHT(N1304,LEN(N1304)-FIND("/",N1304))</f>
        <v>plays</v>
      </c>
      <c r="S1304" s="8">
        <f t="shared" si="40"/>
        <v>42402.889027777783</v>
      </c>
      <c r="T1304" s="8">
        <f t="shared" si="41"/>
        <v>42447.847361111111</v>
      </c>
    </row>
    <row r="1305" spans="1:20" ht="60" x14ac:dyDescent="0.2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17">
        <f>(E1305/D1305)*100</f>
        <v>107.78267254038178</v>
      </c>
      <c r="P1305" s="19">
        <f>ROUND(E1305/L1305, 3)</f>
        <v>126.55200000000001</v>
      </c>
      <c r="Q1305" t="str">
        <f>LEFT(N1305, SEARCH("/", N1305, 1)-1)</f>
        <v>theater</v>
      </c>
      <c r="R1305" t="str">
        <f>RIGHT(N1305,LEN(N1305)-FIND("/",N1305))</f>
        <v>plays</v>
      </c>
      <c r="S1305" s="8">
        <f t="shared" si="40"/>
        <v>42157.591064814813</v>
      </c>
      <c r="T1305" s="8">
        <f t="shared" si="41"/>
        <v>42179.083333333328</v>
      </c>
    </row>
    <row r="1306" spans="1:20" ht="60" x14ac:dyDescent="0.2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17">
        <f>(E1306/D1306)*100</f>
        <v>107.77777777777777</v>
      </c>
      <c r="P1306" s="19">
        <f>ROUND(E1306/L1306, 3)</f>
        <v>112.791</v>
      </c>
      <c r="Q1306" t="str">
        <f>LEFT(N1306, SEARCH("/", N1306, 1)-1)</f>
        <v>photography</v>
      </c>
      <c r="R1306" t="str">
        <f>RIGHT(N1306,LEN(N1306)-FIND("/",N1306))</f>
        <v>photobooks</v>
      </c>
      <c r="S1306" s="8">
        <f t="shared" si="40"/>
        <v>42529.979108796295</v>
      </c>
      <c r="T1306" s="8">
        <f t="shared" si="41"/>
        <v>42550.979108796295</v>
      </c>
    </row>
    <row r="1307" spans="1:20" ht="60" x14ac:dyDescent="0.2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17">
        <f>(E1307/D1307)*100</f>
        <v>107.77777777777777</v>
      </c>
      <c r="P1307" s="19">
        <f>ROUND(E1307/L1307, 3)</f>
        <v>44.091000000000001</v>
      </c>
      <c r="Q1307" t="str">
        <f>LEFT(N1307, SEARCH("/", N1307, 1)-1)</f>
        <v>theater</v>
      </c>
      <c r="R1307" t="str">
        <f>RIGHT(N1307,LEN(N1307)-FIND("/",N1307))</f>
        <v>plays</v>
      </c>
      <c r="S1307" s="8">
        <f t="shared" si="40"/>
        <v>42746.261782407411</v>
      </c>
      <c r="T1307" s="8">
        <f t="shared" si="41"/>
        <v>42784.207638888889</v>
      </c>
    </row>
    <row r="1308" spans="1:20" ht="60" x14ac:dyDescent="0.2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17">
        <f>(E1308/D1308)*100</f>
        <v>107.7758</v>
      </c>
      <c r="P1308" s="19">
        <f>ROUND(E1308/L1308, 3)</f>
        <v>45.667999999999999</v>
      </c>
      <c r="Q1308" t="str">
        <f>LEFT(N1308, SEARCH("/", N1308, 1)-1)</f>
        <v>film &amp; video</v>
      </c>
      <c r="R1308" t="str">
        <f>RIGHT(N1308,LEN(N1308)-FIND("/",N1308))</f>
        <v>documentary</v>
      </c>
      <c r="S1308" s="8">
        <f t="shared" si="40"/>
        <v>40697.498449074075</v>
      </c>
      <c r="T1308" s="8">
        <f t="shared" si="41"/>
        <v>40727.498449074075</v>
      </c>
    </row>
    <row r="1309" spans="1:20" ht="60" x14ac:dyDescent="0.2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17">
        <f>(E1309/D1309)*100</f>
        <v>107.74999999999999</v>
      </c>
      <c r="P1309" s="19">
        <f>ROUND(E1309/L1309, 3)</f>
        <v>113.42100000000001</v>
      </c>
      <c r="Q1309" t="str">
        <f>LEFT(N1309, SEARCH("/", N1309, 1)-1)</f>
        <v>theater</v>
      </c>
      <c r="R1309" t="str">
        <f>RIGHT(N1309,LEN(N1309)-FIND("/",N1309))</f>
        <v>plays</v>
      </c>
      <c r="S1309" s="8">
        <f t="shared" si="40"/>
        <v>42171.034861111111</v>
      </c>
      <c r="T1309" s="8">
        <f t="shared" si="41"/>
        <v>42195.291666666672</v>
      </c>
    </row>
    <row r="1310" spans="1:20" ht="45" x14ac:dyDescent="0.2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17">
        <f>(E1310/D1310)*100</f>
        <v>107.74999999999999</v>
      </c>
      <c r="P1310" s="19">
        <f>ROUND(E1310/L1310, 3)</f>
        <v>88.866</v>
      </c>
      <c r="Q1310" t="str">
        <f>LEFT(N1310, SEARCH("/", N1310, 1)-1)</f>
        <v>theater</v>
      </c>
      <c r="R1310" t="str">
        <f>RIGHT(N1310,LEN(N1310)-FIND("/",N1310))</f>
        <v>spaces</v>
      </c>
      <c r="S1310" s="8">
        <f t="shared" si="40"/>
        <v>41957.756840277783</v>
      </c>
      <c r="T1310" s="8">
        <f t="shared" si="41"/>
        <v>41987.756840277783</v>
      </c>
    </row>
    <row r="1311" spans="1:20" ht="45" x14ac:dyDescent="0.2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17">
        <f>(E1311/D1311)*100</f>
        <v>107.73333333333332</v>
      </c>
      <c r="P1311" s="19">
        <f>ROUND(E1311/L1311, 3)</f>
        <v>25.25</v>
      </c>
      <c r="Q1311" t="str">
        <f>LEFT(N1311, SEARCH("/", N1311, 1)-1)</f>
        <v>theater</v>
      </c>
      <c r="R1311" t="str">
        <f>RIGHT(N1311,LEN(N1311)-FIND("/",N1311))</f>
        <v>plays</v>
      </c>
      <c r="S1311" s="8">
        <f t="shared" si="40"/>
        <v>42103.399479166663</v>
      </c>
      <c r="T1311" s="8">
        <f t="shared" si="41"/>
        <v>42133.399479166663</v>
      </c>
    </row>
    <row r="1312" spans="1:20" ht="45" x14ac:dyDescent="0.2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17">
        <f>(E1312/D1312)*100</f>
        <v>107.73299999999999</v>
      </c>
      <c r="P1312" s="19">
        <f>ROUND(E1312/L1312, 3)</f>
        <v>37.149000000000001</v>
      </c>
      <c r="Q1312" t="str">
        <f>LEFT(N1312, SEARCH("/", N1312, 1)-1)</f>
        <v>music</v>
      </c>
      <c r="R1312" t="str">
        <f>RIGHT(N1312,LEN(N1312)-FIND("/",N1312))</f>
        <v>indie rock</v>
      </c>
      <c r="S1312" s="8">
        <f t="shared" si="40"/>
        <v>41934.71056712963</v>
      </c>
      <c r="T1312" s="8">
        <f t="shared" si="41"/>
        <v>41955.752233796295</v>
      </c>
    </row>
    <row r="1313" spans="1:20" ht="45" x14ac:dyDescent="0.2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17">
        <f>(E1313/D1313)*100</f>
        <v>107.72727272727273</v>
      </c>
      <c r="P1313" s="19">
        <f>ROUND(E1313/L1313, 3)</f>
        <v>79</v>
      </c>
      <c r="Q1313" t="str">
        <f>LEFT(N1313, SEARCH("/", N1313, 1)-1)</f>
        <v>theater</v>
      </c>
      <c r="R1313" t="str">
        <f>RIGHT(N1313,LEN(N1313)-FIND("/",N1313))</f>
        <v>plays</v>
      </c>
      <c r="S1313" s="8">
        <f t="shared" si="40"/>
        <v>41856.715069444443</v>
      </c>
      <c r="T1313" s="8">
        <f t="shared" si="41"/>
        <v>41877.715069444443</v>
      </c>
    </row>
    <row r="1314" spans="1:20" ht="60" x14ac:dyDescent="0.2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17">
        <f>(E1314/D1314)*100</f>
        <v>107.70464285714286</v>
      </c>
      <c r="P1314" s="19">
        <f>ROUND(E1314/L1314, 3)</f>
        <v>86.164000000000001</v>
      </c>
      <c r="Q1314" t="str">
        <f>LEFT(N1314, SEARCH("/", N1314, 1)-1)</f>
        <v>film &amp; video</v>
      </c>
      <c r="R1314" t="str">
        <f>RIGHT(N1314,LEN(N1314)-FIND("/",N1314))</f>
        <v>documentary</v>
      </c>
      <c r="S1314" s="8">
        <f t="shared" si="40"/>
        <v>40638.162465277775</v>
      </c>
      <c r="T1314" s="8">
        <f t="shared" si="41"/>
        <v>40672.249305555553</v>
      </c>
    </row>
    <row r="1315" spans="1:20" ht="45" x14ac:dyDescent="0.2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17">
        <f>(E1315/D1315)*100</f>
        <v>107.69999999999999</v>
      </c>
      <c r="P1315" s="19">
        <f>ROUND(E1315/L1315, 3)</f>
        <v>41.960999999999999</v>
      </c>
      <c r="Q1315" t="str">
        <f>LEFT(N1315, SEARCH("/", N1315, 1)-1)</f>
        <v>music</v>
      </c>
      <c r="R1315" t="str">
        <f>RIGHT(N1315,LEN(N1315)-FIND("/",N1315))</f>
        <v>indie rock</v>
      </c>
      <c r="S1315" s="8">
        <f t="shared" si="40"/>
        <v>41593.082002314812</v>
      </c>
      <c r="T1315" s="8">
        <f t="shared" si="41"/>
        <v>41623.082002314812</v>
      </c>
    </row>
    <row r="1316" spans="1:20" ht="45" x14ac:dyDescent="0.2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17">
        <f>(E1316/D1316)*100</f>
        <v>107.65957446808511</v>
      </c>
      <c r="P1316" s="19">
        <f>ROUND(E1316/L1316, 3)</f>
        <v>55.2</v>
      </c>
      <c r="Q1316" t="str">
        <f>LEFT(N1316, SEARCH("/", N1316, 1)-1)</f>
        <v>film &amp; video</v>
      </c>
      <c r="R1316" t="str">
        <f>RIGHT(N1316,LEN(N1316)-FIND("/",N1316))</f>
        <v>documentary</v>
      </c>
      <c r="S1316" s="8">
        <f t="shared" si="40"/>
        <v>41674.08494212963</v>
      </c>
      <c r="T1316" s="8">
        <f t="shared" si="41"/>
        <v>41704.08494212963</v>
      </c>
    </row>
    <row r="1317" spans="1:20" ht="60" x14ac:dyDescent="0.2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17">
        <f>(E1317/D1317)*100</f>
        <v>107.65274999999998</v>
      </c>
      <c r="P1317" s="19">
        <f>ROUND(E1317/L1317, 3)</f>
        <v>74.242999999999995</v>
      </c>
      <c r="Q1317" t="str">
        <f>LEFT(N1317, SEARCH("/", N1317, 1)-1)</f>
        <v>theater</v>
      </c>
      <c r="R1317" t="str">
        <f>RIGHT(N1317,LEN(N1317)-FIND("/",N1317))</f>
        <v>musical</v>
      </c>
      <c r="S1317" s="8">
        <f t="shared" si="40"/>
        <v>41772.727893518517</v>
      </c>
      <c r="T1317" s="8">
        <f t="shared" si="41"/>
        <v>41802.727893518517</v>
      </c>
    </row>
    <row r="1318" spans="1:20" ht="60" x14ac:dyDescent="0.2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17">
        <f>(E1318/D1318)*100</f>
        <v>107.65217391304347</v>
      </c>
      <c r="P1318" s="19">
        <f>ROUND(E1318/L1318, 3)</f>
        <v>65.158000000000001</v>
      </c>
      <c r="Q1318" t="str">
        <f>LEFT(N1318, SEARCH("/", N1318, 1)-1)</f>
        <v>music</v>
      </c>
      <c r="R1318" t="str">
        <f>RIGHT(N1318,LEN(N1318)-FIND("/",N1318))</f>
        <v>electronic music</v>
      </c>
      <c r="S1318" s="8">
        <f t="shared" si="40"/>
        <v>42016.641435185185</v>
      </c>
      <c r="T1318" s="8">
        <f t="shared" si="41"/>
        <v>42046.641435185185</v>
      </c>
    </row>
    <row r="1319" spans="1:20" ht="60" x14ac:dyDescent="0.2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17">
        <f>(E1319/D1319)*100</f>
        <v>107.63636363636364</v>
      </c>
      <c r="P1319" s="19">
        <f>ROUND(E1319/L1319, 3)</f>
        <v>28.19</v>
      </c>
      <c r="Q1319" t="str">
        <f>LEFT(N1319, SEARCH("/", N1319, 1)-1)</f>
        <v>theater</v>
      </c>
      <c r="R1319" t="str">
        <f>RIGHT(N1319,LEN(N1319)-FIND("/",N1319))</f>
        <v>plays</v>
      </c>
      <c r="S1319" s="8">
        <f t="shared" si="40"/>
        <v>41858.355393518519</v>
      </c>
      <c r="T1319" s="8">
        <f t="shared" si="41"/>
        <v>41882.547222222223</v>
      </c>
    </row>
    <row r="1320" spans="1:20" ht="60" x14ac:dyDescent="0.2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17">
        <f>(E1320/D1320)*100</f>
        <v>107.63413333333334</v>
      </c>
      <c r="P1320" s="19">
        <f>ROUND(E1320/L1320, 3)</f>
        <v>117.848</v>
      </c>
      <c r="Q1320" t="str">
        <f>LEFT(N1320, SEARCH("/", N1320, 1)-1)</f>
        <v>film &amp; video</v>
      </c>
      <c r="R1320" t="str">
        <f>RIGHT(N1320,LEN(N1320)-FIND("/",N1320))</f>
        <v>documentary</v>
      </c>
      <c r="S1320" s="8">
        <f t="shared" si="40"/>
        <v>41354.708460648151</v>
      </c>
      <c r="T1320" s="8">
        <f t="shared" si="41"/>
        <v>41399.708460648151</v>
      </c>
    </row>
    <row r="1321" spans="1:20" ht="60" x14ac:dyDescent="0.2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17">
        <f>(E1321/D1321)*100</f>
        <v>107.61100000000002</v>
      </c>
      <c r="P1321" s="19">
        <f>ROUND(E1321/L1321, 3)</f>
        <v>76.864999999999995</v>
      </c>
      <c r="Q1321" t="str">
        <f>LEFT(N1321, SEARCH("/", N1321, 1)-1)</f>
        <v>film &amp; video</v>
      </c>
      <c r="R1321" t="str">
        <f>RIGHT(N1321,LEN(N1321)-FIND("/",N1321))</f>
        <v>television</v>
      </c>
      <c r="S1321" s="8">
        <f t="shared" si="40"/>
        <v>41932.819525462961</v>
      </c>
      <c r="T1321" s="8">
        <f t="shared" si="41"/>
        <v>41992.861192129625</v>
      </c>
    </row>
    <row r="1322" spans="1:20" ht="45" x14ac:dyDescent="0.2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17">
        <f>(E1322/D1322)*100</f>
        <v>107.60000000000001</v>
      </c>
      <c r="P1322" s="19">
        <f>ROUND(E1322/L1322, 3)</f>
        <v>89.667000000000002</v>
      </c>
      <c r="Q1322" t="str">
        <f>LEFT(N1322, SEARCH("/", N1322, 1)-1)</f>
        <v>theater</v>
      </c>
      <c r="R1322" t="str">
        <f>RIGHT(N1322,LEN(N1322)-FIND("/",N1322))</f>
        <v>plays</v>
      </c>
      <c r="S1322" s="8">
        <f t="shared" si="40"/>
        <v>42183.231006944443</v>
      </c>
      <c r="T1322" s="8">
        <f t="shared" si="41"/>
        <v>42228.231006944443</v>
      </c>
    </row>
    <row r="1323" spans="1:20" ht="45" x14ac:dyDescent="0.2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17">
        <f>(E1323/D1323)*100</f>
        <v>107.55999999999999</v>
      </c>
      <c r="P1323" s="19">
        <f>ROUND(E1323/L1323, 3)</f>
        <v>70.763000000000005</v>
      </c>
      <c r="Q1323" t="str">
        <f>LEFT(N1323, SEARCH("/", N1323, 1)-1)</f>
        <v>theater</v>
      </c>
      <c r="R1323" t="str">
        <f>RIGHT(N1323,LEN(N1323)-FIND("/",N1323))</f>
        <v>plays</v>
      </c>
      <c r="S1323" s="8">
        <f t="shared" si="40"/>
        <v>42545.478333333333</v>
      </c>
      <c r="T1323" s="8">
        <f t="shared" si="41"/>
        <v>42575.478333333333</v>
      </c>
    </row>
    <row r="1324" spans="1:20" ht="60" x14ac:dyDescent="0.2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17">
        <f>(E1324/D1324)*100</f>
        <v>107.538</v>
      </c>
      <c r="P1324" s="19">
        <f>ROUND(E1324/L1324, 3)</f>
        <v>451.84</v>
      </c>
      <c r="Q1324" t="str">
        <f>LEFT(N1324, SEARCH("/", N1324, 1)-1)</f>
        <v>technology</v>
      </c>
      <c r="R1324" t="str">
        <f>RIGHT(N1324,LEN(N1324)-FIND("/",N1324))</f>
        <v>hardware</v>
      </c>
      <c r="S1324" s="8">
        <f t="shared" si="40"/>
        <v>42044.272847222222</v>
      </c>
      <c r="T1324" s="8">
        <f t="shared" si="41"/>
        <v>42104.231180555551</v>
      </c>
    </row>
    <row r="1325" spans="1:20" ht="60" x14ac:dyDescent="0.2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17">
        <f>(E1325/D1325)*100</f>
        <v>107.53333333333333</v>
      </c>
      <c r="P1325" s="19">
        <f>ROUND(E1325/L1325, 3)</f>
        <v>45.436999999999998</v>
      </c>
      <c r="Q1325" t="str">
        <f>LEFT(N1325, SEARCH("/", N1325, 1)-1)</f>
        <v>music</v>
      </c>
      <c r="R1325" t="str">
        <f>RIGHT(N1325,LEN(N1325)-FIND("/",N1325))</f>
        <v>rock</v>
      </c>
      <c r="S1325" s="8">
        <f t="shared" si="40"/>
        <v>40996.994074074071</v>
      </c>
      <c r="T1325" s="8">
        <f t="shared" si="41"/>
        <v>41028.166666666664</v>
      </c>
    </row>
    <row r="1326" spans="1:20" ht="45" x14ac:dyDescent="0.2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17">
        <f>(E1326/D1326)*100</f>
        <v>107.52857142857141</v>
      </c>
      <c r="P1326" s="19">
        <f>ROUND(E1326/L1326, 3)</f>
        <v>132.053</v>
      </c>
      <c r="Q1326" t="str">
        <f>LEFT(N1326, SEARCH("/", N1326, 1)-1)</f>
        <v>film &amp; video</v>
      </c>
      <c r="R1326" t="str">
        <f>RIGHT(N1326,LEN(N1326)-FIND("/",N1326))</f>
        <v>shorts</v>
      </c>
      <c r="S1326" s="8">
        <f t="shared" si="40"/>
        <v>41835.821226851855</v>
      </c>
      <c r="T1326" s="8">
        <f t="shared" si="41"/>
        <v>41862.249305555553</v>
      </c>
    </row>
    <row r="1327" spans="1:20" ht="60" x14ac:dyDescent="0.2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17">
        <f>(E1327/D1327)*100</f>
        <v>107.52</v>
      </c>
      <c r="P1327" s="19">
        <f>ROUND(E1327/L1327, 3)</f>
        <v>76.8</v>
      </c>
      <c r="Q1327" t="str">
        <f>LEFT(N1327, SEARCH("/", N1327, 1)-1)</f>
        <v>theater</v>
      </c>
      <c r="R1327" t="str">
        <f>RIGHT(N1327,LEN(N1327)-FIND("/",N1327))</f>
        <v>plays</v>
      </c>
      <c r="S1327" s="8">
        <f t="shared" si="40"/>
        <v>42495.992800925931</v>
      </c>
      <c r="T1327" s="8">
        <f t="shared" si="41"/>
        <v>42552.958333333328</v>
      </c>
    </row>
    <row r="1328" spans="1:20" ht="60" x14ac:dyDescent="0.2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17">
        <f>(E1328/D1328)*100</f>
        <v>107.5</v>
      </c>
      <c r="P1328" s="19">
        <f>ROUND(E1328/L1328, 3)</f>
        <v>47.777999999999999</v>
      </c>
      <c r="Q1328" t="str">
        <f>LEFT(N1328, SEARCH("/", N1328, 1)-1)</f>
        <v>food</v>
      </c>
      <c r="R1328" t="str">
        <f>RIGHT(N1328,LEN(N1328)-FIND("/",N1328))</f>
        <v>small batch</v>
      </c>
      <c r="S1328" s="8">
        <f t="shared" si="40"/>
        <v>42607.316122685181</v>
      </c>
      <c r="T1328" s="8">
        <f t="shared" si="41"/>
        <v>42613.233333333337</v>
      </c>
    </row>
    <row r="1329" spans="1:20" ht="45" x14ac:dyDescent="0.2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17">
        <f>(E1329/D1329)*100</f>
        <v>107.5</v>
      </c>
      <c r="P1329" s="19">
        <f>ROUND(E1329/L1329, 3)</f>
        <v>76.786000000000001</v>
      </c>
      <c r="Q1329" t="str">
        <f>LEFT(N1329, SEARCH("/", N1329, 1)-1)</f>
        <v>theater</v>
      </c>
      <c r="R1329" t="str">
        <f>RIGHT(N1329,LEN(N1329)-FIND("/",N1329))</f>
        <v>spaces</v>
      </c>
      <c r="S1329" s="8">
        <f t="shared" si="40"/>
        <v>42177.791909722218</v>
      </c>
      <c r="T1329" s="8">
        <f t="shared" si="41"/>
        <v>42181.958333333328</v>
      </c>
    </row>
    <row r="1330" spans="1:20" ht="60" x14ac:dyDescent="0.2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17">
        <f>(E1330/D1330)*100</f>
        <v>107.42857142857143</v>
      </c>
      <c r="P1330" s="19">
        <f>ROUND(E1330/L1330, 3)</f>
        <v>62.667000000000002</v>
      </c>
      <c r="Q1330" t="str">
        <f>LEFT(N1330, SEARCH("/", N1330, 1)-1)</f>
        <v>theater</v>
      </c>
      <c r="R1330" t="str">
        <f>RIGHT(N1330,LEN(N1330)-FIND("/",N1330))</f>
        <v>plays</v>
      </c>
      <c r="S1330" s="8">
        <f t="shared" si="40"/>
        <v>42490.133877314816</v>
      </c>
      <c r="T1330" s="8">
        <f t="shared" si="41"/>
        <v>42527.083333333328</v>
      </c>
    </row>
    <row r="1331" spans="1:20" ht="60" x14ac:dyDescent="0.2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17">
        <f>(E1331/D1331)*100</f>
        <v>107.42157000000002</v>
      </c>
      <c r="P1331" s="19">
        <f>ROUND(E1331/L1331, 3)</f>
        <v>60.966000000000001</v>
      </c>
      <c r="Q1331" t="str">
        <f>LEFT(N1331, SEARCH("/", N1331, 1)-1)</f>
        <v>technology</v>
      </c>
      <c r="R1331" t="str">
        <f>RIGHT(N1331,LEN(N1331)-FIND("/",N1331))</f>
        <v>space exploration</v>
      </c>
      <c r="S1331" s="8">
        <f t="shared" si="40"/>
        <v>42508.541550925926</v>
      </c>
      <c r="T1331" s="8">
        <f t="shared" si="41"/>
        <v>42538.541550925926</v>
      </c>
    </row>
    <row r="1332" spans="1:20" ht="45" x14ac:dyDescent="0.2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17">
        <f>(E1332/D1332)*100</f>
        <v>107.40909090909089</v>
      </c>
      <c r="P1332" s="19">
        <f>ROUND(E1332/L1332, 3)</f>
        <v>39.383000000000003</v>
      </c>
      <c r="Q1332" t="str">
        <f>LEFT(N1332, SEARCH("/", N1332, 1)-1)</f>
        <v>film &amp; video</v>
      </c>
      <c r="R1332" t="str">
        <f>RIGHT(N1332,LEN(N1332)-FIND("/",N1332))</f>
        <v>shorts</v>
      </c>
      <c r="S1332" s="8">
        <f t="shared" si="40"/>
        <v>42485.724768518514</v>
      </c>
      <c r="T1332" s="8">
        <f t="shared" si="41"/>
        <v>42504</v>
      </c>
    </row>
    <row r="1333" spans="1:20" ht="45" x14ac:dyDescent="0.2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17">
        <f>(E1333/D1333)*100</f>
        <v>107.4</v>
      </c>
      <c r="P1333" s="19">
        <f>ROUND(E1333/L1333, 3)</f>
        <v>97.635999999999996</v>
      </c>
      <c r="Q1333" t="str">
        <f>LEFT(N1333, SEARCH("/", N1333, 1)-1)</f>
        <v>film &amp; video</v>
      </c>
      <c r="R1333" t="str">
        <f>RIGHT(N1333,LEN(N1333)-FIND("/",N1333))</f>
        <v>documentary</v>
      </c>
      <c r="S1333" s="8">
        <f t="shared" si="40"/>
        <v>41017.885462962964</v>
      </c>
      <c r="T1333" s="8">
        <f t="shared" si="41"/>
        <v>41067.621527777781</v>
      </c>
    </row>
    <row r="1334" spans="1:20" ht="60" x14ac:dyDescent="0.2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17">
        <f>(E1334/D1334)*100</f>
        <v>107.4</v>
      </c>
      <c r="P1334" s="19">
        <f>ROUND(E1334/L1334, 3)</f>
        <v>169.57900000000001</v>
      </c>
      <c r="Q1334" t="str">
        <f>LEFT(N1334, SEARCH("/", N1334, 1)-1)</f>
        <v>publishing</v>
      </c>
      <c r="R1334" t="str">
        <f>RIGHT(N1334,LEN(N1334)-FIND("/",N1334))</f>
        <v>nonfiction</v>
      </c>
      <c r="S1334" s="8">
        <f t="shared" si="40"/>
        <v>42162.146782407406</v>
      </c>
      <c r="T1334" s="8">
        <f t="shared" si="41"/>
        <v>42176.146782407406</v>
      </c>
    </row>
    <row r="1335" spans="1:20" ht="60" x14ac:dyDescent="0.2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17">
        <f>(E1335/D1335)*100</f>
        <v>107.4</v>
      </c>
      <c r="P1335" s="19">
        <f>ROUND(E1335/L1335, 3)</f>
        <v>108.485</v>
      </c>
      <c r="Q1335" t="str">
        <f>LEFT(N1335, SEARCH("/", N1335, 1)-1)</f>
        <v>music</v>
      </c>
      <c r="R1335" t="str">
        <f>RIGHT(N1335,LEN(N1335)-FIND("/",N1335))</f>
        <v>electronic music</v>
      </c>
      <c r="S1335" s="8">
        <f t="shared" si="40"/>
        <v>42324.764004629629</v>
      </c>
      <c r="T1335" s="8">
        <f t="shared" si="41"/>
        <v>42354.764004629629</v>
      </c>
    </row>
    <row r="1336" spans="1:20" ht="60" x14ac:dyDescent="0.2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17">
        <f>(E1336/D1336)*100</f>
        <v>107.4</v>
      </c>
      <c r="P1336" s="19">
        <f>ROUND(E1336/L1336, 3)</f>
        <v>64.44</v>
      </c>
      <c r="Q1336" t="str">
        <f>LEFT(N1336, SEARCH("/", N1336, 1)-1)</f>
        <v>music</v>
      </c>
      <c r="R1336" t="str">
        <f>RIGHT(N1336,LEN(N1336)-FIND("/",N1336))</f>
        <v>rock</v>
      </c>
      <c r="S1336" s="8">
        <f t="shared" si="40"/>
        <v>41571.998379629629</v>
      </c>
      <c r="T1336" s="8">
        <f t="shared" si="41"/>
        <v>41614.973611111112</v>
      </c>
    </row>
    <row r="1337" spans="1:20" ht="60" x14ac:dyDescent="0.2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17">
        <f>(E1337/D1337)*100</f>
        <v>107.4</v>
      </c>
      <c r="P1337" s="19">
        <f>ROUND(E1337/L1337, 3)</f>
        <v>204.571</v>
      </c>
      <c r="Q1337" t="str">
        <f>LEFT(N1337, SEARCH("/", N1337, 1)-1)</f>
        <v>theater</v>
      </c>
      <c r="R1337" t="str">
        <f>RIGHT(N1337,LEN(N1337)-FIND("/",N1337))</f>
        <v>plays</v>
      </c>
      <c r="S1337" s="8">
        <f t="shared" si="40"/>
        <v>42611.801412037035</v>
      </c>
      <c r="T1337" s="8">
        <f t="shared" si="41"/>
        <v>42627.791666666672</v>
      </c>
    </row>
    <row r="1338" spans="1:20" ht="60" x14ac:dyDescent="0.2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17">
        <f>(E1338/D1338)*100</f>
        <v>107.4</v>
      </c>
      <c r="P1338" s="19">
        <f>ROUND(E1338/L1338, 3)</f>
        <v>35.799999999999997</v>
      </c>
      <c r="Q1338" t="str">
        <f>LEFT(N1338, SEARCH("/", N1338, 1)-1)</f>
        <v>theater</v>
      </c>
      <c r="R1338" t="str">
        <f>RIGHT(N1338,LEN(N1338)-FIND("/",N1338))</f>
        <v>plays</v>
      </c>
      <c r="S1338" s="8">
        <f t="shared" si="40"/>
        <v>41914.100289351853</v>
      </c>
      <c r="T1338" s="8">
        <f t="shared" si="41"/>
        <v>41928.165972222225</v>
      </c>
    </row>
    <row r="1339" spans="1:20" ht="45" x14ac:dyDescent="0.2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17">
        <f>(E1339/D1339)*100</f>
        <v>107.36666666666667</v>
      </c>
      <c r="P1339" s="19">
        <f>ROUND(E1339/L1339, 3)</f>
        <v>134.208</v>
      </c>
      <c r="Q1339" t="str">
        <f>LEFT(N1339, SEARCH("/", N1339, 1)-1)</f>
        <v>music</v>
      </c>
      <c r="R1339" t="str">
        <f>RIGHT(N1339,LEN(N1339)-FIND("/",N1339))</f>
        <v>rock</v>
      </c>
      <c r="S1339" s="8">
        <f t="shared" si="40"/>
        <v>40691.788055555553</v>
      </c>
      <c r="T1339" s="8">
        <f t="shared" si="41"/>
        <v>40755.290972222225</v>
      </c>
    </row>
    <row r="1340" spans="1:20" ht="60" x14ac:dyDescent="0.2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17">
        <f>(E1340/D1340)*100</f>
        <v>107.35</v>
      </c>
      <c r="P1340" s="19">
        <f>ROUND(E1340/L1340, 3)</f>
        <v>61.343000000000004</v>
      </c>
      <c r="Q1340" t="str">
        <f>LEFT(N1340, SEARCH("/", N1340, 1)-1)</f>
        <v>music</v>
      </c>
      <c r="R1340" t="str">
        <f>RIGHT(N1340,LEN(N1340)-FIND("/",N1340))</f>
        <v>classical music</v>
      </c>
      <c r="S1340" s="8">
        <f t="shared" si="40"/>
        <v>41026.655011574076</v>
      </c>
      <c r="T1340" s="8">
        <f t="shared" si="41"/>
        <v>41057.655011574076</v>
      </c>
    </row>
    <row r="1341" spans="1:20" ht="60" x14ac:dyDescent="0.2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17">
        <f>(E1341/D1341)*100</f>
        <v>107.31250000000001</v>
      </c>
      <c r="P1341" s="19">
        <f>ROUND(E1341/L1341, 3)</f>
        <v>89.894999999999996</v>
      </c>
      <c r="Q1341" t="str">
        <f>LEFT(N1341, SEARCH("/", N1341, 1)-1)</f>
        <v>music</v>
      </c>
      <c r="R1341" t="str">
        <f>RIGHT(N1341,LEN(N1341)-FIND("/",N1341))</f>
        <v>indie rock</v>
      </c>
      <c r="S1341" s="8">
        <f t="shared" si="40"/>
        <v>41135.175694444442</v>
      </c>
      <c r="T1341" s="8">
        <f t="shared" si="41"/>
        <v>41162.163194444445</v>
      </c>
    </row>
    <row r="1342" spans="1:20" ht="60" x14ac:dyDescent="0.2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17">
        <f>(E1342/D1342)*100</f>
        <v>107.3</v>
      </c>
      <c r="P1342" s="19">
        <f>ROUND(E1342/L1342, 3)</f>
        <v>88.191999999999993</v>
      </c>
      <c r="Q1342" t="str">
        <f>LEFT(N1342, SEARCH("/", N1342, 1)-1)</f>
        <v>music</v>
      </c>
      <c r="R1342" t="str">
        <f>RIGHT(N1342,LEN(N1342)-FIND("/",N1342))</f>
        <v>rock</v>
      </c>
      <c r="S1342" s="8">
        <f t="shared" si="40"/>
        <v>42018.99863425926</v>
      </c>
      <c r="T1342" s="8">
        <f t="shared" si="41"/>
        <v>42048.99863425926</v>
      </c>
    </row>
    <row r="1343" spans="1:20" ht="45" x14ac:dyDescent="0.2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17">
        <f>(E1343/D1343)*100</f>
        <v>107.26249999999999</v>
      </c>
      <c r="P1343" s="19">
        <f>ROUND(E1343/L1343, 3)</f>
        <v>49.316000000000003</v>
      </c>
      <c r="Q1343" t="str">
        <f>LEFT(N1343, SEARCH("/", N1343, 1)-1)</f>
        <v>film &amp; video</v>
      </c>
      <c r="R1343" t="str">
        <f>RIGHT(N1343,LEN(N1343)-FIND("/",N1343))</f>
        <v>television</v>
      </c>
      <c r="S1343" s="8">
        <f t="shared" si="40"/>
        <v>42149.548888888887</v>
      </c>
      <c r="T1343" s="8">
        <f t="shared" si="41"/>
        <v>42163.666666666672</v>
      </c>
    </row>
    <row r="1344" spans="1:20" ht="60" x14ac:dyDescent="0.2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17">
        <f>(E1344/D1344)*100</f>
        <v>107.2505</v>
      </c>
      <c r="P1344" s="19">
        <f>ROUND(E1344/L1344, 3)</f>
        <v>46.631</v>
      </c>
      <c r="Q1344" t="str">
        <f>LEFT(N1344, SEARCH("/", N1344, 1)-1)</f>
        <v>music</v>
      </c>
      <c r="R1344" t="str">
        <f>RIGHT(N1344,LEN(N1344)-FIND("/",N1344))</f>
        <v>rock</v>
      </c>
      <c r="S1344" s="8">
        <f t="shared" si="40"/>
        <v>40987.697638888887</v>
      </c>
      <c r="T1344" s="8">
        <f t="shared" si="41"/>
        <v>41017.697638888887</v>
      </c>
    </row>
    <row r="1345" spans="1:20" ht="45" x14ac:dyDescent="0.2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17">
        <f>(E1345/D1345)*100</f>
        <v>107.25</v>
      </c>
      <c r="P1345" s="19">
        <f>ROUND(E1345/L1345, 3)</f>
        <v>273.83</v>
      </c>
      <c r="Q1345" t="str">
        <f>LEFT(N1345, SEARCH("/", N1345, 1)-1)</f>
        <v>film &amp; video</v>
      </c>
      <c r="R1345" t="str">
        <f>RIGHT(N1345,LEN(N1345)-FIND("/",N1345))</f>
        <v>shorts</v>
      </c>
      <c r="S1345" s="8">
        <f t="shared" si="40"/>
        <v>41583.083981481483</v>
      </c>
      <c r="T1345" s="8">
        <f t="shared" si="41"/>
        <v>41618.083981481483</v>
      </c>
    </row>
    <row r="1346" spans="1:20" ht="60" x14ac:dyDescent="0.2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17">
        <f>(E1346/D1346)*100</f>
        <v>107.25</v>
      </c>
      <c r="P1346" s="19">
        <f>ROUND(E1346/L1346, 3)</f>
        <v>107.25</v>
      </c>
      <c r="Q1346" t="str">
        <f>LEFT(N1346, SEARCH("/", N1346, 1)-1)</f>
        <v>theater</v>
      </c>
      <c r="R1346" t="str">
        <f>RIGHT(N1346,LEN(N1346)-FIND("/",N1346))</f>
        <v>plays</v>
      </c>
      <c r="S1346" s="8">
        <f t="shared" si="40"/>
        <v>42284.69694444444</v>
      </c>
      <c r="T1346" s="8">
        <f t="shared" si="41"/>
        <v>42301.165972222225</v>
      </c>
    </row>
    <row r="1347" spans="1:20" ht="60" x14ac:dyDescent="0.2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17">
        <f>(E1347/D1347)*100</f>
        <v>107.24974999999999</v>
      </c>
      <c r="P1347" s="19">
        <f>ROUND(E1347/L1347, 3)</f>
        <v>52.963000000000001</v>
      </c>
      <c r="Q1347" t="str">
        <f>LEFT(N1347, SEARCH("/", N1347, 1)-1)</f>
        <v>music</v>
      </c>
      <c r="R1347" t="str">
        <f>RIGHT(N1347,LEN(N1347)-FIND("/",N1347))</f>
        <v>classical music</v>
      </c>
      <c r="S1347" s="8">
        <f t="shared" ref="S1347:S1410" si="42">(((J1347/60)/60)/24)+DATE(1970,1,1)</f>
        <v>42217.834525462968</v>
      </c>
      <c r="T1347" s="8">
        <f t="shared" ref="T1347:T1410" si="43">(((I1347/60)/60)/24)+DATE(1970,1,1)</f>
        <v>42236.458333333328</v>
      </c>
    </row>
    <row r="1348" spans="1:20" ht="45" x14ac:dyDescent="0.2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17">
        <f>(E1348/D1348)*100</f>
        <v>107.24000000000001</v>
      </c>
      <c r="P1348" s="19">
        <f>ROUND(E1348/L1348, 3)</f>
        <v>81.242000000000004</v>
      </c>
      <c r="Q1348" t="str">
        <f>LEFT(N1348, SEARCH("/", N1348, 1)-1)</f>
        <v>theater</v>
      </c>
      <c r="R1348" t="str">
        <f>RIGHT(N1348,LEN(N1348)-FIND("/",N1348))</f>
        <v>musical</v>
      </c>
      <c r="S1348" s="8">
        <f t="shared" si="42"/>
        <v>41982.773356481484</v>
      </c>
      <c r="T1348" s="8">
        <f t="shared" si="43"/>
        <v>42022.773356481484</v>
      </c>
    </row>
    <row r="1349" spans="1:20" ht="45" x14ac:dyDescent="0.2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17">
        <f>(E1349/D1349)*100</f>
        <v>107.21700000000001</v>
      </c>
      <c r="P1349" s="19">
        <f>ROUND(E1349/L1349, 3)</f>
        <v>36.970999999999997</v>
      </c>
      <c r="Q1349" t="str">
        <f>LEFT(N1349, SEARCH("/", N1349, 1)-1)</f>
        <v>music</v>
      </c>
      <c r="R1349" t="str">
        <f>RIGHT(N1349,LEN(N1349)-FIND("/",N1349))</f>
        <v>indie rock</v>
      </c>
      <c r="S1349" s="8">
        <f t="shared" si="42"/>
        <v>41174.154178240737</v>
      </c>
      <c r="T1349" s="8">
        <f t="shared" si="43"/>
        <v>41210.208333333336</v>
      </c>
    </row>
    <row r="1350" spans="1:20" ht="60" x14ac:dyDescent="0.2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17">
        <f>(E1350/D1350)*100</f>
        <v>107.21428571428571</v>
      </c>
      <c r="P1350" s="19">
        <f>ROUND(E1350/L1350, 3)</f>
        <v>58.633000000000003</v>
      </c>
      <c r="Q1350" t="str">
        <f>LEFT(N1350, SEARCH("/", N1350, 1)-1)</f>
        <v>games</v>
      </c>
      <c r="R1350" t="str">
        <f>RIGHT(N1350,LEN(N1350)-FIND("/",N1350))</f>
        <v>tabletop games</v>
      </c>
      <c r="S1350" s="8">
        <f t="shared" si="42"/>
        <v>42688.875902777778</v>
      </c>
      <c r="T1350" s="8">
        <f t="shared" si="43"/>
        <v>42718.875902777778</v>
      </c>
    </row>
    <row r="1351" spans="1:20" ht="45" x14ac:dyDescent="0.2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17">
        <f>(E1351/D1351)*100</f>
        <v>107.20930232558139</v>
      </c>
      <c r="P1351" s="19">
        <f>ROUND(E1351/L1351, 3)</f>
        <v>100.217</v>
      </c>
      <c r="Q1351" t="str">
        <f>LEFT(N1351, SEARCH("/", N1351, 1)-1)</f>
        <v>theater</v>
      </c>
      <c r="R1351" t="str">
        <f>RIGHT(N1351,LEN(N1351)-FIND("/",N1351))</f>
        <v>plays</v>
      </c>
      <c r="S1351" s="8">
        <f t="shared" si="42"/>
        <v>41791.993414351848</v>
      </c>
      <c r="T1351" s="8">
        <f t="shared" si="43"/>
        <v>41821.993414351848</v>
      </c>
    </row>
    <row r="1352" spans="1:20" ht="45" x14ac:dyDescent="0.2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17">
        <f>(E1352/D1352)*100</f>
        <v>107.18419999999999</v>
      </c>
      <c r="P1352" s="19">
        <f>ROUND(E1352/L1352, 3)</f>
        <v>68.707999999999998</v>
      </c>
      <c r="Q1352" t="str">
        <f>LEFT(N1352, SEARCH("/", N1352, 1)-1)</f>
        <v>music</v>
      </c>
      <c r="R1352" t="str">
        <f>RIGHT(N1352,LEN(N1352)-FIND("/",N1352))</f>
        <v>rock</v>
      </c>
      <c r="S1352" s="8">
        <f t="shared" si="42"/>
        <v>42279.669768518521</v>
      </c>
      <c r="T1352" s="8">
        <f t="shared" si="43"/>
        <v>42321.711435185185</v>
      </c>
    </row>
    <row r="1353" spans="1:20" ht="60" x14ac:dyDescent="0.2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17">
        <f>(E1353/D1353)*100</f>
        <v>107.1</v>
      </c>
      <c r="P1353" s="19">
        <f>ROUND(E1353/L1353, 3)</f>
        <v>73.355999999999995</v>
      </c>
      <c r="Q1353" t="str">
        <f>LEFT(N1353, SEARCH("/", N1353, 1)-1)</f>
        <v>music</v>
      </c>
      <c r="R1353" t="str">
        <f>RIGHT(N1353,LEN(N1353)-FIND("/",N1353))</f>
        <v>rock</v>
      </c>
      <c r="S1353" s="8">
        <f t="shared" si="42"/>
        <v>42703.214409722219</v>
      </c>
      <c r="T1353" s="8">
        <f t="shared" si="43"/>
        <v>42733.214409722219</v>
      </c>
    </row>
    <row r="1354" spans="1:20" ht="60" x14ac:dyDescent="0.2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17">
        <f>(E1354/D1354)*100</f>
        <v>107.1</v>
      </c>
      <c r="P1354" s="19">
        <f>ROUND(E1354/L1354, 3)</f>
        <v>31.97</v>
      </c>
      <c r="Q1354" t="str">
        <f>LEFT(N1354, SEARCH("/", N1354, 1)-1)</f>
        <v>theater</v>
      </c>
      <c r="R1354" t="str">
        <f>RIGHT(N1354,LEN(N1354)-FIND("/",N1354))</f>
        <v>plays</v>
      </c>
      <c r="S1354" s="8">
        <f t="shared" si="42"/>
        <v>41796.422326388885</v>
      </c>
      <c r="T1354" s="8">
        <f t="shared" si="43"/>
        <v>41826.422326388885</v>
      </c>
    </row>
    <row r="1355" spans="1:20" ht="60" x14ac:dyDescent="0.2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17">
        <f>(E1355/D1355)*100</f>
        <v>107.08672667523933</v>
      </c>
      <c r="P1355" s="19">
        <f>ROUND(E1355/L1355, 3)</f>
        <v>107.071</v>
      </c>
      <c r="Q1355" t="str">
        <f>LEFT(N1355, SEARCH("/", N1355, 1)-1)</f>
        <v>music</v>
      </c>
      <c r="R1355" t="str">
        <f>RIGHT(N1355,LEN(N1355)-FIND("/",N1355))</f>
        <v>rock</v>
      </c>
      <c r="S1355" s="8">
        <f t="shared" si="42"/>
        <v>42101.758587962962</v>
      </c>
      <c r="T1355" s="8">
        <f t="shared" si="43"/>
        <v>42131.758587962962</v>
      </c>
    </row>
    <row r="1356" spans="1:20" ht="60" x14ac:dyDescent="0.2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17">
        <f>(E1356/D1356)*100</f>
        <v>107.05</v>
      </c>
      <c r="P1356" s="19">
        <f>ROUND(E1356/L1356, 3)</f>
        <v>125.941</v>
      </c>
      <c r="Q1356" t="str">
        <f>LEFT(N1356, SEARCH("/", N1356, 1)-1)</f>
        <v>technology</v>
      </c>
      <c r="R1356" t="str">
        <f>RIGHT(N1356,LEN(N1356)-FIND("/",N1356))</f>
        <v>wearables</v>
      </c>
      <c r="S1356" s="8">
        <f t="shared" si="42"/>
        <v>42416.767928240741</v>
      </c>
      <c r="T1356" s="8">
        <f t="shared" si="43"/>
        <v>42446.726261574076</v>
      </c>
    </row>
    <row r="1357" spans="1:20" ht="60" x14ac:dyDescent="0.2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17">
        <f>(E1357/D1357)*100</f>
        <v>107.04545454545456</v>
      </c>
      <c r="P1357" s="19">
        <f>ROUND(E1357/L1357, 3)</f>
        <v>53.523000000000003</v>
      </c>
      <c r="Q1357" t="str">
        <f>LEFT(N1357, SEARCH("/", N1357, 1)-1)</f>
        <v>music</v>
      </c>
      <c r="R1357" t="str">
        <f>RIGHT(N1357,LEN(N1357)-FIND("/",N1357))</f>
        <v>indie rock</v>
      </c>
      <c r="S1357" s="8">
        <f t="shared" si="42"/>
        <v>41270.21497685185</v>
      </c>
      <c r="T1357" s="8">
        <f t="shared" si="43"/>
        <v>41300.21497685185</v>
      </c>
    </row>
    <row r="1358" spans="1:20" ht="60" x14ac:dyDescent="0.2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17">
        <f>(E1358/D1358)*100</f>
        <v>107.02857142857142</v>
      </c>
      <c r="P1358" s="19">
        <f>ROUND(E1358/L1358, 3)</f>
        <v>59.46</v>
      </c>
      <c r="Q1358" t="str">
        <f>LEFT(N1358, SEARCH("/", N1358, 1)-1)</f>
        <v>music</v>
      </c>
      <c r="R1358" t="str">
        <f>RIGHT(N1358,LEN(N1358)-FIND("/",N1358))</f>
        <v>classical music</v>
      </c>
      <c r="S1358" s="8">
        <f t="shared" si="42"/>
        <v>41483.449282407404</v>
      </c>
      <c r="T1358" s="8">
        <f t="shared" si="43"/>
        <v>41543.449282407404</v>
      </c>
    </row>
    <row r="1359" spans="1:20" ht="30" x14ac:dyDescent="0.2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17">
        <f>(E1359/D1359)*100</f>
        <v>107</v>
      </c>
      <c r="P1359" s="19">
        <f>ROUND(E1359/L1359, 3)</f>
        <v>99.534999999999997</v>
      </c>
      <c r="Q1359" t="str">
        <f>LEFT(N1359, SEARCH("/", N1359, 1)-1)</f>
        <v>music</v>
      </c>
      <c r="R1359" t="str">
        <f>RIGHT(N1359,LEN(N1359)-FIND("/",N1359))</f>
        <v>rock</v>
      </c>
      <c r="S1359" s="8">
        <f t="shared" si="42"/>
        <v>41914.917858796296</v>
      </c>
      <c r="T1359" s="8">
        <f t="shared" si="43"/>
        <v>41944.917858796296</v>
      </c>
    </row>
    <row r="1360" spans="1:20" ht="60" x14ac:dyDescent="0.2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17">
        <f>(E1360/D1360)*100</f>
        <v>107</v>
      </c>
      <c r="P1360" s="19">
        <f>ROUND(E1360/L1360, 3)</f>
        <v>36.604999999999997</v>
      </c>
      <c r="Q1360" t="str">
        <f>LEFT(N1360, SEARCH("/", N1360, 1)-1)</f>
        <v>music</v>
      </c>
      <c r="R1360" t="str">
        <f>RIGHT(N1360,LEN(N1360)-FIND("/",N1360))</f>
        <v>rock</v>
      </c>
      <c r="S1360" s="8">
        <f t="shared" si="42"/>
        <v>41073.050717592596</v>
      </c>
      <c r="T1360" s="8">
        <f t="shared" si="43"/>
        <v>41085.683333333334</v>
      </c>
    </row>
    <row r="1361" spans="1:20" ht="60" x14ac:dyDescent="0.2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17">
        <f>(E1361/D1361)*100</f>
        <v>106.99047619047619</v>
      </c>
      <c r="P1361" s="19">
        <f>ROUND(E1361/L1361, 3)</f>
        <v>70.212999999999994</v>
      </c>
      <c r="Q1361" t="str">
        <f>LEFT(N1361, SEARCH("/", N1361, 1)-1)</f>
        <v>music</v>
      </c>
      <c r="R1361" t="str">
        <f>RIGHT(N1361,LEN(N1361)-FIND("/",N1361))</f>
        <v>indie rock</v>
      </c>
      <c r="S1361" s="8">
        <f t="shared" si="42"/>
        <v>40911.809872685182</v>
      </c>
      <c r="T1361" s="8">
        <f t="shared" si="43"/>
        <v>40932.809872685182</v>
      </c>
    </row>
    <row r="1362" spans="1:20" ht="60" x14ac:dyDescent="0.2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17">
        <f>(E1362/D1362)*100</f>
        <v>106.86</v>
      </c>
      <c r="P1362" s="19">
        <f>ROUND(E1362/L1362, 3)</f>
        <v>74.207999999999998</v>
      </c>
      <c r="Q1362" t="str">
        <f>LEFT(N1362, SEARCH("/", N1362, 1)-1)</f>
        <v>theater</v>
      </c>
      <c r="R1362" t="str">
        <f>RIGHT(N1362,LEN(N1362)-FIND("/",N1362))</f>
        <v>plays</v>
      </c>
      <c r="S1362" s="8">
        <f t="shared" si="42"/>
        <v>41915.762835648151</v>
      </c>
      <c r="T1362" s="8">
        <f t="shared" si="43"/>
        <v>41944.720833333333</v>
      </c>
    </row>
    <row r="1363" spans="1:20" ht="60" x14ac:dyDescent="0.2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17">
        <f>(E1363/D1363)*100</f>
        <v>106.85</v>
      </c>
      <c r="P1363" s="19">
        <f>ROUND(E1363/L1363, 3)</f>
        <v>109.03100000000001</v>
      </c>
      <c r="Q1363" t="str">
        <f>LEFT(N1363, SEARCH("/", N1363, 1)-1)</f>
        <v>theater</v>
      </c>
      <c r="R1363" t="str">
        <f>RIGHT(N1363,LEN(N1363)-FIND("/",N1363))</f>
        <v>plays</v>
      </c>
      <c r="S1363" s="8">
        <f t="shared" si="42"/>
        <v>42157.470185185186</v>
      </c>
      <c r="T1363" s="8">
        <f t="shared" si="43"/>
        <v>42187.470185185186</v>
      </c>
    </row>
    <row r="1364" spans="1:20" ht="45" x14ac:dyDescent="0.2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17">
        <f>(E1364/D1364)*100</f>
        <v>106.81333333333333</v>
      </c>
      <c r="P1364" s="19">
        <f>ROUND(E1364/L1364, 3)</f>
        <v>170.447</v>
      </c>
      <c r="Q1364" t="str">
        <f>LEFT(N1364, SEARCH("/", N1364, 1)-1)</f>
        <v>photography</v>
      </c>
      <c r="R1364" t="str">
        <f>RIGHT(N1364,LEN(N1364)-FIND("/",N1364))</f>
        <v>photobooks</v>
      </c>
      <c r="S1364" s="8">
        <f t="shared" si="42"/>
        <v>42493.167719907404</v>
      </c>
      <c r="T1364" s="8">
        <f t="shared" si="43"/>
        <v>42528.167719907404</v>
      </c>
    </row>
    <row r="1365" spans="1:20" ht="60" x14ac:dyDescent="0.2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17">
        <f>(E1365/D1365)*100</f>
        <v>106.80499999999999</v>
      </c>
      <c r="P1365" s="19">
        <f>ROUND(E1365/L1365, 3)</f>
        <v>224.85300000000001</v>
      </c>
      <c r="Q1365" t="str">
        <f>LEFT(N1365, SEARCH("/", N1365, 1)-1)</f>
        <v>film &amp; video</v>
      </c>
      <c r="R1365" t="str">
        <f>RIGHT(N1365,LEN(N1365)-FIND("/",N1365))</f>
        <v>documentary</v>
      </c>
      <c r="S1365" s="8">
        <f t="shared" si="42"/>
        <v>42687.875775462962</v>
      </c>
      <c r="T1365" s="8">
        <f t="shared" si="43"/>
        <v>42718.5</v>
      </c>
    </row>
    <row r="1366" spans="1:20" ht="45" x14ac:dyDescent="0.2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17">
        <f>(E1366/D1366)*100</f>
        <v>106.80000000000001</v>
      </c>
      <c r="P1366" s="19">
        <f>ROUND(E1366/L1366, 3)</f>
        <v>267</v>
      </c>
      <c r="Q1366" t="str">
        <f>LEFT(N1366, SEARCH("/", N1366, 1)-1)</f>
        <v>technology</v>
      </c>
      <c r="R1366" t="str">
        <f>RIGHT(N1366,LEN(N1366)-FIND("/",N1366))</f>
        <v>makerspaces</v>
      </c>
      <c r="S1366" s="8">
        <f t="shared" si="42"/>
        <v>42207.746678240743</v>
      </c>
      <c r="T1366" s="8">
        <f t="shared" si="43"/>
        <v>42237.746678240743</v>
      </c>
    </row>
    <row r="1367" spans="1:20" ht="60" x14ac:dyDescent="0.2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17">
        <f>(E1367/D1367)*100</f>
        <v>106.80000000000001</v>
      </c>
      <c r="P1367" s="19">
        <f>ROUND(E1367/L1367, 3)</f>
        <v>37.082999999999998</v>
      </c>
      <c r="Q1367" t="str">
        <f>LEFT(N1367, SEARCH("/", N1367, 1)-1)</f>
        <v>theater</v>
      </c>
      <c r="R1367" t="str">
        <f>RIGHT(N1367,LEN(N1367)-FIND("/",N1367))</f>
        <v>plays</v>
      </c>
      <c r="S1367" s="8">
        <f t="shared" si="42"/>
        <v>42318.593703703707</v>
      </c>
      <c r="T1367" s="8">
        <f t="shared" si="43"/>
        <v>42348.593703703707</v>
      </c>
    </row>
    <row r="1368" spans="1:20" ht="60" x14ac:dyDescent="0.2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17">
        <f>(E1368/D1368)*100</f>
        <v>106.76</v>
      </c>
      <c r="P1368" s="19">
        <f>ROUND(E1368/L1368, 3)</f>
        <v>37.591999999999999</v>
      </c>
      <c r="Q1368" t="str">
        <f>LEFT(N1368, SEARCH("/", N1368, 1)-1)</f>
        <v>theater</v>
      </c>
      <c r="R1368" t="str">
        <f>RIGHT(N1368,LEN(N1368)-FIND("/",N1368))</f>
        <v>plays</v>
      </c>
      <c r="S1368" s="8">
        <f t="shared" si="42"/>
        <v>41766.80572916667</v>
      </c>
      <c r="T1368" s="8">
        <f t="shared" si="43"/>
        <v>41799.80572916667</v>
      </c>
    </row>
    <row r="1369" spans="1:20" ht="45" x14ac:dyDescent="0.2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17">
        <f>(E1369/D1369)*100</f>
        <v>106.75857142857143</v>
      </c>
      <c r="P1369" s="19">
        <f>ROUND(E1369/L1369, 3)</f>
        <v>51.186</v>
      </c>
      <c r="Q1369" t="str">
        <f>LEFT(N1369, SEARCH("/", N1369, 1)-1)</f>
        <v>music</v>
      </c>
      <c r="R1369" t="str">
        <f>RIGHT(N1369,LEN(N1369)-FIND("/",N1369))</f>
        <v>indie rock</v>
      </c>
      <c r="S1369" s="8">
        <f t="shared" si="42"/>
        <v>40948.16815972222</v>
      </c>
      <c r="T1369" s="8">
        <f t="shared" si="43"/>
        <v>40978.16815972222</v>
      </c>
    </row>
    <row r="1370" spans="1:20" ht="30" x14ac:dyDescent="0.2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17">
        <f>(E1370/D1370)*100</f>
        <v>106.73333333333332</v>
      </c>
      <c r="P1370" s="19">
        <f>ROUND(E1370/L1370, 3)</f>
        <v>39.048999999999999</v>
      </c>
      <c r="Q1370" t="str">
        <f>LEFT(N1370, SEARCH("/", N1370, 1)-1)</f>
        <v>publishing</v>
      </c>
      <c r="R1370" t="str">
        <f>RIGHT(N1370,LEN(N1370)-FIND("/",N1370))</f>
        <v>nonfiction</v>
      </c>
      <c r="S1370" s="8">
        <f t="shared" si="42"/>
        <v>41943.604097222218</v>
      </c>
      <c r="T1370" s="8">
        <f t="shared" si="43"/>
        <v>41974.207638888889</v>
      </c>
    </row>
    <row r="1371" spans="1:20" ht="60" x14ac:dyDescent="0.2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17">
        <f>(E1371/D1371)*100</f>
        <v>106.73333333333332</v>
      </c>
      <c r="P1371" s="19">
        <f>ROUND(E1371/L1371, 3)</f>
        <v>65.081000000000003</v>
      </c>
      <c r="Q1371" t="str">
        <f>LEFT(N1371, SEARCH("/", N1371, 1)-1)</f>
        <v>photography</v>
      </c>
      <c r="R1371" t="str">
        <f>RIGHT(N1371,LEN(N1371)-FIND("/",N1371))</f>
        <v>photobooks</v>
      </c>
      <c r="S1371" s="8">
        <f t="shared" si="42"/>
        <v>42123.86336805555</v>
      </c>
      <c r="T1371" s="8">
        <f t="shared" si="43"/>
        <v>42156.945833333331</v>
      </c>
    </row>
    <row r="1372" spans="1:20" ht="30" x14ac:dyDescent="0.2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17">
        <f>(E1372/D1372)*100</f>
        <v>106.73325</v>
      </c>
      <c r="P1372" s="19">
        <f>ROUND(E1372/L1372, 3)</f>
        <v>45.417999999999999</v>
      </c>
      <c r="Q1372" t="str">
        <f>LEFT(N1372, SEARCH("/", N1372, 1)-1)</f>
        <v>film &amp; video</v>
      </c>
      <c r="R1372" t="str">
        <f>RIGHT(N1372,LEN(N1372)-FIND("/",N1372))</f>
        <v>documentary</v>
      </c>
      <c r="S1372" s="8">
        <f t="shared" si="42"/>
        <v>40588.526412037041</v>
      </c>
      <c r="T1372" s="8">
        <f t="shared" si="43"/>
        <v>40618.48474537037</v>
      </c>
    </row>
    <row r="1373" spans="1:20" ht="60" x14ac:dyDescent="0.2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17">
        <f>(E1373/D1373)*100</f>
        <v>106.72648571428572</v>
      </c>
      <c r="P1373" s="19">
        <f>ROUND(E1373/L1373, 3)</f>
        <v>66.703999999999994</v>
      </c>
      <c r="Q1373" t="str">
        <f>LEFT(N1373, SEARCH("/", N1373, 1)-1)</f>
        <v>film &amp; video</v>
      </c>
      <c r="R1373" t="str">
        <f>RIGHT(N1373,LEN(N1373)-FIND("/",N1373))</f>
        <v>documentary</v>
      </c>
      <c r="S1373" s="8">
        <f t="shared" si="42"/>
        <v>42479.626875000002</v>
      </c>
      <c r="T1373" s="8">
        <f t="shared" si="43"/>
        <v>42509.626875000002</v>
      </c>
    </row>
    <row r="1374" spans="1:20" ht="60" x14ac:dyDescent="0.2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17">
        <f>(E1374/D1374)*100</f>
        <v>106.71428571428572</v>
      </c>
      <c r="P1374" s="19">
        <f>ROUND(E1374/L1374, 3)</f>
        <v>67.909000000000006</v>
      </c>
      <c r="Q1374" t="str">
        <f>LEFT(N1374, SEARCH("/", N1374, 1)-1)</f>
        <v>film &amp; video</v>
      </c>
      <c r="R1374" t="str">
        <f>RIGHT(N1374,LEN(N1374)-FIND("/",N1374))</f>
        <v>documentary</v>
      </c>
      <c r="S1374" s="8">
        <f t="shared" si="42"/>
        <v>41894.879606481481</v>
      </c>
      <c r="T1374" s="8">
        <f t="shared" si="43"/>
        <v>41913.165972222225</v>
      </c>
    </row>
    <row r="1375" spans="1:20" ht="60" x14ac:dyDescent="0.2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17">
        <f>(E1375/D1375)*100</f>
        <v>106.71250000000001</v>
      </c>
      <c r="P1375" s="19">
        <f>ROUND(E1375/L1375, 3)</f>
        <v>90.819000000000003</v>
      </c>
      <c r="Q1375" t="str">
        <f>LEFT(N1375, SEARCH("/", N1375, 1)-1)</f>
        <v>theater</v>
      </c>
      <c r="R1375" t="str">
        <f>RIGHT(N1375,LEN(N1375)-FIND("/",N1375))</f>
        <v>musical</v>
      </c>
      <c r="S1375" s="8">
        <f t="shared" si="42"/>
        <v>41814.367800925924</v>
      </c>
      <c r="T1375" s="8">
        <f t="shared" si="43"/>
        <v>41852.041666666664</v>
      </c>
    </row>
    <row r="1376" spans="1:20" ht="60" x14ac:dyDescent="0.2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17">
        <f>(E1376/D1376)*100</f>
        <v>106.69999999999999</v>
      </c>
      <c r="P1376" s="19">
        <f>ROUND(E1376/L1376, 3)</f>
        <v>49.246000000000002</v>
      </c>
      <c r="Q1376" t="str">
        <f>LEFT(N1376, SEARCH("/", N1376, 1)-1)</f>
        <v>music</v>
      </c>
      <c r="R1376" t="str">
        <f>RIGHT(N1376,LEN(N1376)-FIND("/",N1376))</f>
        <v>indie rock</v>
      </c>
      <c r="S1376" s="8">
        <f t="shared" si="42"/>
        <v>40833.633194444446</v>
      </c>
      <c r="T1376" s="8">
        <f t="shared" si="43"/>
        <v>40863.674861111111</v>
      </c>
    </row>
    <row r="1377" spans="1:20" ht="60" x14ac:dyDescent="0.2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17">
        <f>(E1377/D1377)*100</f>
        <v>106.6857142857143</v>
      </c>
      <c r="P1377" s="19">
        <f>ROUND(E1377/L1377, 3)</f>
        <v>45.536999999999999</v>
      </c>
      <c r="Q1377" t="str">
        <f>LEFT(N1377, SEARCH("/", N1377, 1)-1)</f>
        <v>theater</v>
      </c>
      <c r="R1377" t="str">
        <f>RIGHT(N1377,LEN(N1377)-FIND("/",N1377))</f>
        <v>spaces</v>
      </c>
      <c r="S1377" s="8">
        <f t="shared" si="42"/>
        <v>42233.747349537036</v>
      </c>
      <c r="T1377" s="8">
        <f t="shared" si="43"/>
        <v>42263.747349537036</v>
      </c>
    </row>
    <row r="1378" spans="1:20" ht="45" x14ac:dyDescent="0.2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17">
        <f>(E1378/D1378)*100</f>
        <v>106.68444444444445</v>
      </c>
      <c r="P1378" s="19">
        <f>ROUND(E1378/L1378, 3)</f>
        <v>28.576000000000001</v>
      </c>
      <c r="Q1378" t="str">
        <f>LEFT(N1378, SEARCH("/", N1378, 1)-1)</f>
        <v>film &amp; video</v>
      </c>
      <c r="R1378" t="str">
        <f>RIGHT(N1378,LEN(N1378)-FIND("/",N1378))</f>
        <v>documentary</v>
      </c>
      <c r="S1378" s="8">
        <f t="shared" si="42"/>
        <v>40526.36917824074</v>
      </c>
      <c r="T1378" s="8">
        <f t="shared" si="43"/>
        <v>40576.332638888889</v>
      </c>
    </row>
    <row r="1379" spans="1:20" ht="60" x14ac:dyDescent="0.2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17">
        <f>(E1379/D1379)*100</f>
        <v>106.67999999999999</v>
      </c>
      <c r="P1379" s="19">
        <f>ROUND(E1379/L1379, 3)</f>
        <v>53.34</v>
      </c>
      <c r="Q1379" t="str">
        <f>LEFT(N1379, SEARCH("/", N1379, 1)-1)</f>
        <v>theater</v>
      </c>
      <c r="R1379" t="str">
        <f>RIGHT(N1379,LEN(N1379)-FIND("/",N1379))</f>
        <v>plays</v>
      </c>
      <c r="S1379" s="8">
        <f t="shared" si="42"/>
        <v>42475.057164351849</v>
      </c>
      <c r="T1379" s="8">
        <f t="shared" si="43"/>
        <v>42505.057164351849</v>
      </c>
    </row>
    <row r="1380" spans="1:20" ht="45" x14ac:dyDescent="0.2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17">
        <f>(E1380/D1380)*100</f>
        <v>106.67450000000001</v>
      </c>
      <c r="P1380" s="19">
        <f>ROUND(E1380/L1380, 3)</f>
        <v>59.817</v>
      </c>
      <c r="Q1380" t="str">
        <f>LEFT(N1380, SEARCH("/", N1380, 1)-1)</f>
        <v>music</v>
      </c>
      <c r="R1380" t="str">
        <f>RIGHT(N1380,LEN(N1380)-FIND("/",N1380))</f>
        <v>indie rock</v>
      </c>
      <c r="S1380" s="8">
        <f t="shared" si="42"/>
        <v>41307.987696759257</v>
      </c>
      <c r="T1380" s="8">
        <f t="shared" si="43"/>
        <v>41342.987696759257</v>
      </c>
    </row>
    <row r="1381" spans="1:20" ht="45" x14ac:dyDescent="0.2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17">
        <f>(E1381/D1381)*100</f>
        <v>106.66666666666667</v>
      </c>
      <c r="P1381" s="19">
        <f>ROUND(E1381/L1381, 3)</f>
        <v>89.888000000000005</v>
      </c>
      <c r="Q1381" t="str">
        <f>LEFT(N1381, SEARCH("/", N1381, 1)-1)</f>
        <v>film &amp; video</v>
      </c>
      <c r="R1381" t="str">
        <f>RIGHT(N1381,LEN(N1381)-FIND("/",N1381))</f>
        <v>documentary</v>
      </c>
      <c r="S1381" s="8">
        <f t="shared" si="42"/>
        <v>41078.91201388889</v>
      </c>
      <c r="T1381" s="8">
        <f t="shared" si="43"/>
        <v>41108.91201388889</v>
      </c>
    </row>
    <row r="1382" spans="1:20" ht="45" x14ac:dyDescent="0.2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17">
        <f>(E1382/D1382)*100</f>
        <v>106.66666666666667</v>
      </c>
      <c r="P1382" s="19">
        <f>ROUND(E1382/L1382, 3)</f>
        <v>81.632999999999996</v>
      </c>
      <c r="Q1382" t="str">
        <f>LEFT(N1382, SEARCH("/", N1382, 1)-1)</f>
        <v>film &amp; video</v>
      </c>
      <c r="R1382" t="str">
        <f>RIGHT(N1382,LEN(N1382)-FIND("/",N1382))</f>
        <v>documentary</v>
      </c>
      <c r="S1382" s="8">
        <f t="shared" si="42"/>
        <v>41082.564884259256</v>
      </c>
      <c r="T1382" s="8">
        <f t="shared" si="43"/>
        <v>41097.564884259256</v>
      </c>
    </row>
    <row r="1383" spans="1:20" ht="60" x14ac:dyDescent="0.2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17">
        <f>(E1383/D1383)*100</f>
        <v>106.66666666666667</v>
      </c>
      <c r="P1383" s="19">
        <f>ROUND(E1383/L1383, 3)</f>
        <v>74.073999999999998</v>
      </c>
      <c r="Q1383" t="str">
        <f>LEFT(N1383, SEARCH("/", N1383, 1)-1)</f>
        <v>theater</v>
      </c>
      <c r="R1383" t="str">
        <f>RIGHT(N1383,LEN(N1383)-FIND("/",N1383))</f>
        <v>spaces</v>
      </c>
      <c r="S1383" s="8">
        <f t="shared" si="42"/>
        <v>42139.014525462961</v>
      </c>
      <c r="T1383" s="8">
        <f t="shared" si="43"/>
        <v>42169.014525462961</v>
      </c>
    </row>
    <row r="1384" spans="1:20" ht="45" x14ac:dyDescent="0.2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17">
        <f>(E1384/D1384)*100</f>
        <v>106.65777537961894</v>
      </c>
      <c r="P1384" s="19">
        <f>ROUND(E1384/L1384, 3)</f>
        <v>27.937000000000001</v>
      </c>
      <c r="Q1384" t="str">
        <f>LEFT(N1384, SEARCH("/", N1384, 1)-1)</f>
        <v>music</v>
      </c>
      <c r="R1384" t="str">
        <f>RIGHT(N1384,LEN(N1384)-FIND("/",N1384))</f>
        <v>indie rock</v>
      </c>
      <c r="S1384" s="8">
        <f t="shared" si="42"/>
        <v>41004.802465277775</v>
      </c>
      <c r="T1384" s="8">
        <f t="shared" si="43"/>
        <v>41034.802407407406</v>
      </c>
    </row>
    <row r="1385" spans="1:20" ht="45" x14ac:dyDescent="0.2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17">
        <f>(E1385/D1385)*100</f>
        <v>106.63570159857905</v>
      </c>
      <c r="P1385" s="19">
        <f>ROUND(E1385/L1385, 3)</f>
        <v>71.899000000000001</v>
      </c>
      <c r="Q1385" t="str">
        <f>LEFT(N1385, SEARCH("/", N1385, 1)-1)</f>
        <v>film &amp; video</v>
      </c>
      <c r="R1385" t="str">
        <f>RIGHT(N1385,LEN(N1385)-FIND("/",N1385))</f>
        <v>documentary</v>
      </c>
      <c r="S1385" s="8">
        <f t="shared" si="42"/>
        <v>42760.498935185184</v>
      </c>
      <c r="T1385" s="8">
        <f t="shared" si="43"/>
        <v>42790.498935185184</v>
      </c>
    </row>
    <row r="1386" spans="1:20" ht="45" x14ac:dyDescent="0.2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17">
        <f>(E1386/D1386)*100</f>
        <v>106.60499999999999</v>
      </c>
      <c r="P1386" s="19">
        <f>ROUND(E1386/L1386, 3)</f>
        <v>97.355999999999995</v>
      </c>
      <c r="Q1386" t="str">
        <f>LEFT(N1386, SEARCH("/", N1386, 1)-1)</f>
        <v>film &amp; video</v>
      </c>
      <c r="R1386" t="str">
        <f>RIGHT(N1386,LEN(N1386)-FIND("/",N1386))</f>
        <v>documentary</v>
      </c>
      <c r="S1386" s="8">
        <f t="shared" si="42"/>
        <v>42507.581412037034</v>
      </c>
      <c r="T1386" s="8">
        <f t="shared" si="43"/>
        <v>42538.581412037034</v>
      </c>
    </row>
    <row r="1387" spans="1:20" ht="45" x14ac:dyDescent="0.2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17">
        <f>(E1387/D1387)*100</f>
        <v>106.60000000000001</v>
      </c>
      <c r="P1387" s="19">
        <f>ROUND(E1387/L1387, 3)</f>
        <v>21.754999999999999</v>
      </c>
      <c r="Q1387" t="str">
        <f>LEFT(N1387, SEARCH("/", N1387, 1)-1)</f>
        <v>film &amp; video</v>
      </c>
      <c r="R1387" t="str">
        <f>RIGHT(N1387,LEN(N1387)-FIND("/",N1387))</f>
        <v>television</v>
      </c>
      <c r="S1387" s="8">
        <f t="shared" si="42"/>
        <v>42256.391875000001</v>
      </c>
      <c r="T1387" s="8">
        <f t="shared" si="43"/>
        <v>42274.843055555553</v>
      </c>
    </row>
    <row r="1388" spans="1:20" ht="30" x14ac:dyDescent="0.2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17">
        <f>(E1388/D1388)*100</f>
        <v>106.60000000000001</v>
      </c>
      <c r="P1388" s="19">
        <f>ROUND(E1388/L1388, 3)</f>
        <v>108.776</v>
      </c>
      <c r="Q1388" t="str">
        <f>LEFT(N1388, SEARCH("/", N1388, 1)-1)</f>
        <v>photography</v>
      </c>
      <c r="R1388" t="str">
        <f>RIGHT(N1388,LEN(N1388)-FIND("/",N1388))</f>
        <v>photobooks</v>
      </c>
      <c r="S1388" s="8">
        <f t="shared" si="42"/>
        <v>42068.829039351855</v>
      </c>
      <c r="T1388" s="8">
        <f t="shared" si="43"/>
        <v>42088.787372685183</v>
      </c>
    </row>
    <row r="1389" spans="1:20" ht="60" x14ac:dyDescent="0.2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17">
        <f>(E1389/D1389)*100</f>
        <v>106.60000000000001</v>
      </c>
      <c r="P1389" s="19">
        <f>ROUND(E1389/L1389, 3)</f>
        <v>48.454999999999998</v>
      </c>
      <c r="Q1389" t="str">
        <f>LEFT(N1389, SEARCH("/", N1389, 1)-1)</f>
        <v>music</v>
      </c>
      <c r="R1389" t="str">
        <f>RIGHT(N1389,LEN(N1389)-FIND("/",N1389))</f>
        <v>indie rock</v>
      </c>
      <c r="S1389" s="8">
        <f t="shared" si="42"/>
        <v>41299.793356481481</v>
      </c>
      <c r="T1389" s="8">
        <f t="shared" si="43"/>
        <v>41344.751689814817</v>
      </c>
    </row>
    <row r="1390" spans="1:20" ht="60" x14ac:dyDescent="0.2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17">
        <f>(E1390/D1390)*100</f>
        <v>106.58000000000001</v>
      </c>
      <c r="P1390" s="19">
        <f>ROUND(E1390/L1390, 3)</f>
        <v>134.911</v>
      </c>
      <c r="Q1390" t="str">
        <f>LEFT(N1390, SEARCH("/", N1390, 1)-1)</f>
        <v>film &amp; video</v>
      </c>
      <c r="R1390" t="str">
        <f>RIGHT(N1390,LEN(N1390)-FIND("/",N1390))</f>
        <v>documentary</v>
      </c>
      <c r="S1390" s="8">
        <f t="shared" si="42"/>
        <v>42331.551307870366</v>
      </c>
      <c r="T1390" s="8">
        <f t="shared" si="43"/>
        <v>42360.958333333328</v>
      </c>
    </row>
    <row r="1391" spans="1:20" ht="45" x14ac:dyDescent="0.2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17">
        <f>(E1391/D1391)*100</f>
        <v>106.57142857142856</v>
      </c>
      <c r="P1391" s="19">
        <f>ROUND(E1391/L1391, 3)</f>
        <v>71.730999999999995</v>
      </c>
      <c r="Q1391" t="str">
        <f>LEFT(N1391, SEARCH("/", N1391, 1)-1)</f>
        <v>theater</v>
      </c>
      <c r="R1391" t="str">
        <f>RIGHT(N1391,LEN(N1391)-FIND("/",N1391))</f>
        <v>plays</v>
      </c>
      <c r="S1391" s="8">
        <f t="shared" si="42"/>
        <v>42275.731666666667</v>
      </c>
      <c r="T1391" s="8">
        <f t="shared" si="43"/>
        <v>42305.731666666667</v>
      </c>
    </row>
    <row r="1392" spans="1:20" ht="60" x14ac:dyDescent="0.2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17">
        <f>(E1392/D1392)*100</f>
        <v>106.54545454545455</v>
      </c>
      <c r="P1392" s="19">
        <f>ROUND(E1392/L1392, 3)</f>
        <v>63.695999999999998</v>
      </c>
      <c r="Q1392" t="str">
        <f>LEFT(N1392, SEARCH("/", N1392, 1)-1)</f>
        <v>theater</v>
      </c>
      <c r="R1392" t="str">
        <f>RIGHT(N1392,LEN(N1392)-FIND("/",N1392))</f>
        <v>plays</v>
      </c>
      <c r="S1392" s="8">
        <f t="shared" si="42"/>
        <v>42448.821585648147</v>
      </c>
      <c r="T1392" s="8">
        <f t="shared" si="43"/>
        <v>42466.895833333328</v>
      </c>
    </row>
    <row r="1393" spans="1:20" ht="45" x14ac:dyDescent="0.2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17">
        <f>(E1393/D1393)*100</f>
        <v>106.52500000000001</v>
      </c>
      <c r="P1393" s="19">
        <f>ROUND(E1393/L1393, 3)</f>
        <v>106.52500000000001</v>
      </c>
      <c r="Q1393" t="str">
        <f>LEFT(N1393, SEARCH("/", N1393, 1)-1)</f>
        <v>music</v>
      </c>
      <c r="R1393" t="str">
        <f>RIGHT(N1393,LEN(N1393)-FIND("/",N1393))</f>
        <v>indie rock</v>
      </c>
      <c r="S1393" s="8">
        <f t="shared" si="42"/>
        <v>42160.708530092597</v>
      </c>
      <c r="T1393" s="8">
        <f t="shared" si="43"/>
        <v>42190.708530092597</v>
      </c>
    </row>
    <row r="1394" spans="1:20" ht="60" x14ac:dyDescent="0.2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17">
        <f>(E1394/D1394)*100</f>
        <v>106.52</v>
      </c>
      <c r="P1394" s="19">
        <f>ROUND(E1394/L1394, 3)</f>
        <v>35.039000000000001</v>
      </c>
      <c r="Q1394" t="str">
        <f>LEFT(N1394, SEARCH("/", N1394, 1)-1)</f>
        <v>theater</v>
      </c>
      <c r="R1394" t="str">
        <f>RIGHT(N1394,LEN(N1394)-FIND("/",N1394))</f>
        <v>plays</v>
      </c>
      <c r="S1394" s="8">
        <f t="shared" si="42"/>
        <v>42495.434236111112</v>
      </c>
      <c r="T1394" s="8">
        <f t="shared" si="43"/>
        <v>42523.434236111112</v>
      </c>
    </row>
    <row r="1395" spans="1:20" ht="60" x14ac:dyDescent="0.2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17">
        <f>(E1395/D1395)*100</f>
        <v>106.5</v>
      </c>
      <c r="P1395" s="19">
        <f>ROUND(E1395/L1395, 3)</f>
        <v>54.615000000000002</v>
      </c>
      <c r="Q1395" t="str">
        <f>LEFT(N1395, SEARCH("/", N1395, 1)-1)</f>
        <v>music</v>
      </c>
      <c r="R1395" t="str">
        <f>RIGHT(N1395,LEN(N1395)-FIND("/",N1395))</f>
        <v>indie rock</v>
      </c>
      <c r="S1395" s="8">
        <f t="shared" si="42"/>
        <v>40703.197048611109</v>
      </c>
      <c r="T1395" s="8">
        <f t="shared" si="43"/>
        <v>40770.041666666664</v>
      </c>
    </row>
    <row r="1396" spans="1:20" ht="60" x14ac:dyDescent="0.2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17">
        <f>(E1396/D1396)*100</f>
        <v>106.5</v>
      </c>
      <c r="P1396" s="19">
        <f>ROUND(E1396/L1396, 3)</f>
        <v>177.5</v>
      </c>
      <c r="Q1396" t="str">
        <f>LEFT(N1396, SEARCH("/", N1396, 1)-1)</f>
        <v>music</v>
      </c>
      <c r="R1396" t="str">
        <f>RIGHT(N1396,LEN(N1396)-FIND("/",N1396))</f>
        <v>classical music</v>
      </c>
      <c r="S1396" s="8">
        <f t="shared" si="42"/>
        <v>42769.809965277775</v>
      </c>
      <c r="T1396" s="8">
        <f t="shared" si="43"/>
        <v>42799.809965277775</v>
      </c>
    </row>
    <row r="1397" spans="1:20" ht="60" x14ac:dyDescent="0.2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17">
        <f>(E1397/D1397)*100</f>
        <v>106.4875</v>
      </c>
      <c r="P1397" s="19">
        <f>ROUND(E1397/L1397, 3)</f>
        <v>146.87899999999999</v>
      </c>
      <c r="Q1397" t="str">
        <f>LEFT(N1397, SEARCH("/", N1397, 1)-1)</f>
        <v>film &amp; video</v>
      </c>
      <c r="R1397" t="str">
        <f>RIGHT(N1397,LEN(N1397)-FIND("/",N1397))</f>
        <v>television</v>
      </c>
      <c r="S1397" s="8">
        <f t="shared" si="42"/>
        <v>41794.072337962964</v>
      </c>
      <c r="T1397" s="8">
        <f t="shared" si="43"/>
        <v>41804.072337962964</v>
      </c>
    </row>
    <row r="1398" spans="1:20" ht="45" x14ac:dyDescent="0.2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17">
        <f>(E1398/D1398)*100</f>
        <v>106.476</v>
      </c>
      <c r="P1398" s="19">
        <f>ROUND(E1398/L1398, 3)</f>
        <v>151.244</v>
      </c>
      <c r="Q1398" t="str">
        <f>LEFT(N1398, SEARCH("/", N1398, 1)-1)</f>
        <v>photography</v>
      </c>
      <c r="R1398" t="str">
        <f>RIGHT(N1398,LEN(N1398)-FIND("/",N1398))</f>
        <v>photobooks</v>
      </c>
      <c r="S1398" s="8">
        <f t="shared" si="42"/>
        <v>42234.597685185188</v>
      </c>
      <c r="T1398" s="8">
        <f t="shared" si="43"/>
        <v>42274.597685185188</v>
      </c>
    </row>
    <row r="1399" spans="1:20" ht="75" x14ac:dyDescent="0.2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17">
        <f>(E1399/D1399)*100</f>
        <v>106.46666666666667</v>
      </c>
      <c r="P1399" s="19">
        <f>ROUND(E1399/L1399, 3)</f>
        <v>375.76499999999999</v>
      </c>
      <c r="Q1399" t="str">
        <f>LEFT(N1399, SEARCH("/", N1399, 1)-1)</f>
        <v>film &amp; video</v>
      </c>
      <c r="R1399" t="str">
        <f>RIGHT(N1399,LEN(N1399)-FIND("/",N1399))</f>
        <v>shorts</v>
      </c>
      <c r="S1399" s="8">
        <f t="shared" si="42"/>
        <v>42291.556076388893</v>
      </c>
      <c r="T1399" s="8">
        <f t="shared" si="43"/>
        <v>42365.59774305555</v>
      </c>
    </row>
    <row r="1400" spans="1:20" ht="45" x14ac:dyDescent="0.2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17">
        <f>(E1400/D1400)*100</f>
        <v>106.4</v>
      </c>
      <c r="P1400" s="19">
        <f>ROUND(E1400/L1400, 3)</f>
        <v>120.90900000000001</v>
      </c>
      <c r="Q1400" t="str">
        <f>LEFT(N1400, SEARCH("/", N1400, 1)-1)</f>
        <v>film &amp; video</v>
      </c>
      <c r="R1400" t="str">
        <f>RIGHT(N1400,LEN(N1400)-FIND("/",N1400))</f>
        <v>documentary</v>
      </c>
      <c r="S1400" s="8">
        <f t="shared" si="42"/>
        <v>40330.755543981482</v>
      </c>
      <c r="T1400" s="8">
        <f t="shared" si="43"/>
        <v>40376.415972222225</v>
      </c>
    </row>
    <row r="1401" spans="1:20" ht="45" x14ac:dyDescent="0.2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17">
        <f>(E1401/D1401)*100</f>
        <v>106.4</v>
      </c>
      <c r="P1401" s="19">
        <f>ROUND(E1401/L1401, 3)</f>
        <v>40.923000000000002</v>
      </c>
      <c r="Q1401" t="str">
        <f>LEFT(N1401, SEARCH("/", N1401, 1)-1)</f>
        <v>theater</v>
      </c>
      <c r="R1401" t="str">
        <f>RIGHT(N1401,LEN(N1401)-FIND("/",N1401))</f>
        <v>plays</v>
      </c>
      <c r="S1401" s="8">
        <f t="shared" si="42"/>
        <v>42184.209537037037</v>
      </c>
      <c r="T1401" s="8">
        <f t="shared" si="43"/>
        <v>42202.876388888893</v>
      </c>
    </row>
    <row r="1402" spans="1:20" ht="60" x14ac:dyDescent="0.2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17">
        <f>(E1402/D1402)*100</f>
        <v>106.33333333333333</v>
      </c>
      <c r="P1402" s="19">
        <f>ROUND(E1402/L1402, 3)</f>
        <v>96.667000000000002</v>
      </c>
      <c r="Q1402" t="str">
        <f>LEFT(N1402, SEARCH("/", N1402, 1)-1)</f>
        <v>theater</v>
      </c>
      <c r="R1402" t="str">
        <f>RIGHT(N1402,LEN(N1402)-FIND("/",N1402))</f>
        <v>plays</v>
      </c>
      <c r="S1402" s="8">
        <f t="shared" si="42"/>
        <v>41950.859560185185</v>
      </c>
      <c r="T1402" s="8">
        <f t="shared" si="43"/>
        <v>41964.204861111109</v>
      </c>
    </row>
    <row r="1403" spans="1:20" ht="45" x14ac:dyDescent="0.2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17">
        <f>(E1403/D1403)*100</f>
        <v>106.32110000000002</v>
      </c>
      <c r="P1403" s="19">
        <f>ROUND(E1403/L1403, 3)</f>
        <v>93.263999999999996</v>
      </c>
      <c r="Q1403" t="str">
        <f>LEFT(N1403, SEARCH("/", N1403, 1)-1)</f>
        <v>film &amp; video</v>
      </c>
      <c r="R1403" t="str">
        <f>RIGHT(N1403,LEN(N1403)-FIND("/",N1403))</f>
        <v>television</v>
      </c>
      <c r="S1403" s="8">
        <f t="shared" si="42"/>
        <v>41869.542314814818</v>
      </c>
      <c r="T1403" s="8">
        <f t="shared" si="43"/>
        <v>41899.542314814818</v>
      </c>
    </row>
    <row r="1404" spans="1:20" ht="60" x14ac:dyDescent="0.2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17">
        <f>(E1404/D1404)*100</f>
        <v>106.30800000000001</v>
      </c>
      <c r="P1404" s="19">
        <f>ROUND(E1404/L1404, 3)</f>
        <v>75.503</v>
      </c>
      <c r="Q1404" t="str">
        <f>LEFT(N1404, SEARCH("/", N1404, 1)-1)</f>
        <v>food</v>
      </c>
      <c r="R1404" t="str">
        <f>RIGHT(N1404,LEN(N1404)-FIND("/",N1404))</f>
        <v>small batch</v>
      </c>
      <c r="S1404" s="8">
        <f t="shared" si="42"/>
        <v>42011.628136574072</v>
      </c>
      <c r="T1404" s="8">
        <f t="shared" si="43"/>
        <v>42041.628136574072</v>
      </c>
    </row>
    <row r="1405" spans="1:20" ht="60" x14ac:dyDescent="0.2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17">
        <f>(E1405/D1405)*100</f>
        <v>106.3</v>
      </c>
      <c r="P1405" s="19">
        <f>ROUND(E1405/L1405, 3)</f>
        <v>25.31</v>
      </c>
      <c r="Q1405" t="str">
        <f>LEFT(N1405, SEARCH("/", N1405, 1)-1)</f>
        <v>theater</v>
      </c>
      <c r="R1405" t="str">
        <f>RIGHT(N1405,LEN(N1405)-FIND("/",N1405))</f>
        <v>plays</v>
      </c>
      <c r="S1405" s="8">
        <f t="shared" si="42"/>
        <v>42419.91942129629</v>
      </c>
      <c r="T1405" s="8">
        <f t="shared" si="43"/>
        <v>42436.207638888889</v>
      </c>
    </row>
    <row r="1406" spans="1:20" ht="60" x14ac:dyDescent="0.2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17">
        <f>(E1406/D1406)*100</f>
        <v>106.29949999999999</v>
      </c>
      <c r="P1406" s="19">
        <f>ROUND(E1406/L1406, 3)</f>
        <v>51.853000000000002</v>
      </c>
      <c r="Q1406" t="str">
        <f>LEFT(N1406, SEARCH("/", N1406, 1)-1)</f>
        <v>theater</v>
      </c>
      <c r="R1406" t="str">
        <f>RIGHT(N1406,LEN(N1406)-FIND("/",N1406))</f>
        <v>plays</v>
      </c>
      <c r="S1406" s="8">
        <f t="shared" si="42"/>
        <v>42758.559629629628</v>
      </c>
      <c r="T1406" s="8">
        <f t="shared" si="43"/>
        <v>42788.559629629628</v>
      </c>
    </row>
    <row r="1407" spans="1:20" ht="60" x14ac:dyDescent="0.2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17">
        <f>(E1407/D1407)*100</f>
        <v>106.27272727272728</v>
      </c>
      <c r="P1407" s="19">
        <f>ROUND(E1407/L1407, 3)</f>
        <v>56.201999999999998</v>
      </c>
      <c r="Q1407" t="str">
        <f>LEFT(N1407, SEARCH("/", N1407, 1)-1)</f>
        <v>theater</v>
      </c>
      <c r="R1407" t="str">
        <f>RIGHT(N1407,LEN(N1407)-FIND("/",N1407))</f>
        <v>plays</v>
      </c>
      <c r="S1407" s="8">
        <f t="shared" si="42"/>
        <v>42196.028703703705</v>
      </c>
      <c r="T1407" s="8">
        <f t="shared" si="43"/>
        <v>42228</v>
      </c>
    </row>
    <row r="1408" spans="1:20" ht="45" x14ac:dyDescent="0.2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17">
        <f>(E1408/D1408)*100</f>
        <v>106.26666666666667</v>
      </c>
      <c r="P1408" s="19">
        <f>ROUND(E1408/L1408, 3)</f>
        <v>23.100999999999999</v>
      </c>
      <c r="Q1408" t="str">
        <f>LEFT(N1408, SEARCH("/", N1408, 1)-1)</f>
        <v>theater</v>
      </c>
      <c r="R1408" t="str">
        <f>RIGHT(N1408,LEN(N1408)-FIND("/",N1408))</f>
        <v>plays</v>
      </c>
      <c r="S1408" s="8">
        <f t="shared" si="42"/>
        <v>42065.887361111112</v>
      </c>
      <c r="T1408" s="8">
        <f t="shared" si="43"/>
        <v>42095.845694444448</v>
      </c>
    </row>
    <row r="1409" spans="1:20" ht="45" x14ac:dyDescent="0.2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17">
        <f>(E1409/D1409)*100</f>
        <v>106.25</v>
      </c>
      <c r="P1409" s="19">
        <f>ROUND(E1409/L1409, 3)</f>
        <v>53.125</v>
      </c>
      <c r="Q1409" t="str">
        <f>LEFT(N1409, SEARCH("/", N1409, 1)-1)</f>
        <v>film &amp; video</v>
      </c>
      <c r="R1409" t="str">
        <f>RIGHT(N1409,LEN(N1409)-FIND("/",N1409))</f>
        <v>shorts</v>
      </c>
      <c r="S1409" s="8">
        <f t="shared" si="42"/>
        <v>40706.135208333333</v>
      </c>
      <c r="T1409" s="8">
        <f t="shared" si="43"/>
        <v>40736.135208333333</v>
      </c>
    </row>
    <row r="1410" spans="1:20" ht="45" x14ac:dyDescent="0.2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17">
        <f>(E1410/D1410)*100</f>
        <v>106.25</v>
      </c>
      <c r="P1410" s="19">
        <f>ROUND(E1410/L1410, 3)</f>
        <v>56.667000000000002</v>
      </c>
      <c r="Q1410" t="str">
        <f>LEFT(N1410, SEARCH("/", N1410, 1)-1)</f>
        <v>film &amp; video</v>
      </c>
      <c r="R1410" t="str">
        <f>RIGHT(N1410,LEN(N1410)-FIND("/",N1410))</f>
        <v>shorts</v>
      </c>
      <c r="S1410" s="8">
        <f t="shared" si="42"/>
        <v>41214.79483796296</v>
      </c>
      <c r="T1410" s="8">
        <f t="shared" si="43"/>
        <v>41250.979166666664</v>
      </c>
    </row>
    <row r="1411" spans="1:20" ht="45" x14ac:dyDescent="0.2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17">
        <f>(E1411/D1411)*100</f>
        <v>106.25</v>
      </c>
      <c r="P1411" s="19">
        <f>ROUND(E1411/L1411, 3)</f>
        <v>184.78299999999999</v>
      </c>
      <c r="Q1411" t="str">
        <f>LEFT(N1411, SEARCH("/", N1411, 1)-1)</f>
        <v>theater</v>
      </c>
      <c r="R1411" t="str">
        <f>RIGHT(N1411,LEN(N1411)-FIND("/",N1411))</f>
        <v>plays</v>
      </c>
      <c r="S1411" s="8">
        <f t="shared" ref="S1411:S1474" si="44">(((J1411/60)/60)/24)+DATE(1970,1,1)</f>
        <v>42746.057106481487</v>
      </c>
      <c r="T1411" s="8">
        <f t="shared" ref="T1411:T1474" si="45">(((I1411/60)/60)/24)+DATE(1970,1,1)</f>
        <v>42791.057106481487</v>
      </c>
    </row>
    <row r="1412" spans="1:20" ht="45" x14ac:dyDescent="0.2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17">
        <f>(E1412/D1412)*100</f>
        <v>106.24</v>
      </c>
      <c r="P1412" s="19">
        <f>ROUND(E1412/L1412, 3)</f>
        <v>47.429000000000002</v>
      </c>
      <c r="Q1412" t="str">
        <f>LEFT(N1412, SEARCH("/", N1412, 1)-1)</f>
        <v>theater</v>
      </c>
      <c r="R1412" t="str">
        <f>RIGHT(N1412,LEN(N1412)-FIND("/",N1412))</f>
        <v>musical</v>
      </c>
      <c r="S1412" s="8">
        <f t="shared" si="44"/>
        <v>42193.813530092593</v>
      </c>
      <c r="T1412" s="8">
        <f t="shared" si="45"/>
        <v>42218.813530092593</v>
      </c>
    </row>
    <row r="1413" spans="1:20" ht="30" x14ac:dyDescent="0.2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17">
        <f>(E1413/D1413)*100</f>
        <v>106.22116666666668</v>
      </c>
      <c r="P1413" s="19">
        <f>ROUND(E1413/L1413, 3)</f>
        <v>108.02200000000001</v>
      </c>
      <c r="Q1413" t="str">
        <f>LEFT(N1413, SEARCH("/", N1413, 1)-1)</f>
        <v>music</v>
      </c>
      <c r="R1413" t="str">
        <f>RIGHT(N1413,LEN(N1413)-FIND("/",N1413))</f>
        <v>rock</v>
      </c>
      <c r="S1413" s="8">
        <f t="shared" si="44"/>
        <v>40585.796817129631</v>
      </c>
      <c r="T1413" s="8">
        <f t="shared" si="45"/>
        <v>40614.166666666664</v>
      </c>
    </row>
    <row r="1414" spans="1:20" ht="45" x14ac:dyDescent="0.2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17">
        <f>(E1414/D1414)*100</f>
        <v>106.19047619047619</v>
      </c>
      <c r="P1414" s="19">
        <f>ROUND(E1414/L1414, 3)</f>
        <v>61.944000000000003</v>
      </c>
      <c r="Q1414" t="str">
        <f>LEFT(N1414, SEARCH("/", N1414, 1)-1)</f>
        <v>theater</v>
      </c>
      <c r="R1414" t="str">
        <f>RIGHT(N1414,LEN(N1414)-FIND("/",N1414))</f>
        <v>plays</v>
      </c>
      <c r="S1414" s="8">
        <f t="shared" si="44"/>
        <v>42499.039629629624</v>
      </c>
      <c r="T1414" s="8">
        <f t="shared" si="45"/>
        <v>42529.039629629624</v>
      </c>
    </row>
    <row r="1415" spans="1:20" ht="60" x14ac:dyDescent="0.2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17">
        <f>(E1415/D1415)*100</f>
        <v>106.16782608695652</v>
      </c>
      <c r="P1415" s="19">
        <f>ROUND(E1415/L1415, 3)</f>
        <v>251.738</v>
      </c>
      <c r="Q1415" t="str">
        <f>LEFT(N1415, SEARCH("/", N1415, 1)-1)</f>
        <v>theater</v>
      </c>
      <c r="R1415" t="str">
        <f>RIGHT(N1415,LEN(N1415)-FIND("/",N1415))</f>
        <v>plays</v>
      </c>
      <c r="S1415" s="8">
        <f t="shared" si="44"/>
        <v>42614.760937500003</v>
      </c>
      <c r="T1415" s="8">
        <f t="shared" si="45"/>
        <v>42644.165972222225</v>
      </c>
    </row>
    <row r="1416" spans="1:20" ht="60" x14ac:dyDescent="0.2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17">
        <f>(E1416/D1416)*100</f>
        <v>106.12433333333333</v>
      </c>
      <c r="P1416" s="19">
        <f>ROUND(E1416/L1416, 3)</f>
        <v>38.543999999999997</v>
      </c>
      <c r="Q1416" t="str">
        <f>LEFT(N1416, SEARCH("/", N1416, 1)-1)</f>
        <v>music</v>
      </c>
      <c r="R1416" t="str">
        <f>RIGHT(N1416,LEN(N1416)-FIND("/",N1416))</f>
        <v>rock</v>
      </c>
      <c r="S1416" s="8">
        <f t="shared" si="44"/>
        <v>41121.561886574076</v>
      </c>
      <c r="T1416" s="8">
        <f t="shared" si="45"/>
        <v>41156.561886574076</v>
      </c>
    </row>
    <row r="1417" spans="1:20" ht="60" x14ac:dyDescent="0.2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17">
        <f>(E1417/D1417)*100</f>
        <v>106.12068965517241</v>
      </c>
      <c r="P1417" s="19">
        <f>ROUND(E1417/L1417, 3)</f>
        <v>136.77799999999999</v>
      </c>
      <c r="Q1417" t="str">
        <f>LEFT(N1417, SEARCH("/", N1417, 1)-1)</f>
        <v>theater</v>
      </c>
      <c r="R1417" t="str">
        <f>RIGHT(N1417,LEN(N1417)-FIND("/",N1417))</f>
        <v>plays</v>
      </c>
      <c r="S1417" s="8">
        <f t="shared" si="44"/>
        <v>41926.942685185182</v>
      </c>
      <c r="T1417" s="8">
        <f t="shared" si="45"/>
        <v>41956.984351851846</v>
      </c>
    </row>
    <row r="1418" spans="1:20" ht="45" x14ac:dyDescent="0.2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17">
        <f>(E1418/D1418)*100</f>
        <v>106.075</v>
      </c>
      <c r="P1418" s="19">
        <f>ROUND(E1418/L1418, 3)</f>
        <v>90.277000000000001</v>
      </c>
      <c r="Q1418" t="str">
        <f>LEFT(N1418, SEARCH("/", N1418, 1)-1)</f>
        <v>music</v>
      </c>
      <c r="R1418" t="str">
        <f>RIGHT(N1418,LEN(N1418)-FIND("/",N1418))</f>
        <v>rock</v>
      </c>
      <c r="S1418" s="8">
        <f t="shared" si="44"/>
        <v>42141.95711805555</v>
      </c>
      <c r="T1418" s="8">
        <f t="shared" si="45"/>
        <v>42177.208333333328</v>
      </c>
    </row>
    <row r="1419" spans="1:20" ht="45" x14ac:dyDescent="0.2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17">
        <f>(E1419/D1419)*100</f>
        <v>106.03</v>
      </c>
      <c r="P1419" s="19">
        <f>ROUND(E1419/L1419, 3)</f>
        <v>103.95099999999999</v>
      </c>
      <c r="Q1419" t="str">
        <f>LEFT(N1419, SEARCH("/", N1419, 1)-1)</f>
        <v>theater</v>
      </c>
      <c r="R1419" t="str">
        <f>RIGHT(N1419,LEN(N1419)-FIND("/",N1419))</f>
        <v>plays</v>
      </c>
      <c r="S1419" s="8">
        <f t="shared" si="44"/>
        <v>42250.598217592589</v>
      </c>
      <c r="T1419" s="8">
        <f t="shared" si="45"/>
        <v>42270.598217592589</v>
      </c>
    </row>
    <row r="1420" spans="1:20" ht="60" x14ac:dyDescent="0.2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17">
        <f>(E1420/D1420)*100</f>
        <v>106.02199999999999</v>
      </c>
      <c r="P1420" s="19">
        <f>ROUND(E1420/L1420, 3)</f>
        <v>58.901000000000003</v>
      </c>
      <c r="Q1420" t="str">
        <f>LEFT(N1420, SEARCH("/", N1420, 1)-1)</f>
        <v>theater</v>
      </c>
      <c r="R1420" t="str">
        <f>RIGHT(N1420,LEN(N1420)-FIND("/",N1420))</f>
        <v>plays</v>
      </c>
      <c r="S1420" s="8">
        <f t="shared" si="44"/>
        <v>41927.848900462966</v>
      </c>
      <c r="T1420" s="8">
        <f t="shared" si="45"/>
        <v>41948.890567129631</v>
      </c>
    </row>
    <row r="1421" spans="1:20" ht="45" x14ac:dyDescent="0.2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17">
        <f>(E1421/D1421)*100</f>
        <v>106.02150537634409</v>
      </c>
      <c r="P1421" s="19">
        <f>ROUND(E1421/L1421, 3)</f>
        <v>39.44</v>
      </c>
      <c r="Q1421" t="str">
        <f>LEFT(N1421, SEARCH("/", N1421, 1)-1)</f>
        <v>technology</v>
      </c>
      <c r="R1421" t="str">
        <f>RIGHT(N1421,LEN(N1421)-FIND("/",N1421))</f>
        <v>space exploration</v>
      </c>
      <c r="S1421" s="8">
        <f t="shared" si="44"/>
        <v>42612.656493055561</v>
      </c>
      <c r="T1421" s="8">
        <f t="shared" si="45"/>
        <v>42642.656493055561</v>
      </c>
    </row>
    <row r="1422" spans="1:20" ht="45" x14ac:dyDescent="0.2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17">
        <f>(E1422/D1422)*100</f>
        <v>106.01933333333334</v>
      </c>
      <c r="P1422" s="19">
        <f>ROUND(E1422/L1422, 3)</f>
        <v>40.777000000000001</v>
      </c>
      <c r="Q1422" t="str">
        <f>LEFT(N1422, SEARCH("/", N1422, 1)-1)</f>
        <v>film &amp; video</v>
      </c>
      <c r="R1422" t="str">
        <f>RIGHT(N1422,LEN(N1422)-FIND("/",N1422))</f>
        <v>shorts</v>
      </c>
      <c r="S1422" s="8">
        <f t="shared" si="44"/>
        <v>41631.902766203704</v>
      </c>
      <c r="T1422" s="8">
        <f t="shared" si="45"/>
        <v>41661.902766203704</v>
      </c>
    </row>
    <row r="1423" spans="1:20" ht="45" x14ac:dyDescent="0.2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17">
        <f>(E1423/D1423)*100</f>
        <v>106.00260000000002</v>
      </c>
      <c r="P1423" s="19">
        <f>ROUND(E1423/L1423, 3)</f>
        <v>56.204999999999998</v>
      </c>
      <c r="Q1423" t="str">
        <f>LEFT(N1423, SEARCH("/", N1423, 1)-1)</f>
        <v>technology</v>
      </c>
      <c r="R1423" t="str">
        <f>RIGHT(N1423,LEN(N1423)-FIND("/",N1423))</f>
        <v>hardware</v>
      </c>
      <c r="S1423" s="8">
        <f t="shared" si="44"/>
        <v>41800.423043981478</v>
      </c>
      <c r="T1423" s="8">
        <f t="shared" si="45"/>
        <v>41830.423043981478</v>
      </c>
    </row>
    <row r="1424" spans="1:20" ht="60" x14ac:dyDescent="0.2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17">
        <f>(E1424/D1424)*100</f>
        <v>106</v>
      </c>
      <c r="P1424" s="19">
        <f>ROUND(E1424/L1424, 3)</f>
        <v>138.261</v>
      </c>
      <c r="Q1424" t="str">
        <f>LEFT(N1424, SEARCH("/", N1424, 1)-1)</f>
        <v>photography</v>
      </c>
      <c r="R1424" t="str">
        <f>RIGHT(N1424,LEN(N1424)-FIND("/",N1424))</f>
        <v>photobooks</v>
      </c>
      <c r="S1424" s="8">
        <f t="shared" si="44"/>
        <v>42761.846122685187</v>
      </c>
      <c r="T1424" s="8">
        <f t="shared" si="45"/>
        <v>42791.846122685187</v>
      </c>
    </row>
    <row r="1425" spans="1:20" ht="60" x14ac:dyDescent="0.2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17">
        <f>(E1425/D1425)*100</f>
        <v>106</v>
      </c>
      <c r="P1425" s="19">
        <f>ROUND(E1425/L1425, 3)</f>
        <v>189.286</v>
      </c>
      <c r="Q1425" t="str">
        <f>LEFT(N1425, SEARCH("/", N1425, 1)-1)</f>
        <v>music</v>
      </c>
      <c r="R1425" t="str">
        <f>RIGHT(N1425,LEN(N1425)-FIND("/",N1425))</f>
        <v>rock</v>
      </c>
      <c r="S1425" s="8">
        <f t="shared" si="44"/>
        <v>40274.745127314818</v>
      </c>
      <c r="T1425" s="8">
        <f t="shared" si="45"/>
        <v>40344.166666666664</v>
      </c>
    </row>
    <row r="1426" spans="1:20" ht="60" x14ac:dyDescent="0.2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17">
        <f>(E1426/D1426)*100</f>
        <v>106</v>
      </c>
      <c r="P1426" s="19">
        <f>ROUND(E1426/L1426, 3)</f>
        <v>88.332999999999998</v>
      </c>
      <c r="Q1426" t="str">
        <f>LEFT(N1426, SEARCH("/", N1426, 1)-1)</f>
        <v>theater</v>
      </c>
      <c r="R1426" t="str">
        <f>RIGHT(N1426,LEN(N1426)-FIND("/",N1426))</f>
        <v>musical</v>
      </c>
      <c r="S1426" s="8">
        <f t="shared" si="44"/>
        <v>41872.291238425925</v>
      </c>
      <c r="T1426" s="8">
        <f t="shared" si="45"/>
        <v>41897.255555555559</v>
      </c>
    </row>
    <row r="1427" spans="1:20" ht="30" x14ac:dyDescent="0.2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17">
        <f>(E1427/D1427)*100</f>
        <v>106</v>
      </c>
      <c r="P1427" s="19">
        <f>ROUND(E1427/L1427, 3)</f>
        <v>78.936000000000007</v>
      </c>
      <c r="Q1427" t="str">
        <f>LEFT(N1427, SEARCH("/", N1427, 1)-1)</f>
        <v>theater</v>
      </c>
      <c r="R1427" t="str">
        <f>RIGHT(N1427,LEN(N1427)-FIND("/",N1427))</f>
        <v>plays</v>
      </c>
      <c r="S1427" s="8">
        <f t="shared" si="44"/>
        <v>42585.523842592593</v>
      </c>
      <c r="T1427" s="8">
        <f t="shared" si="45"/>
        <v>42599.165972222225</v>
      </c>
    </row>
    <row r="1428" spans="1:20" ht="45" x14ac:dyDescent="0.2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17">
        <f>(E1428/D1428)*100</f>
        <v>106</v>
      </c>
      <c r="P1428" s="19">
        <f>ROUND(E1428/L1428, 3)</f>
        <v>69.89</v>
      </c>
      <c r="Q1428" t="str">
        <f>LEFT(N1428, SEARCH("/", N1428, 1)-1)</f>
        <v>theater</v>
      </c>
      <c r="R1428" t="str">
        <f>RIGHT(N1428,LEN(N1428)-FIND("/",N1428))</f>
        <v>plays</v>
      </c>
      <c r="S1428" s="8">
        <f t="shared" si="44"/>
        <v>41808.669571759259</v>
      </c>
      <c r="T1428" s="8">
        <f t="shared" si="45"/>
        <v>41838.669571759259</v>
      </c>
    </row>
    <row r="1429" spans="1:20" ht="30" x14ac:dyDescent="0.2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17">
        <f>(E1429/D1429)*100</f>
        <v>106</v>
      </c>
      <c r="P1429" s="19">
        <f>ROUND(E1429/L1429, 3)</f>
        <v>70.667000000000002</v>
      </c>
      <c r="Q1429" t="str">
        <f>LEFT(N1429, SEARCH("/", N1429, 1)-1)</f>
        <v>theater</v>
      </c>
      <c r="R1429" t="str">
        <f>RIGHT(N1429,LEN(N1429)-FIND("/",N1429))</f>
        <v>spaces</v>
      </c>
      <c r="S1429" s="8">
        <f t="shared" si="44"/>
        <v>42465.16851851852</v>
      </c>
      <c r="T1429" s="8">
        <f t="shared" si="45"/>
        <v>42495.16851851852</v>
      </c>
    </row>
    <row r="1430" spans="1:20" ht="45" x14ac:dyDescent="0.2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17">
        <f>(E1430/D1430)*100</f>
        <v>106</v>
      </c>
      <c r="P1430" s="19">
        <f>ROUND(E1430/L1430, 3)</f>
        <v>75.713999999999999</v>
      </c>
      <c r="Q1430" t="str">
        <f>LEFT(N1430, SEARCH("/", N1430, 1)-1)</f>
        <v>theater</v>
      </c>
      <c r="R1430" t="str">
        <f>RIGHT(N1430,LEN(N1430)-FIND("/",N1430))</f>
        <v>plays</v>
      </c>
      <c r="S1430" s="8">
        <f t="shared" si="44"/>
        <v>42214.6956712963</v>
      </c>
      <c r="T1430" s="8">
        <f t="shared" si="45"/>
        <v>42225.666666666672</v>
      </c>
    </row>
    <row r="1431" spans="1:20" ht="60" x14ac:dyDescent="0.2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17">
        <f>(E1431/D1431)*100</f>
        <v>106</v>
      </c>
      <c r="P1431" s="19">
        <f>ROUND(E1431/L1431, 3)</f>
        <v>64.634</v>
      </c>
      <c r="Q1431" t="str">
        <f>LEFT(N1431, SEARCH("/", N1431, 1)-1)</f>
        <v>theater</v>
      </c>
      <c r="R1431" t="str">
        <f>RIGHT(N1431,LEN(N1431)-FIND("/",N1431))</f>
        <v>plays</v>
      </c>
      <c r="S1431" s="8">
        <f t="shared" si="44"/>
        <v>42170.910231481481</v>
      </c>
      <c r="T1431" s="8">
        <f t="shared" si="45"/>
        <v>42205.165972222225</v>
      </c>
    </row>
    <row r="1432" spans="1:20" ht="60" x14ac:dyDescent="0.2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17">
        <f>(E1432/D1432)*100</f>
        <v>105.982</v>
      </c>
      <c r="P1432" s="19">
        <f>ROUND(E1432/L1432, 3)</f>
        <v>111.795</v>
      </c>
      <c r="Q1432" t="str">
        <f>LEFT(N1432, SEARCH("/", N1432, 1)-1)</f>
        <v>film &amp; video</v>
      </c>
      <c r="R1432" t="str">
        <f>RIGHT(N1432,LEN(N1432)-FIND("/",N1432))</f>
        <v>documentary</v>
      </c>
      <c r="S1432" s="8">
        <f t="shared" si="44"/>
        <v>41934.584502314814</v>
      </c>
      <c r="T1432" s="8">
        <f t="shared" si="45"/>
        <v>41964.626168981486</v>
      </c>
    </row>
    <row r="1433" spans="1:20" ht="60" x14ac:dyDescent="0.2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17">
        <f>(E1433/D1433)*100</f>
        <v>105.9591836734694</v>
      </c>
      <c r="P1433" s="19">
        <f>ROUND(E1433/L1433, 3)</f>
        <v>54.082999999999998</v>
      </c>
      <c r="Q1433" t="str">
        <f>LEFT(N1433, SEARCH("/", N1433, 1)-1)</f>
        <v>film &amp; video</v>
      </c>
      <c r="R1433" t="str">
        <f>RIGHT(N1433,LEN(N1433)-FIND("/",N1433))</f>
        <v>documentary</v>
      </c>
      <c r="S1433" s="8">
        <f t="shared" si="44"/>
        <v>42576.452731481477</v>
      </c>
      <c r="T1433" s="8">
        <f t="shared" si="45"/>
        <v>42607.452731481477</v>
      </c>
    </row>
    <row r="1434" spans="1:20" ht="45" x14ac:dyDescent="0.2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17">
        <f>(E1434/D1434)*100</f>
        <v>105.95454545454545</v>
      </c>
      <c r="P1434" s="19">
        <f>ROUND(E1434/L1434, 3)</f>
        <v>34.790999999999997</v>
      </c>
      <c r="Q1434" t="str">
        <f>LEFT(N1434, SEARCH("/", N1434, 1)-1)</f>
        <v>theater</v>
      </c>
      <c r="R1434" t="str">
        <f>RIGHT(N1434,LEN(N1434)-FIND("/",N1434))</f>
        <v>plays</v>
      </c>
      <c r="S1434" s="8">
        <f t="shared" si="44"/>
        <v>41550.867673611108</v>
      </c>
      <c r="T1434" s="8">
        <f t="shared" si="45"/>
        <v>41580.867673611108</v>
      </c>
    </row>
    <row r="1435" spans="1:20" ht="60" x14ac:dyDescent="0.2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17">
        <f>(E1435/D1435)*100</f>
        <v>105.93333333333332</v>
      </c>
      <c r="P1435" s="19">
        <f>ROUND(E1435/L1435, 3)</f>
        <v>44.139000000000003</v>
      </c>
      <c r="Q1435" t="str">
        <f>LEFT(N1435, SEARCH("/", N1435, 1)-1)</f>
        <v>theater</v>
      </c>
      <c r="R1435" t="str">
        <f>RIGHT(N1435,LEN(N1435)-FIND("/",N1435))</f>
        <v>plays</v>
      </c>
      <c r="S1435" s="8">
        <f t="shared" si="44"/>
        <v>42422.977418981478</v>
      </c>
      <c r="T1435" s="8">
        <f t="shared" si="45"/>
        <v>42444.875</v>
      </c>
    </row>
    <row r="1436" spans="1:20" ht="45" x14ac:dyDescent="0.2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17">
        <f>(E1436/D1436)*100</f>
        <v>105.91999999999999</v>
      </c>
      <c r="P1436" s="19">
        <f>ROUND(E1436/L1436, 3)</f>
        <v>211.84</v>
      </c>
      <c r="Q1436" t="str">
        <f>LEFT(N1436, SEARCH("/", N1436, 1)-1)</f>
        <v>food</v>
      </c>
      <c r="R1436" t="str">
        <f>RIGHT(N1436,LEN(N1436)-FIND("/",N1436))</f>
        <v>small batch</v>
      </c>
      <c r="S1436" s="8">
        <f t="shared" si="44"/>
        <v>41807.624374999999</v>
      </c>
      <c r="T1436" s="8">
        <f t="shared" si="45"/>
        <v>41837.624374999999</v>
      </c>
    </row>
    <row r="1437" spans="1:20" ht="60" x14ac:dyDescent="0.2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17">
        <f>(E1437/D1437)*100</f>
        <v>105.91914022517912</v>
      </c>
      <c r="P1437" s="19">
        <f>ROUND(E1437/L1437, 3)</f>
        <v>59.701999999999998</v>
      </c>
      <c r="Q1437" t="str">
        <f>LEFT(N1437, SEARCH("/", N1437, 1)-1)</f>
        <v>theater</v>
      </c>
      <c r="R1437" t="str">
        <f>RIGHT(N1437,LEN(N1437)-FIND("/",N1437))</f>
        <v>plays</v>
      </c>
      <c r="S1437" s="8">
        <f t="shared" si="44"/>
        <v>42278.089039351849</v>
      </c>
      <c r="T1437" s="8">
        <f t="shared" si="45"/>
        <v>42302.999305555553</v>
      </c>
    </row>
    <row r="1438" spans="1:20" ht="60" x14ac:dyDescent="0.2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17">
        <f>(E1438/D1438)*100</f>
        <v>105.89999999999999</v>
      </c>
      <c r="P1438" s="19">
        <f>ROUND(E1438/L1438, 3)</f>
        <v>143.108</v>
      </c>
      <c r="Q1438" t="str">
        <f>LEFT(N1438, SEARCH("/", N1438, 1)-1)</f>
        <v>theater</v>
      </c>
      <c r="R1438" t="str">
        <f>RIGHT(N1438,LEN(N1438)-FIND("/",N1438))</f>
        <v>plays</v>
      </c>
      <c r="S1438" s="8">
        <f t="shared" si="44"/>
        <v>41851.541585648149</v>
      </c>
      <c r="T1438" s="8">
        <f t="shared" si="45"/>
        <v>41872.686111111114</v>
      </c>
    </row>
    <row r="1439" spans="1:20" ht="60" x14ac:dyDescent="0.2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17">
        <f>(E1439/D1439)*100</f>
        <v>105.86</v>
      </c>
      <c r="P1439" s="19">
        <f>ROUND(E1439/L1439, 3)</f>
        <v>46.43</v>
      </c>
      <c r="Q1439" t="str">
        <f>LEFT(N1439, SEARCH("/", N1439, 1)-1)</f>
        <v>theater</v>
      </c>
      <c r="R1439" t="str">
        <f>RIGHT(N1439,LEN(N1439)-FIND("/",N1439))</f>
        <v>plays</v>
      </c>
      <c r="S1439" s="8">
        <f t="shared" si="44"/>
        <v>42167.434166666666</v>
      </c>
      <c r="T1439" s="8">
        <f t="shared" si="45"/>
        <v>42197.434166666666</v>
      </c>
    </row>
    <row r="1440" spans="1:20" ht="60" x14ac:dyDescent="0.2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17">
        <f>(E1440/D1440)*100</f>
        <v>105.84090909090908</v>
      </c>
      <c r="P1440" s="19">
        <f>ROUND(E1440/L1440, 3)</f>
        <v>146.447</v>
      </c>
      <c r="Q1440" t="str">
        <f>LEFT(N1440, SEARCH("/", N1440, 1)-1)</f>
        <v>theater</v>
      </c>
      <c r="R1440" t="str">
        <f>RIGHT(N1440,LEN(N1440)-FIND("/",N1440))</f>
        <v>spaces</v>
      </c>
      <c r="S1440" s="8">
        <f t="shared" si="44"/>
        <v>41841.850034722222</v>
      </c>
      <c r="T1440" s="8">
        <f t="shared" si="45"/>
        <v>41871.850034722222</v>
      </c>
    </row>
    <row r="1441" spans="1:20" ht="60" x14ac:dyDescent="0.2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17">
        <f>(E1441/D1441)*100</f>
        <v>105.82000000000001</v>
      </c>
      <c r="P1441" s="19">
        <f>ROUND(E1441/L1441, 3)</f>
        <v>115.02200000000001</v>
      </c>
      <c r="Q1441" t="str">
        <f>LEFT(N1441, SEARCH("/", N1441, 1)-1)</f>
        <v>theater</v>
      </c>
      <c r="R1441" t="str">
        <f>RIGHT(N1441,LEN(N1441)-FIND("/",N1441))</f>
        <v>plays</v>
      </c>
      <c r="S1441" s="8">
        <f t="shared" si="44"/>
        <v>42737.910138888896</v>
      </c>
      <c r="T1441" s="8">
        <f t="shared" si="45"/>
        <v>42767.957638888889</v>
      </c>
    </row>
    <row r="1442" spans="1:20" ht="60" x14ac:dyDescent="0.2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17">
        <f>(E1442/D1442)*100</f>
        <v>105.81826105905425</v>
      </c>
      <c r="P1442" s="19">
        <f>ROUND(E1442/L1442, 3)</f>
        <v>64.747</v>
      </c>
      <c r="Q1442" t="str">
        <f>LEFT(N1442, SEARCH("/", N1442, 1)-1)</f>
        <v>games</v>
      </c>
      <c r="R1442" t="str">
        <f>RIGHT(N1442,LEN(N1442)-FIND("/",N1442))</f>
        <v>tabletop games</v>
      </c>
      <c r="S1442" s="8">
        <f t="shared" si="44"/>
        <v>41614.651493055557</v>
      </c>
      <c r="T1442" s="8">
        <f t="shared" si="45"/>
        <v>41644.651493055557</v>
      </c>
    </row>
    <row r="1443" spans="1:20" ht="45" x14ac:dyDescent="0.2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17">
        <f>(E1443/D1443)*100</f>
        <v>105.80799999999999</v>
      </c>
      <c r="P1443" s="19">
        <f>ROUND(E1443/L1443, 3)</f>
        <v>174.02600000000001</v>
      </c>
      <c r="Q1443" t="str">
        <f>LEFT(N1443, SEARCH("/", N1443, 1)-1)</f>
        <v>technology</v>
      </c>
      <c r="R1443" t="str">
        <f>RIGHT(N1443,LEN(N1443)-FIND("/",N1443))</f>
        <v>wearables</v>
      </c>
      <c r="S1443" s="8">
        <f t="shared" si="44"/>
        <v>42100.642071759255</v>
      </c>
      <c r="T1443" s="8">
        <f t="shared" si="45"/>
        <v>42155.642071759255</v>
      </c>
    </row>
    <row r="1444" spans="1:20" ht="60" x14ac:dyDescent="0.2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17">
        <f>(E1444/D1444)*100</f>
        <v>105.80000000000001</v>
      </c>
      <c r="P1444" s="19">
        <f>ROUND(E1444/L1444, 3)</f>
        <v>206.31</v>
      </c>
      <c r="Q1444" t="str">
        <f>LEFT(N1444, SEARCH("/", N1444, 1)-1)</f>
        <v>games</v>
      </c>
      <c r="R1444" t="str">
        <f>RIGHT(N1444,LEN(N1444)-FIND("/",N1444))</f>
        <v>tabletop games</v>
      </c>
      <c r="S1444" s="8">
        <f t="shared" si="44"/>
        <v>42152.640833333338</v>
      </c>
      <c r="T1444" s="8">
        <f t="shared" si="45"/>
        <v>42182.640833333338</v>
      </c>
    </row>
    <row r="1445" spans="1:20" ht="45" x14ac:dyDescent="0.2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17">
        <f>(E1445/D1445)*100</f>
        <v>105.80000000000001</v>
      </c>
      <c r="P1445" s="19">
        <f>ROUND(E1445/L1445, 3)</f>
        <v>36.067999999999998</v>
      </c>
      <c r="Q1445" t="str">
        <f>LEFT(N1445, SEARCH("/", N1445, 1)-1)</f>
        <v>theater</v>
      </c>
      <c r="R1445" t="str">
        <f>RIGHT(N1445,LEN(N1445)-FIND("/",N1445))</f>
        <v>plays</v>
      </c>
      <c r="S1445" s="8">
        <f t="shared" si="44"/>
        <v>41923.921643518523</v>
      </c>
      <c r="T1445" s="8">
        <f t="shared" si="45"/>
        <v>41949.031944444447</v>
      </c>
    </row>
    <row r="1446" spans="1:20" ht="45" x14ac:dyDescent="0.2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17">
        <f>(E1446/D1446)*100</f>
        <v>105.77749999999999</v>
      </c>
      <c r="P1446" s="19">
        <f>ROUND(E1446/L1446, 3)</f>
        <v>104.99</v>
      </c>
      <c r="Q1446" t="str">
        <f>LEFT(N1446, SEARCH("/", N1446, 1)-1)</f>
        <v>food</v>
      </c>
      <c r="R1446" t="str">
        <f>RIGHT(N1446,LEN(N1446)-FIND("/",N1446))</f>
        <v>small batch</v>
      </c>
      <c r="S1446" s="8">
        <f t="shared" si="44"/>
        <v>42643.642800925925</v>
      </c>
      <c r="T1446" s="8">
        <f t="shared" si="45"/>
        <v>42673.642800925925</v>
      </c>
    </row>
    <row r="1447" spans="1:20" x14ac:dyDescent="0.2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17">
        <f>(E1447/D1447)*100</f>
        <v>105.745</v>
      </c>
      <c r="P1447" s="19">
        <f>ROUND(E1447/L1447, 3)</f>
        <v>261.745</v>
      </c>
      <c r="Q1447" t="str">
        <f>LEFT(N1447, SEARCH("/", N1447, 1)-1)</f>
        <v>technology</v>
      </c>
      <c r="R1447" t="str">
        <f>RIGHT(N1447,LEN(N1447)-FIND("/",N1447))</f>
        <v>hardware</v>
      </c>
      <c r="S1447" s="8">
        <f t="shared" si="44"/>
        <v>42452.579988425925</v>
      </c>
      <c r="T1447" s="8">
        <f t="shared" si="45"/>
        <v>42482.579988425925</v>
      </c>
    </row>
    <row r="1448" spans="1:20" ht="45" x14ac:dyDescent="0.2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17">
        <f>(E1448/D1448)*100</f>
        <v>105.69999999999999</v>
      </c>
      <c r="P1448" s="19">
        <f>ROUND(E1448/L1448, 3)</f>
        <v>41.944000000000003</v>
      </c>
      <c r="Q1448" t="str">
        <f>LEFT(N1448, SEARCH("/", N1448, 1)-1)</f>
        <v>theater</v>
      </c>
      <c r="R1448" t="str">
        <f>RIGHT(N1448,LEN(N1448)-FIND("/",N1448))</f>
        <v>plays</v>
      </c>
      <c r="S1448" s="8">
        <f t="shared" si="44"/>
        <v>41753.593275462961</v>
      </c>
      <c r="T1448" s="8">
        <f t="shared" si="45"/>
        <v>41778.875</v>
      </c>
    </row>
    <row r="1449" spans="1:20" ht="60" x14ac:dyDescent="0.2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17">
        <f>(E1449/D1449)*100</f>
        <v>105.66666666666666</v>
      </c>
      <c r="P1449" s="19">
        <f>ROUND(E1449/L1449, 3)</f>
        <v>22.643000000000001</v>
      </c>
      <c r="Q1449" t="str">
        <f>LEFT(N1449, SEARCH("/", N1449, 1)-1)</f>
        <v>music</v>
      </c>
      <c r="R1449" t="str">
        <f>RIGHT(N1449,LEN(N1449)-FIND("/",N1449))</f>
        <v>electronic music</v>
      </c>
      <c r="S1449" s="8">
        <f t="shared" si="44"/>
        <v>42194.751678240747</v>
      </c>
      <c r="T1449" s="8">
        <f t="shared" si="45"/>
        <v>42208.751678240747</v>
      </c>
    </row>
    <row r="1450" spans="1:20" ht="75" x14ac:dyDescent="0.2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17">
        <f>(E1450/D1450)*100</f>
        <v>105.66666666666666</v>
      </c>
      <c r="P1450" s="19">
        <f>ROUND(E1450/L1450, 3)</f>
        <v>45.942</v>
      </c>
      <c r="Q1450" t="str">
        <f>LEFT(N1450, SEARCH("/", N1450, 1)-1)</f>
        <v>technology</v>
      </c>
      <c r="R1450" t="str">
        <f>RIGHT(N1450,LEN(N1450)-FIND("/",N1450))</f>
        <v>space exploration</v>
      </c>
      <c r="S1450" s="8">
        <f t="shared" si="44"/>
        <v>42103.160578703704</v>
      </c>
      <c r="T1450" s="8">
        <f t="shared" si="45"/>
        <v>42163.160578703704</v>
      </c>
    </row>
    <row r="1451" spans="1:20" ht="45" x14ac:dyDescent="0.2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17">
        <f>(E1451/D1451)*100</f>
        <v>105.60000000000001</v>
      </c>
      <c r="P1451" s="19">
        <f>ROUND(E1451/L1451, 3)</f>
        <v>52.8</v>
      </c>
      <c r="Q1451" t="str">
        <f>LEFT(N1451, SEARCH("/", N1451, 1)-1)</f>
        <v>music</v>
      </c>
      <c r="R1451" t="str">
        <f>RIGHT(N1451,LEN(N1451)-FIND("/",N1451))</f>
        <v>indie rock</v>
      </c>
      <c r="S1451" s="8">
        <f t="shared" si="44"/>
        <v>42017.967442129629</v>
      </c>
      <c r="T1451" s="8">
        <f t="shared" si="45"/>
        <v>42031.967442129629</v>
      </c>
    </row>
    <row r="1452" spans="1:20" ht="60" x14ac:dyDescent="0.2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17">
        <f>(E1452/D1452)*100</f>
        <v>105.58333333333334</v>
      </c>
      <c r="P1452" s="19">
        <f>ROUND(E1452/L1452, 3)</f>
        <v>72.483000000000004</v>
      </c>
      <c r="Q1452" t="str">
        <f>LEFT(N1452, SEARCH("/", N1452, 1)-1)</f>
        <v>film &amp; video</v>
      </c>
      <c r="R1452" t="str">
        <f>RIGHT(N1452,LEN(N1452)-FIND("/",N1452))</f>
        <v>documentary</v>
      </c>
      <c r="S1452" s="8">
        <f t="shared" si="44"/>
        <v>41401.565868055557</v>
      </c>
      <c r="T1452" s="8">
        <f t="shared" si="45"/>
        <v>41431.565868055557</v>
      </c>
    </row>
    <row r="1453" spans="1:20" ht="60" x14ac:dyDescent="0.2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17">
        <f>(E1453/D1453)*100</f>
        <v>105.56666666666668</v>
      </c>
      <c r="P1453" s="19">
        <f>ROUND(E1453/L1453, 3)</f>
        <v>62.713000000000001</v>
      </c>
      <c r="Q1453" t="str">
        <f>LEFT(N1453, SEARCH("/", N1453, 1)-1)</f>
        <v>film &amp; video</v>
      </c>
      <c r="R1453" t="str">
        <f>RIGHT(N1453,LEN(N1453)-FIND("/",N1453))</f>
        <v>documentary</v>
      </c>
      <c r="S1453" s="8">
        <f t="shared" si="44"/>
        <v>40567.694560185184</v>
      </c>
      <c r="T1453" s="8">
        <f t="shared" si="45"/>
        <v>40612.694560185184</v>
      </c>
    </row>
    <row r="1454" spans="1:20" ht="45" x14ac:dyDescent="0.2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17">
        <f>(E1454/D1454)*100</f>
        <v>105.566</v>
      </c>
      <c r="P1454" s="19">
        <f>ROUND(E1454/L1454, 3)</f>
        <v>60.902999999999999</v>
      </c>
      <c r="Q1454" t="str">
        <f>LEFT(N1454, SEARCH("/", N1454, 1)-1)</f>
        <v>publishing</v>
      </c>
      <c r="R1454" t="str">
        <f>RIGHT(N1454,LEN(N1454)-FIND("/",N1454))</f>
        <v>nonfiction</v>
      </c>
      <c r="S1454" s="8">
        <f t="shared" si="44"/>
        <v>40731.837465277778</v>
      </c>
      <c r="T1454" s="8">
        <f t="shared" si="45"/>
        <v>40776.837465277778</v>
      </c>
    </row>
    <row r="1455" spans="1:20" ht="60" x14ac:dyDescent="0.2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17">
        <f>(E1455/D1455)*100</f>
        <v>105.56</v>
      </c>
      <c r="P1455" s="19">
        <f>ROUND(E1455/L1455, 3)</f>
        <v>95.963999999999999</v>
      </c>
      <c r="Q1455" t="str">
        <f>LEFT(N1455, SEARCH("/", N1455, 1)-1)</f>
        <v>publishing</v>
      </c>
      <c r="R1455" t="str">
        <f>RIGHT(N1455,LEN(N1455)-FIND("/",N1455))</f>
        <v>nonfiction</v>
      </c>
      <c r="S1455" s="8">
        <f t="shared" si="44"/>
        <v>42733.94131944445</v>
      </c>
      <c r="T1455" s="8">
        <f t="shared" si="45"/>
        <v>42763.94131944445</v>
      </c>
    </row>
    <row r="1456" spans="1:20" ht="60" x14ac:dyDescent="0.2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17">
        <f>(E1456/D1456)*100</f>
        <v>105.55000000000001</v>
      </c>
      <c r="P1456" s="19">
        <f>ROUND(E1456/L1456, 3)</f>
        <v>87.957999999999998</v>
      </c>
      <c r="Q1456" t="str">
        <f>LEFT(N1456, SEARCH("/", N1456, 1)-1)</f>
        <v>music</v>
      </c>
      <c r="R1456" t="str">
        <f>RIGHT(N1456,LEN(N1456)-FIND("/",N1456))</f>
        <v>indie rock</v>
      </c>
      <c r="S1456" s="8">
        <f t="shared" si="44"/>
        <v>40335.798078703701</v>
      </c>
      <c r="T1456" s="8">
        <f t="shared" si="45"/>
        <v>40381.25</v>
      </c>
    </row>
    <row r="1457" spans="1:20" ht="60" x14ac:dyDescent="0.2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17">
        <f>(E1457/D1457)*100</f>
        <v>105.55000000000001</v>
      </c>
      <c r="P1457" s="19">
        <f>ROUND(E1457/L1457, 3)</f>
        <v>62.826999999999998</v>
      </c>
      <c r="Q1457" t="str">
        <f>LEFT(N1457, SEARCH("/", N1457, 1)-1)</f>
        <v>theater</v>
      </c>
      <c r="R1457" t="str">
        <f>RIGHT(N1457,LEN(N1457)-FIND("/",N1457))</f>
        <v>plays</v>
      </c>
      <c r="S1457" s="8">
        <f t="shared" si="44"/>
        <v>41800.380428240744</v>
      </c>
      <c r="T1457" s="8">
        <f t="shared" si="45"/>
        <v>41830.380428240744</v>
      </c>
    </row>
    <row r="1458" spans="1:20" ht="60" x14ac:dyDescent="0.2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17">
        <f>(E1458/D1458)*100</f>
        <v>105.50335570469798</v>
      </c>
      <c r="P1458" s="19">
        <f>ROUND(E1458/L1458, 3)</f>
        <v>23.117999999999999</v>
      </c>
      <c r="Q1458" t="str">
        <f>LEFT(N1458, SEARCH("/", N1458, 1)-1)</f>
        <v>music</v>
      </c>
      <c r="R1458" t="str">
        <f>RIGHT(N1458,LEN(N1458)-FIND("/",N1458))</f>
        <v>classical music</v>
      </c>
      <c r="S1458" s="8">
        <f t="shared" si="44"/>
        <v>41222.991400462961</v>
      </c>
      <c r="T1458" s="8">
        <f t="shared" si="45"/>
        <v>41267.991400462961</v>
      </c>
    </row>
    <row r="1459" spans="1:20" ht="45" x14ac:dyDescent="0.2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17">
        <f>(E1459/D1459)*100</f>
        <v>105.5</v>
      </c>
      <c r="P1459" s="19">
        <f>ROUND(E1459/L1459, 3)</f>
        <v>63.173999999999999</v>
      </c>
      <c r="Q1459" t="str">
        <f>LEFT(N1459, SEARCH("/", N1459, 1)-1)</f>
        <v>film &amp; video</v>
      </c>
      <c r="R1459" t="str">
        <f>RIGHT(N1459,LEN(N1459)-FIND("/",N1459))</f>
        <v>documentary</v>
      </c>
      <c r="S1459" s="8">
        <f t="shared" si="44"/>
        <v>42291.46674768519</v>
      </c>
      <c r="T1459" s="8">
        <f t="shared" si="45"/>
        <v>42315.166666666672</v>
      </c>
    </row>
    <row r="1460" spans="1:20" ht="45" x14ac:dyDescent="0.2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17">
        <f>(E1460/D1460)*100</f>
        <v>105.5</v>
      </c>
      <c r="P1460" s="19">
        <f>ROUND(E1460/L1460, 3)</f>
        <v>45.213999999999999</v>
      </c>
      <c r="Q1460" t="str">
        <f>LEFT(N1460, SEARCH("/", N1460, 1)-1)</f>
        <v>theater</v>
      </c>
      <c r="R1460" t="str">
        <f>RIGHT(N1460,LEN(N1460)-FIND("/",N1460))</f>
        <v>spaces</v>
      </c>
      <c r="S1460" s="8">
        <f t="shared" si="44"/>
        <v>42431.500069444446</v>
      </c>
      <c r="T1460" s="8">
        <f t="shared" si="45"/>
        <v>42491.458402777775</v>
      </c>
    </row>
    <row r="1461" spans="1:20" ht="60" x14ac:dyDescent="0.2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17">
        <f>(E1461/D1461)*100</f>
        <v>105.5</v>
      </c>
      <c r="P1461" s="19">
        <f>ROUND(E1461/L1461, 3)</f>
        <v>60.286000000000001</v>
      </c>
      <c r="Q1461" t="str">
        <f>LEFT(N1461, SEARCH("/", N1461, 1)-1)</f>
        <v>theater</v>
      </c>
      <c r="R1461" t="str">
        <f>RIGHT(N1461,LEN(N1461)-FIND("/",N1461))</f>
        <v>plays</v>
      </c>
      <c r="S1461" s="8">
        <f t="shared" si="44"/>
        <v>42132.036168981482</v>
      </c>
      <c r="T1461" s="8">
        <f t="shared" si="45"/>
        <v>42186.290972222225</v>
      </c>
    </row>
    <row r="1462" spans="1:20" ht="60" x14ac:dyDescent="0.2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17">
        <f>(E1462/D1462)*100</f>
        <v>105.49000000000002</v>
      </c>
      <c r="P1462" s="19">
        <f>ROUND(E1462/L1462, 3)</f>
        <v>21.097999999999999</v>
      </c>
      <c r="Q1462" t="str">
        <f>LEFT(N1462, SEARCH("/", N1462, 1)-1)</f>
        <v>theater</v>
      </c>
      <c r="R1462" t="str">
        <f>RIGHT(N1462,LEN(N1462)-FIND("/",N1462))</f>
        <v>plays</v>
      </c>
      <c r="S1462" s="8">
        <f t="shared" si="44"/>
        <v>42555.671944444446</v>
      </c>
      <c r="T1462" s="8">
        <f t="shared" si="45"/>
        <v>42583.791666666672</v>
      </c>
    </row>
    <row r="1463" spans="1:20" ht="60" x14ac:dyDescent="0.2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17">
        <f>(E1463/D1463)*100</f>
        <v>105.47157142857144</v>
      </c>
      <c r="P1463" s="19">
        <f>ROUND(E1463/L1463, 3)</f>
        <v>51.628999999999998</v>
      </c>
      <c r="Q1463" t="str">
        <f>LEFT(N1463, SEARCH("/", N1463, 1)-1)</f>
        <v>publishing</v>
      </c>
      <c r="R1463" t="str">
        <f>RIGHT(N1463,LEN(N1463)-FIND("/",N1463))</f>
        <v>nonfiction</v>
      </c>
      <c r="S1463" s="8">
        <f t="shared" si="44"/>
        <v>40694.638460648144</v>
      </c>
      <c r="T1463" s="8">
        <f t="shared" si="45"/>
        <v>40724.638460648144</v>
      </c>
    </row>
    <row r="1464" spans="1:20" ht="30" x14ac:dyDescent="0.2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17">
        <f>(E1464/D1464)*100</f>
        <v>105.45454545454544</v>
      </c>
      <c r="P1464" s="19">
        <f>ROUND(E1464/L1464, 3)</f>
        <v>29</v>
      </c>
      <c r="Q1464" t="str">
        <f>LEFT(N1464, SEARCH("/", N1464, 1)-1)</f>
        <v>theater</v>
      </c>
      <c r="R1464" t="str">
        <f>RIGHT(N1464,LEN(N1464)-FIND("/",N1464))</f>
        <v>plays</v>
      </c>
      <c r="S1464" s="8">
        <f t="shared" si="44"/>
        <v>42338.963912037041</v>
      </c>
      <c r="T1464" s="8">
        <f t="shared" si="45"/>
        <v>42353</v>
      </c>
    </row>
    <row r="1465" spans="1:20" ht="60" x14ac:dyDescent="0.2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17">
        <f>(E1465/D1465)*100</f>
        <v>105.44</v>
      </c>
      <c r="P1465" s="19">
        <f>ROUND(E1465/L1465, 3)</f>
        <v>118.739</v>
      </c>
      <c r="Q1465" t="str">
        <f>LEFT(N1465, SEARCH("/", N1465, 1)-1)</f>
        <v>photography</v>
      </c>
      <c r="R1465" t="str">
        <f>RIGHT(N1465,LEN(N1465)-FIND("/",N1465))</f>
        <v>photobooks</v>
      </c>
      <c r="S1465" s="8">
        <f t="shared" si="44"/>
        <v>42130.865150462967</v>
      </c>
      <c r="T1465" s="8">
        <f t="shared" si="45"/>
        <v>42163.166666666672</v>
      </c>
    </row>
    <row r="1466" spans="1:20" ht="60" x14ac:dyDescent="0.2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17">
        <f>(E1466/D1466)*100</f>
        <v>105.42</v>
      </c>
      <c r="P1466" s="19">
        <f>ROUND(E1466/L1466, 3)</f>
        <v>107.571</v>
      </c>
      <c r="Q1466" t="str">
        <f>LEFT(N1466, SEARCH("/", N1466, 1)-1)</f>
        <v>theater</v>
      </c>
      <c r="R1466" t="str">
        <f>RIGHT(N1466,LEN(N1466)-FIND("/",N1466))</f>
        <v>plays</v>
      </c>
      <c r="S1466" s="8">
        <f t="shared" si="44"/>
        <v>42151.069606481484</v>
      </c>
      <c r="T1466" s="8">
        <f t="shared" si="45"/>
        <v>42172.069606481484</v>
      </c>
    </row>
    <row r="1467" spans="1:20" ht="60" x14ac:dyDescent="0.2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17">
        <f>(E1467/D1467)*100</f>
        <v>105.4</v>
      </c>
      <c r="P1467" s="19">
        <f>ROUND(E1467/L1467, 3)</f>
        <v>136</v>
      </c>
      <c r="Q1467" t="str">
        <f>LEFT(N1467, SEARCH("/", N1467, 1)-1)</f>
        <v>theater</v>
      </c>
      <c r="R1467" t="str">
        <f>RIGHT(N1467,LEN(N1467)-FIND("/",N1467))</f>
        <v>plays</v>
      </c>
      <c r="S1467" s="8">
        <f t="shared" si="44"/>
        <v>42430.839398148149</v>
      </c>
      <c r="T1467" s="8">
        <f t="shared" si="45"/>
        <v>42445.165972222225</v>
      </c>
    </row>
    <row r="1468" spans="1:20" ht="30" x14ac:dyDescent="0.2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17">
        <f>(E1468/D1468)*100</f>
        <v>105.38666666666667</v>
      </c>
      <c r="P1468" s="19">
        <f>ROUND(E1468/L1468, 3)</f>
        <v>205.29900000000001</v>
      </c>
      <c r="Q1468" t="str">
        <f>LEFT(N1468, SEARCH("/", N1468, 1)-1)</f>
        <v>technology</v>
      </c>
      <c r="R1468" t="str">
        <f>RIGHT(N1468,LEN(N1468)-FIND("/",N1468))</f>
        <v>space exploration</v>
      </c>
      <c r="S1468" s="8">
        <f t="shared" si="44"/>
        <v>42279.792372685188</v>
      </c>
      <c r="T1468" s="8">
        <f t="shared" si="45"/>
        <v>42339.834039351852</v>
      </c>
    </row>
    <row r="1469" spans="1:20" ht="30" x14ac:dyDescent="0.2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17">
        <f>(E1469/D1469)*100</f>
        <v>105.35000000000001</v>
      </c>
      <c r="P1469" s="19">
        <f>ROUND(E1469/L1469, 3)</f>
        <v>123.941</v>
      </c>
      <c r="Q1469" t="str">
        <f>LEFT(N1469, SEARCH("/", N1469, 1)-1)</f>
        <v>theater</v>
      </c>
      <c r="R1469" t="str">
        <f>RIGHT(N1469,LEN(N1469)-FIND("/",N1469))</f>
        <v>plays</v>
      </c>
      <c r="S1469" s="8">
        <f t="shared" si="44"/>
        <v>42694.110185185185</v>
      </c>
      <c r="T1469" s="8">
        <f t="shared" si="45"/>
        <v>42709.041666666672</v>
      </c>
    </row>
    <row r="1470" spans="1:20" ht="60" x14ac:dyDescent="0.2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17">
        <f>(E1470/D1470)*100</f>
        <v>105.34805315203954</v>
      </c>
      <c r="P1470" s="19">
        <f>ROUND(E1470/L1470, 3)</f>
        <v>83.966999999999999</v>
      </c>
      <c r="Q1470" t="str">
        <f>LEFT(N1470, SEARCH("/", N1470, 1)-1)</f>
        <v>music</v>
      </c>
      <c r="R1470" t="str">
        <f>RIGHT(N1470,LEN(N1470)-FIND("/",N1470))</f>
        <v>rock</v>
      </c>
      <c r="S1470" s="8">
        <f t="shared" si="44"/>
        <v>41710.594282407408</v>
      </c>
      <c r="T1470" s="8">
        <f t="shared" si="45"/>
        <v>41740.594282407408</v>
      </c>
    </row>
    <row r="1471" spans="1:20" ht="60" x14ac:dyDescent="0.2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17">
        <f>(E1471/D1471)*100</f>
        <v>105.33333333333333</v>
      </c>
      <c r="P1471" s="19">
        <f>ROUND(E1471/L1471, 3)</f>
        <v>47.878999999999998</v>
      </c>
      <c r="Q1471" t="str">
        <f>LEFT(N1471, SEARCH("/", N1471, 1)-1)</f>
        <v>theater</v>
      </c>
      <c r="R1471" t="str">
        <f>RIGHT(N1471,LEN(N1471)-FIND("/",N1471))</f>
        <v>plays</v>
      </c>
      <c r="S1471" s="8">
        <f t="shared" si="44"/>
        <v>42016.938692129625</v>
      </c>
      <c r="T1471" s="8">
        <f t="shared" si="45"/>
        <v>42046.938692129625</v>
      </c>
    </row>
    <row r="1472" spans="1:20" ht="60" x14ac:dyDescent="0.2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17">
        <f>(E1472/D1472)*100</f>
        <v>105.31250000000001</v>
      </c>
      <c r="P1472" s="19">
        <f>ROUND(E1472/L1472, 3)</f>
        <v>158.96199999999999</v>
      </c>
      <c r="Q1472" t="str">
        <f>LEFT(N1472, SEARCH("/", N1472, 1)-1)</f>
        <v>music</v>
      </c>
      <c r="R1472" t="str">
        <f>RIGHT(N1472,LEN(N1472)-FIND("/",N1472))</f>
        <v>rock</v>
      </c>
      <c r="S1472" s="8">
        <f t="shared" si="44"/>
        <v>40736.115011574075</v>
      </c>
      <c r="T1472" s="8">
        <f t="shared" si="45"/>
        <v>40791.712500000001</v>
      </c>
    </row>
    <row r="1473" spans="1:20" ht="45" x14ac:dyDescent="0.2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17">
        <f>(E1473/D1473)*100</f>
        <v>105.28</v>
      </c>
      <c r="P1473" s="19">
        <f>ROUND(E1473/L1473, 3)</f>
        <v>47</v>
      </c>
      <c r="Q1473" t="str">
        <f>LEFT(N1473, SEARCH("/", N1473, 1)-1)</f>
        <v>theater</v>
      </c>
      <c r="R1473" t="str">
        <f>RIGHT(N1473,LEN(N1473)-FIND("/",N1473))</f>
        <v>plays</v>
      </c>
      <c r="S1473" s="8">
        <f t="shared" si="44"/>
        <v>42018.94159722222</v>
      </c>
      <c r="T1473" s="8">
        <f t="shared" si="45"/>
        <v>42047.291666666672</v>
      </c>
    </row>
    <row r="1474" spans="1:20" ht="45" x14ac:dyDescent="0.2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17">
        <f>(E1474/D1474)*100</f>
        <v>105.26894736842105</v>
      </c>
      <c r="P1474" s="19">
        <f>ROUND(E1474/L1474, 3)</f>
        <v>114.292</v>
      </c>
      <c r="Q1474" t="str">
        <f>LEFT(N1474, SEARCH("/", N1474, 1)-1)</f>
        <v>theater</v>
      </c>
      <c r="R1474" t="str">
        <f>RIGHT(N1474,LEN(N1474)-FIND("/",N1474))</f>
        <v>plays</v>
      </c>
      <c r="S1474" s="8">
        <f t="shared" si="44"/>
        <v>42268.009224537032</v>
      </c>
      <c r="T1474" s="8">
        <f t="shared" si="45"/>
        <v>42303.009224537032</v>
      </c>
    </row>
    <row r="1475" spans="1:20" ht="45" x14ac:dyDescent="0.2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17">
        <f>(E1475/D1475)*100</f>
        <v>105.25999999999999</v>
      </c>
      <c r="P1475" s="19">
        <f>ROUND(E1475/L1475, 3)</f>
        <v>75.186000000000007</v>
      </c>
      <c r="Q1475" t="str">
        <f>LEFT(N1475, SEARCH("/", N1475, 1)-1)</f>
        <v>film &amp; video</v>
      </c>
      <c r="R1475" t="str">
        <f>RIGHT(N1475,LEN(N1475)-FIND("/",N1475))</f>
        <v>documentary</v>
      </c>
      <c r="S1475" s="8">
        <f t="shared" ref="S1475:S1538" si="46">(((J1475/60)/60)/24)+DATE(1970,1,1)</f>
        <v>40718.310659722221</v>
      </c>
      <c r="T1475" s="8">
        <f t="shared" ref="T1475:T1538" si="47">(((I1475/60)/60)/24)+DATE(1970,1,1)</f>
        <v>40765.297222222223</v>
      </c>
    </row>
    <row r="1476" spans="1:20" ht="60" x14ac:dyDescent="0.2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17">
        <f>(E1476/D1476)*100</f>
        <v>105.22388000000001</v>
      </c>
      <c r="P1476" s="19">
        <f>ROUND(E1476/L1476, 3)</f>
        <v>346.13099999999997</v>
      </c>
      <c r="Q1476" t="str">
        <f>LEFT(N1476, SEARCH("/", N1476, 1)-1)</f>
        <v>technology</v>
      </c>
      <c r="R1476" t="str">
        <f>RIGHT(N1476,LEN(N1476)-FIND("/",N1476))</f>
        <v>hardware</v>
      </c>
      <c r="S1476" s="8">
        <f t="shared" si="46"/>
        <v>42633.841608796298</v>
      </c>
      <c r="T1476" s="8">
        <f t="shared" si="47"/>
        <v>42663.841608796298</v>
      </c>
    </row>
    <row r="1477" spans="1:20" ht="60" x14ac:dyDescent="0.2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17">
        <f>(E1477/D1477)*100</f>
        <v>105.2184</v>
      </c>
      <c r="P1477" s="19">
        <f>ROUND(E1477/L1477, 3)</f>
        <v>64.158000000000001</v>
      </c>
      <c r="Q1477" t="str">
        <f>LEFT(N1477, SEARCH("/", N1477, 1)-1)</f>
        <v>theater</v>
      </c>
      <c r="R1477" t="str">
        <f>RIGHT(N1477,LEN(N1477)-FIND("/",N1477))</f>
        <v>plays</v>
      </c>
      <c r="S1477" s="8">
        <f t="shared" si="46"/>
        <v>41809.12300925926</v>
      </c>
      <c r="T1477" s="8">
        <f t="shared" si="47"/>
        <v>41831.677083333336</v>
      </c>
    </row>
    <row r="1478" spans="1:20" ht="45" x14ac:dyDescent="0.2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17">
        <f>(E1478/D1478)*100</f>
        <v>105.21428571428571</v>
      </c>
      <c r="P1478" s="19">
        <f>ROUND(E1478/L1478, 3)</f>
        <v>98.2</v>
      </c>
      <c r="Q1478" t="str">
        <f>LEFT(N1478, SEARCH("/", N1478, 1)-1)</f>
        <v>theater</v>
      </c>
      <c r="R1478" t="str">
        <f>RIGHT(N1478,LEN(N1478)-FIND("/",N1478))</f>
        <v>plays</v>
      </c>
      <c r="S1478" s="8">
        <f t="shared" si="46"/>
        <v>41982.887280092589</v>
      </c>
      <c r="T1478" s="8">
        <f t="shared" si="47"/>
        <v>42012.887280092589</v>
      </c>
    </row>
    <row r="1479" spans="1:20" ht="60" x14ac:dyDescent="0.2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17">
        <f>(E1479/D1479)*100</f>
        <v>105.2</v>
      </c>
      <c r="P1479" s="19">
        <f>ROUND(E1479/L1479, 3)</f>
        <v>122.32599999999999</v>
      </c>
      <c r="Q1479" t="str">
        <f>LEFT(N1479, SEARCH("/", N1479, 1)-1)</f>
        <v>film &amp; video</v>
      </c>
      <c r="R1479" t="str">
        <f>RIGHT(N1479,LEN(N1479)-FIND("/",N1479))</f>
        <v>shorts</v>
      </c>
      <c r="S1479" s="8">
        <f t="shared" si="46"/>
        <v>42721.198877314819</v>
      </c>
      <c r="T1479" s="8">
        <f t="shared" si="47"/>
        <v>42767.333333333328</v>
      </c>
    </row>
    <row r="1480" spans="1:20" ht="60" x14ac:dyDescent="0.2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17">
        <f>(E1480/D1480)*100</f>
        <v>105.19047619047619</v>
      </c>
      <c r="P1480" s="19">
        <f>ROUND(E1480/L1480, 3)</f>
        <v>56.066000000000003</v>
      </c>
      <c r="Q1480" t="str">
        <f>LEFT(N1480, SEARCH("/", N1480, 1)-1)</f>
        <v>theater</v>
      </c>
      <c r="R1480" t="str">
        <f>RIGHT(N1480,LEN(N1480)-FIND("/",N1480))</f>
        <v>plays</v>
      </c>
      <c r="S1480" s="8">
        <f t="shared" si="46"/>
        <v>42037.938206018516</v>
      </c>
      <c r="T1480" s="8">
        <f t="shared" si="47"/>
        <v>42068.166666666672</v>
      </c>
    </row>
    <row r="1481" spans="1:20" ht="45" x14ac:dyDescent="0.2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17">
        <f>(E1481/D1481)*100</f>
        <v>105.15384615384616</v>
      </c>
      <c r="P1481" s="19">
        <f>ROUND(E1481/L1481, 3)</f>
        <v>27.898</v>
      </c>
      <c r="Q1481" t="str">
        <f>LEFT(N1481, SEARCH("/", N1481, 1)-1)</f>
        <v>film &amp; video</v>
      </c>
      <c r="R1481" t="str">
        <f>RIGHT(N1481,LEN(N1481)-FIND("/",N1481))</f>
        <v>shorts</v>
      </c>
      <c r="S1481" s="8">
        <f t="shared" si="46"/>
        <v>41682.805902777778</v>
      </c>
      <c r="T1481" s="8">
        <f t="shared" si="47"/>
        <v>41705.805902777778</v>
      </c>
    </row>
    <row r="1482" spans="1:20" ht="30" x14ac:dyDescent="0.2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17">
        <f>(E1482/D1482)*100</f>
        <v>105.125</v>
      </c>
      <c r="P1482" s="19">
        <f>ROUND(E1482/L1482, 3)</f>
        <v>73.772000000000006</v>
      </c>
      <c r="Q1482" t="str">
        <f>LEFT(N1482, SEARCH("/", N1482, 1)-1)</f>
        <v>music</v>
      </c>
      <c r="R1482" t="str">
        <f>RIGHT(N1482,LEN(N1482)-FIND("/",N1482))</f>
        <v>rock</v>
      </c>
      <c r="S1482" s="8">
        <f t="shared" si="46"/>
        <v>42759.628599537042</v>
      </c>
      <c r="T1482" s="8">
        <f t="shared" si="47"/>
        <v>42795.083333333328</v>
      </c>
    </row>
    <row r="1483" spans="1:20" ht="60" x14ac:dyDescent="0.2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17">
        <f>(E1483/D1483)*100</f>
        <v>105.1</v>
      </c>
      <c r="P1483" s="19">
        <f>ROUND(E1483/L1483, 3)</f>
        <v>28.405000000000001</v>
      </c>
      <c r="Q1483" t="str">
        <f>LEFT(N1483, SEARCH("/", N1483, 1)-1)</f>
        <v>theater</v>
      </c>
      <c r="R1483" t="str">
        <f>RIGHT(N1483,LEN(N1483)-FIND("/",N1483))</f>
        <v>plays</v>
      </c>
      <c r="S1483" s="8">
        <f t="shared" si="46"/>
        <v>41897.536134259259</v>
      </c>
      <c r="T1483" s="8">
        <f t="shared" si="47"/>
        <v>41927.536134259259</v>
      </c>
    </row>
    <row r="1484" spans="1:20" ht="60" x14ac:dyDescent="0.2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17">
        <f>(E1484/D1484)*100</f>
        <v>105.0967741935484</v>
      </c>
      <c r="P1484" s="19">
        <f>ROUND(E1484/L1484, 3)</f>
        <v>85.736999999999995</v>
      </c>
      <c r="Q1484" t="str">
        <f>LEFT(N1484, SEARCH("/", N1484, 1)-1)</f>
        <v>theater</v>
      </c>
      <c r="R1484" t="str">
        <f>RIGHT(N1484,LEN(N1484)-FIND("/",N1484))</f>
        <v>musical</v>
      </c>
      <c r="S1484" s="8">
        <f t="shared" si="46"/>
        <v>42025.164780092593</v>
      </c>
      <c r="T1484" s="8">
        <f t="shared" si="47"/>
        <v>42056.458333333328</v>
      </c>
    </row>
    <row r="1485" spans="1:20" ht="45" x14ac:dyDescent="0.2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17">
        <f>(E1485/D1485)*100</f>
        <v>105.0859375</v>
      </c>
      <c r="P1485" s="19">
        <f>ROUND(E1485/L1485, 3)</f>
        <v>78.661000000000001</v>
      </c>
      <c r="Q1485" t="str">
        <f>LEFT(N1485, SEARCH("/", N1485, 1)-1)</f>
        <v>film &amp; video</v>
      </c>
      <c r="R1485" t="str">
        <f>RIGHT(N1485,LEN(N1485)-FIND("/",N1485))</f>
        <v>documentary</v>
      </c>
      <c r="S1485" s="8">
        <f t="shared" si="46"/>
        <v>41079.877442129626</v>
      </c>
      <c r="T1485" s="8">
        <f t="shared" si="47"/>
        <v>41109.877442129626</v>
      </c>
    </row>
    <row r="1486" spans="1:20" ht="45" x14ac:dyDescent="0.2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17">
        <f>(E1486/D1486)*100</f>
        <v>105.07333333333332</v>
      </c>
      <c r="P1486" s="19">
        <f>ROUND(E1486/L1486, 3)</f>
        <v>109.45099999999999</v>
      </c>
      <c r="Q1486" t="str">
        <f>LEFT(N1486, SEARCH("/", N1486, 1)-1)</f>
        <v>music</v>
      </c>
      <c r="R1486" t="str">
        <f>RIGHT(N1486,LEN(N1486)-FIND("/",N1486))</f>
        <v>rock</v>
      </c>
      <c r="S1486" s="8">
        <f t="shared" si="46"/>
        <v>41694.84065972222</v>
      </c>
      <c r="T1486" s="8">
        <f t="shared" si="47"/>
        <v>41724.798993055556</v>
      </c>
    </row>
    <row r="1487" spans="1:20" ht="45" x14ac:dyDescent="0.2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17">
        <f>(E1487/D1487)*100</f>
        <v>105.06666666666666</v>
      </c>
      <c r="P1487" s="19">
        <f>ROUND(E1487/L1487, 3)</f>
        <v>58.37</v>
      </c>
      <c r="Q1487" t="str">
        <f>LEFT(N1487, SEARCH("/", N1487, 1)-1)</f>
        <v>music</v>
      </c>
      <c r="R1487" t="str">
        <f>RIGHT(N1487,LEN(N1487)-FIND("/",N1487))</f>
        <v>rock</v>
      </c>
      <c r="S1487" s="8">
        <f t="shared" si="46"/>
        <v>41301.654340277775</v>
      </c>
      <c r="T1487" s="8">
        <f t="shared" si="47"/>
        <v>41341.654340277775</v>
      </c>
    </row>
    <row r="1488" spans="1:20" ht="60" x14ac:dyDescent="0.2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17">
        <f>(E1488/D1488)*100</f>
        <v>105.05</v>
      </c>
      <c r="P1488" s="19">
        <f>ROUND(E1488/L1488, 3)</f>
        <v>42.02</v>
      </c>
      <c r="Q1488" t="str">
        <f>LEFT(N1488, SEARCH("/", N1488, 1)-1)</f>
        <v>music</v>
      </c>
      <c r="R1488" t="str">
        <f>RIGHT(N1488,LEN(N1488)-FIND("/",N1488))</f>
        <v>rock</v>
      </c>
      <c r="S1488" s="8">
        <f t="shared" si="46"/>
        <v>41443.83452546296</v>
      </c>
      <c r="T1488" s="8">
        <f t="shared" si="47"/>
        <v>41466.83452546296</v>
      </c>
    </row>
    <row r="1489" spans="1:20" ht="30" x14ac:dyDescent="0.2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17">
        <f>(E1489/D1489)*100</f>
        <v>105.04166666666667</v>
      </c>
      <c r="P1489" s="19">
        <f>ROUND(E1489/L1489, 3)</f>
        <v>70.028000000000006</v>
      </c>
      <c r="Q1489" t="str">
        <f>LEFT(N1489, SEARCH("/", N1489, 1)-1)</f>
        <v>theater</v>
      </c>
      <c r="R1489" t="str">
        <f>RIGHT(N1489,LEN(N1489)-FIND("/",N1489))</f>
        <v>musical</v>
      </c>
      <c r="S1489" s="8">
        <f t="shared" si="46"/>
        <v>41989.819212962961</v>
      </c>
      <c r="T1489" s="8">
        <f t="shared" si="47"/>
        <v>42049.819212962961</v>
      </c>
    </row>
    <row r="1490" spans="1:20" ht="45" x14ac:dyDescent="0.2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17">
        <f>(E1490/D1490)*100</f>
        <v>105.02249999999999</v>
      </c>
      <c r="P1490" s="19">
        <f>ROUND(E1490/L1490, 3)</f>
        <v>61.103999999999999</v>
      </c>
      <c r="Q1490" t="str">
        <f>LEFT(N1490, SEARCH("/", N1490, 1)-1)</f>
        <v>music</v>
      </c>
      <c r="R1490" t="str">
        <f>RIGHT(N1490,LEN(N1490)-FIND("/",N1490))</f>
        <v>indie rock</v>
      </c>
      <c r="S1490" s="8">
        <f t="shared" si="46"/>
        <v>41913.328356481477</v>
      </c>
      <c r="T1490" s="8">
        <f t="shared" si="47"/>
        <v>41946.370023148149</v>
      </c>
    </row>
    <row r="1491" spans="1:20" ht="45" x14ac:dyDescent="0.2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17">
        <f>(E1491/D1491)*100</f>
        <v>105.01</v>
      </c>
      <c r="P1491" s="19">
        <f>ROUND(E1491/L1491, 3)</f>
        <v>201.94200000000001</v>
      </c>
      <c r="Q1491" t="str">
        <f>LEFT(N1491, SEARCH("/", N1491, 1)-1)</f>
        <v>music</v>
      </c>
      <c r="R1491" t="str">
        <f>RIGHT(N1491,LEN(N1491)-FIND("/",N1491))</f>
        <v>rock</v>
      </c>
      <c r="S1491" s="8">
        <f t="shared" si="46"/>
        <v>42704.95177083333</v>
      </c>
      <c r="T1491" s="8">
        <f t="shared" si="47"/>
        <v>42734.95177083333</v>
      </c>
    </row>
    <row r="1492" spans="1:20" ht="45" x14ac:dyDescent="0.2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17">
        <f>(E1492/D1492)*100</f>
        <v>105</v>
      </c>
      <c r="P1492" s="19">
        <f>ROUND(E1492/L1492, 3)</f>
        <v>15</v>
      </c>
      <c r="Q1492" t="str">
        <f>LEFT(N1492, SEARCH("/", N1492, 1)-1)</f>
        <v>film &amp; video</v>
      </c>
      <c r="R1492" t="str">
        <f>RIGHT(N1492,LEN(N1492)-FIND("/",N1492))</f>
        <v>television</v>
      </c>
      <c r="S1492" s="8">
        <f t="shared" si="46"/>
        <v>42405.702349537038</v>
      </c>
      <c r="T1492" s="8">
        <f t="shared" si="47"/>
        <v>42415.702349537038</v>
      </c>
    </row>
    <row r="1493" spans="1:20" ht="45" x14ac:dyDescent="0.2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17">
        <f>(E1493/D1493)*100</f>
        <v>105</v>
      </c>
      <c r="P1493" s="19">
        <f>ROUND(E1493/L1493, 3)</f>
        <v>58.332999999999998</v>
      </c>
      <c r="Q1493" t="str">
        <f>LEFT(N1493, SEARCH("/", N1493, 1)-1)</f>
        <v>music</v>
      </c>
      <c r="R1493" t="str">
        <f>RIGHT(N1493,LEN(N1493)-FIND("/",N1493))</f>
        <v>rock</v>
      </c>
      <c r="S1493" s="8">
        <f t="shared" si="46"/>
        <v>40690.823055555556</v>
      </c>
      <c r="T1493" s="8">
        <f t="shared" si="47"/>
        <v>40740.958333333336</v>
      </c>
    </row>
    <row r="1494" spans="1:20" ht="60" x14ac:dyDescent="0.2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17">
        <f>(E1494/D1494)*100</f>
        <v>105</v>
      </c>
      <c r="P1494" s="19">
        <f>ROUND(E1494/L1494, 3)</f>
        <v>58.332999999999998</v>
      </c>
      <c r="Q1494" t="str">
        <f>LEFT(N1494, SEARCH("/", N1494, 1)-1)</f>
        <v>music</v>
      </c>
      <c r="R1494" t="str">
        <f>RIGHT(N1494,LEN(N1494)-FIND("/",N1494))</f>
        <v>rock</v>
      </c>
      <c r="S1494" s="8">
        <f t="shared" si="46"/>
        <v>41123.056273148148</v>
      </c>
      <c r="T1494" s="8">
        <f t="shared" si="47"/>
        <v>41153.056273148148</v>
      </c>
    </row>
    <row r="1495" spans="1:20" ht="30" x14ac:dyDescent="0.2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17">
        <f>(E1495/D1495)*100</f>
        <v>105</v>
      </c>
      <c r="P1495" s="19">
        <f>ROUND(E1495/L1495, 3)</f>
        <v>38.889000000000003</v>
      </c>
      <c r="Q1495" t="str">
        <f>LEFT(N1495, SEARCH("/", N1495, 1)-1)</f>
        <v>music</v>
      </c>
      <c r="R1495" t="str">
        <f>RIGHT(N1495,LEN(N1495)-FIND("/",N1495))</f>
        <v>rock</v>
      </c>
      <c r="S1495" s="8">
        <f t="shared" si="46"/>
        <v>41288.68712962963</v>
      </c>
      <c r="T1495" s="8">
        <f t="shared" si="47"/>
        <v>41333.892361111109</v>
      </c>
    </row>
    <row r="1496" spans="1:20" ht="75" x14ac:dyDescent="0.2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17">
        <f>(E1496/D1496)*100</f>
        <v>105</v>
      </c>
      <c r="P1496" s="19">
        <f>ROUND(E1496/L1496, 3)</f>
        <v>150</v>
      </c>
      <c r="Q1496" t="str">
        <f>LEFT(N1496, SEARCH("/", N1496, 1)-1)</f>
        <v>music</v>
      </c>
      <c r="R1496" t="str">
        <f>RIGHT(N1496,LEN(N1496)-FIND("/",N1496))</f>
        <v>classical music</v>
      </c>
      <c r="S1496" s="8">
        <f t="shared" si="46"/>
        <v>40127.700370370374</v>
      </c>
      <c r="T1496" s="8">
        <f t="shared" si="47"/>
        <v>40179.25</v>
      </c>
    </row>
    <row r="1497" spans="1:20" ht="60" x14ac:dyDescent="0.2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17">
        <f>(E1497/D1497)*100</f>
        <v>105</v>
      </c>
      <c r="P1497" s="19">
        <f>ROUND(E1497/L1497, 3)</f>
        <v>51.22</v>
      </c>
      <c r="Q1497" t="str">
        <f>LEFT(N1497, SEARCH("/", N1497, 1)-1)</f>
        <v>theater</v>
      </c>
      <c r="R1497" t="str">
        <f>RIGHT(N1497,LEN(N1497)-FIND("/",N1497))</f>
        <v>plays</v>
      </c>
      <c r="S1497" s="8">
        <f t="shared" si="46"/>
        <v>41946.644745370373</v>
      </c>
      <c r="T1497" s="8">
        <f t="shared" si="47"/>
        <v>41976.644745370373</v>
      </c>
    </row>
    <row r="1498" spans="1:20" ht="60" x14ac:dyDescent="0.2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17">
        <f>(E1498/D1498)*100</f>
        <v>105</v>
      </c>
      <c r="P1498" s="19">
        <f>ROUND(E1498/L1498, 3)</f>
        <v>39.375</v>
      </c>
      <c r="Q1498" t="str">
        <f>LEFT(N1498, SEARCH("/", N1498, 1)-1)</f>
        <v>theater</v>
      </c>
      <c r="R1498" t="str">
        <f>RIGHT(N1498,LEN(N1498)-FIND("/",N1498))</f>
        <v>plays</v>
      </c>
      <c r="S1498" s="8">
        <f t="shared" si="46"/>
        <v>42222.730034722219</v>
      </c>
      <c r="T1498" s="8">
        <f t="shared" si="47"/>
        <v>42247.730034722219</v>
      </c>
    </row>
    <row r="1499" spans="1:20" ht="45" x14ac:dyDescent="0.2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17">
        <f>(E1499/D1499)*100</f>
        <v>105</v>
      </c>
      <c r="P1499" s="19">
        <f>ROUND(E1499/L1499, 3)</f>
        <v>75</v>
      </c>
      <c r="Q1499" t="str">
        <f>LEFT(N1499, SEARCH("/", N1499, 1)-1)</f>
        <v>theater</v>
      </c>
      <c r="R1499" t="str">
        <f>RIGHT(N1499,LEN(N1499)-FIND("/",N1499))</f>
        <v>musical</v>
      </c>
      <c r="S1499" s="8">
        <f t="shared" si="46"/>
        <v>42458.127175925925</v>
      </c>
      <c r="T1499" s="8">
        <f t="shared" si="47"/>
        <v>42489.165972222225</v>
      </c>
    </row>
    <row r="1500" spans="1:20" ht="30" x14ac:dyDescent="0.2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17">
        <f>(E1500/D1500)*100</f>
        <v>104.97142857142859</v>
      </c>
      <c r="P1500" s="19">
        <f>ROUND(E1500/L1500, 3)</f>
        <v>59.258000000000003</v>
      </c>
      <c r="Q1500" t="str">
        <f>LEFT(N1500, SEARCH("/", N1500, 1)-1)</f>
        <v>music</v>
      </c>
      <c r="R1500" t="str">
        <f>RIGHT(N1500,LEN(N1500)-FIND("/",N1500))</f>
        <v>metal</v>
      </c>
      <c r="S1500" s="8">
        <f t="shared" si="46"/>
        <v>42656.805497685185</v>
      </c>
      <c r="T1500" s="8">
        <f t="shared" si="47"/>
        <v>42667.875</v>
      </c>
    </row>
    <row r="1501" spans="1:20" ht="60" x14ac:dyDescent="0.2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17">
        <f>(E1501/D1501)*100</f>
        <v>104.96000000000001</v>
      </c>
      <c r="P1501" s="19">
        <f>ROUND(E1501/L1501, 3)</f>
        <v>63.228999999999999</v>
      </c>
      <c r="Q1501" t="str">
        <f>LEFT(N1501, SEARCH("/", N1501, 1)-1)</f>
        <v>theater</v>
      </c>
      <c r="R1501" t="str">
        <f>RIGHT(N1501,LEN(N1501)-FIND("/",N1501))</f>
        <v>spaces</v>
      </c>
      <c r="S1501" s="8">
        <f t="shared" si="46"/>
        <v>42724.665173611109</v>
      </c>
      <c r="T1501" s="8">
        <f t="shared" si="47"/>
        <v>42754.665173611109</v>
      </c>
    </row>
    <row r="1502" spans="1:20" ht="60" x14ac:dyDescent="0.2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17">
        <f>(E1502/D1502)*100</f>
        <v>104.95555555555556</v>
      </c>
      <c r="P1502" s="19">
        <f>ROUND(E1502/L1502, 3)</f>
        <v>59.408999999999999</v>
      </c>
      <c r="Q1502" t="str">
        <f>LEFT(N1502, SEARCH("/", N1502, 1)-1)</f>
        <v>photography</v>
      </c>
      <c r="R1502" t="str">
        <f>RIGHT(N1502,LEN(N1502)-FIND("/",N1502))</f>
        <v>photobooks</v>
      </c>
      <c r="S1502" s="8">
        <f t="shared" si="46"/>
        <v>42292.435532407413</v>
      </c>
      <c r="T1502" s="8">
        <f t="shared" si="47"/>
        <v>42321.625</v>
      </c>
    </row>
    <row r="1503" spans="1:20" ht="60" x14ac:dyDescent="0.2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17">
        <f>(E1503/D1503)*100</f>
        <v>104.93636363636362</v>
      </c>
      <c r="P1503" s="19">
        <f>ROUND(E1503/L1503, 3)</f>
        <v>61.563000000000002</v>
      </c>
      <c r="Q1503" t="str">
        <f>LEFT(N1503, SEARCH("/", N1503, 1)-1)</f>
        <v>photography</v>
      </c>
      <c r="R1503" t="str">
        <f>RIGHT(N1503,LEN(N1503)-FIND("/",N1503))</f>
        <v>photobooks</v>
      </c>
      <c r="S1503" s="8">
        <f t="shared" si="46"/>
        <v>42741.599664351852</v>
      </c>
      <c r="T1503" s="8">
        <f t="shared" si="47"/>
        <v>42772.599664351852</v>
      </c>
    </row>
    <row r="1504" spans="1:20" ht="60" x14ac:dyDescent="0.2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17">
        <f>(E1504/D1504)*100</f>
        <v>104.93380000000001</v>
      </c>
      <c r="P1504" s="19">
        <f>ROUND(E1504/L1504, 3)</f>
        <v>118.703</v>
      </c>
      <c r="Q1504" t="str">
        <f>LEFT(N1504, SEARCH("/", N1504, 1)-1)</f>
        <v>music</v>
      </c>
      <c r="R1504" t="str">
        <f>RIGHT(N1504,LEN(N1504)-FIND("/",N1504))</f>
        <v>pop</v>
      </c>
      <c r="S1504" s="8">
        <f t="shared" si="46"/>
        <v>41023.782037037039</v>
      </c>
      <c r="T1504" s="8">
        <f t="shared" si="47"/>
        <v>41053.782037037039</v>
      </c>
    </row>
    <row r="1505" spans="1:20" ht="75" x14ac:dyDescent="0.2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17">
        <f>(E1505/D1505)*100</f>
        <v>104.93333333333332</v>
      </c>
      <c r="P1505" s="19">
        <f>ROUND(E1505/L1505, 3)</f>
        <v>80.718000000000004</v>
      </c>
      <c r="Q1505" t="str">
        <f>LEFT(N1505, SEARCH("/", N1505, 1)-1)</f>
        <v>theater</v>
      </c>
      <c r="R1505" t="str">
        <f>RIGHT(N1505,LEN(N1505)-FIND("/",N1505))</f>
        <v>plays</v>
      </c>
      <c r="S1505" s="8">
        <f t="shared" si="46"/>
        <v>42545.774189814809</v>
      </c>
      <c r="T1505" s="8">
        <f t="shared" si="47"/>
        <v>42605.774189814809</v>
      </c>
    </row>
    <row r="1506" spans="1:20" ht="60" x14ac:dyDescent="0.2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17">
        <f>(E1506/D1506)*100</f>
        <v>104.92727272727274</v>
      </c>
      <c r="P1506" s="19">
        <f>ROUND(E1506/L1506, 3)</f>
        <v>65.58</v>
      </c>
      <c r="Q1506" t="str">
        <f>LEFT(N1506, SEARCH("/", N1506, 1)-1)</f>
        <v>theater</v>
      </c>
      <c r="R1506" t="str">
        <f>RIGHT(N1506,LEN(N1506)-FIND("/",N1506))</f>
        <v>plays</v>
      </c>
      <c r="S1506" s="8">
        <f t="shared" si="46"/>
        <v>42145.746689814812</v>
      </c>
      <c r="T1506" s="8">
        <f t="shared" si="47"/>
        <v>42175.746689814812</v>
      </c>
    </row>
    <row r="1507" spans="1:20" ht="30" x14ac:dyDescent="0.2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17">
        <f>(E1507/D1507)*100</f>
        <v>104.85714285714285</v>
      </c>
      <c r="P1507" s="19">
        <f>ROUND(E1507/L1507, 3)</f>
        <v>68.597999999999999</v>
      </c>
      <c r="Q1507" t="str">
        <f>LEFT(N1507, SEARCH("/", N1507, 1)-1)</f>
        <v>music</v>
      </c>
      <c r="R1507" t="str">
        <f>RIGHT(N1507,LEN(N1507)-FIND("/",N1507))</f>
        <v>indie rock</v>
      </c>
      <c r="S1507" s="8">
        <f t="shared" si="46"/>
        <v>41870.86546296296</v>
      </c>
      <c r="T1507" s="8">
        <f t="shared" si="47"/>
        <v>41905.86546296296</v>
      </c>
    </row>
    <row r="1508" spans="1:20" ht="45" x14ac:dyDescent="0.2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17">
        <f>(E1508/D1508)*100</f>
        <v>104.85537190082646</v>
      </c>
      <c r="P1508" s="19">
        <f>ROUND(E1508/L1508, 3)</f>
        <v>84.022999999999996</v>
      </c>
      <c r="Q1508" t="str">
        <f>LEFT(N1508, SEARCH("/", N1508, 1)-1)</f>
        <v>film &amp; video</v>
      </c>
      <c r="R1508" t="str">
        <f>RIGHT(N1508,LEN(N1508)-FIND("/",N1508))</f>
        <v>documentary</v>
      </c>
      <c r="S1508" s="8">
        <f t="shared" si="46"/>
        <v>41935.070486111108</v>
      </c>
      <c r="T1508" s="8">
        <f t="shared" si="47"/>
        <v>41957.216666666667</v>
      </c>
    </row>
    <row r="1509" spans="1:20" ht="60" x14ac:dyDescent="0.2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17">
        <f>(E1509/D1509)*100</f>
        <v>104.82000000000001</v>
      </c>
      <c r="P1509" s="19">
        <f>ROUND(E1509/L1509, 3)</f>
        <v>67.772000000000006</v>
      </c>
      <c r="Q1509" t="str">
        <f>LEFT(N1509, SEARCH("/", N1509, 1)-1)</f>
        <v>film &amp; video</v>
      </c>
      <c r="R1509" t="str">
        <f>RIGHT(N1509,LEN(N1509)-FIND("/",N1509))</f>
        <v>documentary</v>
      </c>
      <c r="S1509" s="8">
        <f t="shared" si="46"/>
        <v>41550.456412037034</v>
      </c>
      <c r="T1509" s="8">
        <f t="shared" si="47"/>
        <v>41580.456412037034</v>
      </c>
    </row>
    <row r="1510" spans="1:20" ht="45" x14ac:dyDescent="0.2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17">
        <f>(E1510/D1510)*100</f>
        <v>104.8048048048048</v>
      </c>
      <c r="P1510" s="19">
        <f>ROUND(E1510/L1510, 3)</f>
        <v>32.719000000000001</v>
      </c>
      <c r="Q1510" t="str">
        <f>LEFT(N1510, SEARCH("/", N1510, 1)-1)</f>
        <v>music</v>
      </c>
      <c r="R1510" t="str">
        <f>RIGHT(N1510,LEN(N1510)-FIND("/",N1510))</f>
        <v>indie rock</v>
      </c>
      <c r="S1510" s="8">
        <f t="shared" si="46"/>
        <v>40977.948009259257</v>
      </c>
      <c r="T1510" s="8">
        <f t="shared" si="47"/>
        <v>41007.906342592592</v>
      </c>
    </row>
    <row r="1511" spans="1:20" ht="60" x14ac:dyDescent="0.2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17">
        <f>(E1511/D1511)*100</f>
        <v>104.80000000000001</v>
      </c>
      <c r="P1511" s="19">
        <f>ROUND(E1511/L1511, 3)</f>
        <v>50.384999999999998</v>
      </c>
      <c r="Q1511" t="str">
        <f>LEFT(N1511, SEARCH("/", N1511, 1)-1)</f>
        <v>theater</v>
      </c>
      <c r="R1511" t="str">
        <f>RIGHT(N1511,LEN(N1511)-FIND("/",N1511))</f>
        <v>plays</v>
      </c>
      <c r="S1511" s="8">
        <f t="shared" si="46"/>
        <v>42139.525567129633</v>
      </c>
      <c r="T1511" s="8">
        <f t="shared" si="47"/>
        <v>42169.525567129633</v>
      </c>
    </row>
    <row r="1512" spans="1:20" ht="60" x14ac:dyDescent="0.2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17">
        <f>(E1512/D1512)*100</f>
        <v>104.80000000000001</v>
      </c>
      <c r="P1512" s="19">
        <f>ROUND(E1512/L1512, 3)</f>
        <v>40.938000000000002</v>
      </c>
      <c r="Q1512" t="str">
        <f>LEFT(N1512, SEARCH("/", N1512, 1)-1)</f>
        <v>theater</v>
      </c>
      <c r="R1512" t="str">
        <f>RIGHT(N1512,LEN(N1512)-FIND("/",N1512))</f>
        <v>plays</v>
      </c>
      <c r="S1512" s="8">
        <f t="shared" si="46"/>
        <v>42462.893495370372</v>
      </c>
      <c r="T1512" s="8">
        <f t="shared" si="47"/>
        <v>42492.893495370372</v>
      </c>
    </row>
    <row r="1513" spans="1:20" ht="60" x14ac:dyDescent="0.2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17">
        <f>(E1513/D1513)*100</f>
        <v>104.75000000000001</v>
      </c>
      <c r="P1513" s="19">
        <f>ROUND(E1513/L1513, 3)</f>
        <v>17.829999999999998</v>
      </c>
      <c r="Q1513" t="str">
        <f>LEFT(N1513, SEARCH("/", N1513, 1)-1)</f>
        <v>theater</v>
      </c>
      <c r="R1513" t="str">
        <f>RIGHT(N1513,LEN(N1513)-FIND("/",N1513))</f>
        <v>plays</v>
      </c>
      <c r="S1513" s="8">
        <f t="shared" si="46"/>
        <v>42379.74418981481</v>
      </c>
      <c r="T1513" s="8">
        <f t="shared" si="47"/>
        <v>42410.875</v>
      </c>
    </row>
    <row r="1514" spans="1:20" ht="60" x14ac:dyDescent="0.2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17">
        <f>(E1514/D1514)*100</f>
        <v>104.75000000000001</v>
      </c>
      <c r="P1514" s="19">
        <f>ROUND(E1514/L1514, 3)</f>
        <v>55.131999999999998</v>
      </c>
      <c r="Q1514" t="str">
        <f>LEFT(N1514, SEARCH("/", N1514, 1)-1)</f>
        <v>theater</v>
      </c>
      <c r="R1514" t="str">
        <f>RIGHT(N1514,LEN(N1514)-FIND("/",N1514))</f>
        <v>plays</v>
      </c>
      <c r="S1514" s="8">
        <f t="shared" si="46"/>
        <v>41997.507905092592</v>
      </c>
      <c r="T1514" s="8">
        <f t="shared" si="47"/>
        <v>42027.507905092592</v>
      </c>
    </row>
    <row r="1515" spans="1:20" ht="60" x14ac:dyDescent="0.2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17">
        <f>(E1515/D1515)*100</f>
        <v>104.73529411764706</v>
      </c>
      <c r="P1515" s="19">
        <f>ROUND(E1515/L1515, 3)</f>
        <v>80.203000000000003</v>
      </c>
      <c r="Q1515" t="str">
        <f>LEFT(N1515, SEARCH("/", N1515, 1)-1)</f>
        <v>film &amp; video</v>
      </c>
      <c r="R1515" t="str">
        <f>RIGHT(N1515,LEN(N1515)-FIND("/",N1515))</f>
        <v>documentary</v>
      </c>
      <c r="S1515" s="8">
        <f t="shared" si="46"/>
        <v>40357.227939814817</v>
      </c>
      <c r="T1515" s="8">
        <f t="shared" si="47"/>
        <v>40401.665972222225</v>
      </c>
    </row>
    <row r="1516" spans="1:20" ht="45" x14ac:dyDescent="0.2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17">
        <f>(E1516/D1516)*100</f>
        <v>104.72999999999999</v>
      </c>
      <c r="P1516" s="19">
        <f>ROUND(E1516/L1516, 3)</f>
        <v>104.313</v>
      </c>
      <c r="Q1516" t="str">
        <f>LEFT(N1516, SEARCH("/", N1516, 1)-1)</f>
        <v>film &amp; video</v>
      </c>
      <c r="R1516" t="str">
        <f>RIGHT(N1516,LEN(N1516)-FIND("/",N1516))</f>
        <v>documentary</v>
      </c>
      <c r="S1516" s="8">
        <f t="shared" si="46"/>
        <v>41085.698113425926</v>
      </c>
      <c r="T1516" s="8">
        <f t="shared" si="47"/>
        <v>41120.208333333336</v>
      </c>
    </row>
    <row r="1517" spans="1:20" ht="45" x14ac:dyDescent="0.2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17">
        <f>(E1517/D1517)*100</f>
        <v>104.71999999999998</v>
      </c>
      <c r="P1517" s="19">
        <f>ROUND(E1517/L1517, 3)</f>
        <v>113.82599999999999</v>
      </c>
      <c r="Q1517" t="str">
        <f>LEFT(N1517, SEARCH("/", N1517, 1)-1)</f>
        <v>music</v>
      </c>
      <c r="R1517" t="str">
        <f>RIGHT(N1517,LEN(N1517)-FIND("/",N1517))</f>
        <v>pop</v>
      </c>
      <c r="S1517" s="8">
        <f t="shared" si="46"/>
        <v>41039.409456018519</v>
      </c>
      <c r="T1517" s="8">
        <f t="shared" si="47"/>
        <v>41069.409456018519</v>
      </c>
    </row>
    <row r="1518" spans="1:20" ht="30" x14ac:dyDescent="0.2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17">
        <f>(E1518/D1518)*100</f>
        <v>104.71999999999998</v>
      </c>
      <c r="P1518" s="19">
        <f>ROUND(E1518/L1518, 3)</f>
        <v>32.320999999999998</v>
      </c>
      <c r="Q1518" t="str">
        <f>LEFT(N1518, SEARCH("/", N1518, 1)-1)</f>
        <v>music</v>
      </c>
      <c r="R1518" t="str">
        <f>RIGHT(N1518,LEN(N1518)-FIND("/",N1518))</f>
        <v>indie rock</v>
      </c>
      <c r="S1518" s="8">
        <f t="shared" si="46"/>
        <v>40310.287673611114</v>
      </c>
      <c r="T1518" s="8">
        <f t="shared" si="47"/>
        <v>40369.916666666664</v>
      </c>
    </row>
    <row r="1519" spans="1:20" ht="60" x14ac:dyDescent="0.2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17">
        <f>(E1519/D1519)*100</f>
        <v>104.69999999999999</v>
      </c>
      <c r="P1519" s="19">
        <f>ROUND(E1519/L1519, 3)</f>
        <v>35.612000000000002</v>
      </c>
      <c r="Q1519" t="str">
        <f>LEFT(N1519, SEARCH("/", N1519, 1)-1)</f>
        <v>music</v>
      </c>
      <c r="R1519" t="str">
        <f>RIGHT(N1519,LEN(N1519)-FIND("/",N1519))</f>
        <v>indie rock</v>
      </c>
      <c r="S1519" s="8">
        <f t="shared" si="46"/>
        <v>40458.815625000003</v>
      </c>
      <c r="T1519" s="8">
        <f t="shared" si="47"/>
        <v>40521.207638888889</v>
      </c>
    </row>
    <row r="1520" spans="1:20" ht="60" x14ac:dyDescent="0.2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17">
        <f>(E1520/D1520)*100</f>
        <v>104.67999999999999</v>
      </c>
      <c r="P1520" s="19">
        <f>ROUND(E1520/L1520, 3)</f>
        <v>109.422</v>
      </c>
      <c r="Q1520" t="str">
        <f>LEFT(N1520, SEARCH("/", N1520, 1)-1)</f>
        <v>film &amp; video</v>
      </c>
      <c r="R1520" t="str">
        <f>RIGHT(N1520,LEN(N1520)-FIND("/",N1520))</f>
        <v>documentary</v>
      </c>
      <c r="S1520" s="8">
        <f t="shared" si="46"/>
        <v>41612.10024305556</v>
      </c>
      <c r="T1520" s="8">
        <f t="shared" si="47"/>
        <v>41641.333333333336</v>
      </c>
    </row>
    <row r="1521" spans="1:20" ht="45" x14ac:dyDescent="0.2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17">
        <f>(E1521/D1521)*100</f>
        <v>104.67999999999999</v>
      </c>
      <c r="P1521" s="19">
        <f>ROUND(E1521/L1521, 3)</f>
        <v>36.859000000000002</v>
      </c>
      <c r="Q1521" t="str">
        <f>LEFT(N1521, SEARCH("/", N1521, 1)-1)</f>
        <v>theater</v>
      </c>
      <c r="R1521" t="str">
        <f>RIGHT(N1521,LEN(N1521)-FIND("/",N1521))</f>
        <v>plays</v>
      </c>
      <c r="S1521" s="8">
        <f t="shared" si="46"/>
        <v>42558.189432870371</v>
      </c>
      <c r="T1521" s="8">
        <f t="shared" si="47"/>
        <v>42587.875</v>
      </c>
    </row>
    <row r="1522" spans="1:20" ht="45" x14ac:dyDescent="0.2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17">
        <f>(E1522/D1522)*100</f>
        <v>104.67500000000001</v>
      </c>
      <c r="P1522" s="19">
        <f>ROUND(E1522/L1522, 3)</f>
        <v>42.723999999999997</v>
      </c>
      <c r="Q1522" t="str">
        <f>LEFT(N1522, SEARCH("/", N1522, 1)-1)</f>
        <v>music</v>
      </c>
      <c r="R1522" t="str">
        <f>RIGHT(N1522,LEN(N1522)-FIND("/",N1522))</f>
        <v>metal</v>
      </c>
      <c r="S1522" s="8">
        <f t="shared" si="46"/>
        <v>42128.820231481484</v>
      </c>
      <c r="T1522" s="8">
        <f t="shared" si="47"/>
        <v>42159</v>
      </c>
    </row>
    <row r="1523" spans="1:20" ht="60" x14ac:dyDescent="0.2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17">
        <f>(E1523/D1523)*100</f>
        <v>104.66666666666666</v>
      </c>
      <c r="P1523" s="19">
        <f>ROUND(E1523/L1523, 3)</f>
        <v>327.08300000000003</v>
      </c>
      <c r="Q1523" t="str">
        <f>LEFT(N1523, SEARCH("/", N1523, 1)-1)</f>
        <v>theater</v>
      </c>
      <c r="R1523" t="str">
        <f>RIGHT(N1523,LEN(N1523)-FIND("/",N1523))</f>
        <v>plays</v>
      </c>
      <c r="S1523" s="8">
        <f t="shared" si="46"/>
        <v>42270.810995370368</v>
      </c>
      <c r="T1523" s="8">
        <f t="shared" si="47"/>
        <v>42309.958333333328</v>
      </c>
    </row>
    <row r="1524" spans="1:20" ht="45" x14ac:dyDescent="0.2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17">
        <f>(E1524/D1524)*100</f>
        <v>104.66666666666666</v>
      </c>
      <c r="P1524" s="19">
        <f>ROUND(E1524/L1524, 3)</f>
        <v>54.137999999999998</v>
      </c>
      <c r="Q1524" t="str">
        <f>LEFT(N1524, SEARCH("/", N1524, 1)-1)</f>
        <v>theater</v>
      </c>
      <c r="R1524" t="str">
        <f>RIGHT(N1524,LEN(N1524)-FIND("/",N1524))</f>
        <v>plays</v>
      </c>
      <c r="S1524" s="8">
        <f t="shared" si="46"/>
        <v>42150.755312499998</v>
      </c>
      <c r="T1524" s="8">
        <f t="shared" si="47"/>
        <v>42180.755312499998</v>
      </c>
    </row>
    <row r="1525" spans="1:20" ht="60" x14ac:dyDescent="0.2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17">
        <f>(E1525/D1525)*100</f>
        <v>104.66666666666666</v>
      </c>
      <c r="P1525" s="19">
        <f>ROUND(E1525/L1525, 3)</f>
        <v>139.55600000000001</v>
      </c>
      <c r="Q1525" t="str">
        <f>LEFT(N1525, SEARCH("/", N1525, 1)-1)</f>
        <v>theater</v>
      </c>
      <c r="R1525" t="str">
        <f>RIGHT(N1525,LEN(N1525)-FIND("/",N1525))</f>
        <v>plays</v>
      </c>
      <c r="S1525" s="8">
        <f t="shared" si="46"/>
        <v>42375.114988425921</v>
      </c>
      <c r="T1525" s="8">
        <f t="shared" si="47"/>
        <v>42420.114988425921</v>
      </c>
    </row>
    <row r="1526" spans="1:20" ht="60" x14ac:dyDescent="0.2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17">
        <f>(E1526/D1526)*100</f>
        <v>104.65</v>
      </c>
      <c r="P1526" s="19">
        <f>ROUND(E1526/L1526, 3)</f>
        <v>63.423999999999999</v>
      </c>
      <c r="Q1526" t="str">
        <f>LEFT(N1526, SEARCH("/", N1526, 1)-1)</f>
        <v>theater</v>
      </c>
      <c r="R1526" t="str">
        <f>RIGHT(N1526,LEN(N1526)-FIND("/",N1526))</f>
        <v>plays</v>
      </c>
      <c r="S1526" s="8">
        <f t="shared" si="46"/>
        <v>42458.680925925932</v>
      </c>
      <c r="T1526" s="8">
        <f t="shared" si="47"/>
        <v>42488.680925925932</v>
      </c>
    </row>
    <row r="1527" spans="1:20" ht="60" x14ac:dyDescent="0.2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17">
        <f>(E1527/D1527)*100</f>
        <v>104.64</v>
      </c>
      <c r="P1527" s="19">
        <f>ROUND(E1527/L1527, 3)</f>
        <v>93.429000000000002</v>
      </c>
      <c r="Q1527" t="str">
        <f>LEFT(N1527, SEARCH("/", N1527, 1)-1)</f>
        <v>theater</v>
      </c>
      <c r="R1527" t="str">
        <f>RIGHT(N1527,LEN(N1527)-FIND("/",N1527))</f>
        <v>plays</v>
      </c>
      <c r="S1527" s="8">
        <f t="shared" si="46"/>
        <v>42646.092812499999</v>
      </c>
      <c r="T1527" s="8">
        <f t="shared" si="47"/>
        <v>42675.207638888889</v>
      </c>
    </row>
    <row r="1528" spans="1:20" ht="60" x14ac:dyDescent="0.2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17">
        <f>(E1528/D1528)*100</f>
        <v>104.62615</v>
      </c>
      <c r="P1528" s="19">
        <f>ROUND(E1528/L1528, 3)</f>
        <v>55.066000000000003</v>
      </c>
      <c r="Q1528" t="str">
        <f>LEFT(N1528, SEARCH("/", N1528, 1)-1)</f>
        <v>film &amp; video</v>
      </c>
      <c r="R1528" t="str">
        <f>RIGHT(N1528,LEN(N1528)-FIND("/",N1528))</f>
        <v>documentary</v>
      </c>
      <c r="S1528" s="8">
        <f t="shared" si="46"/>
        <v>40904.738194444442</v>
      </c>
      <c r="T1528" s="8">
        <f t="shared" si="47"/>
        <v>40929.738194444442</v>
      </c>
    </row>
    <row r="1529" spans="1:20" ht="45" x14ac:dyDescent="0.2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17">
        <f>(E1529/D1529)*100</f>
        <v>104.60000000000001</v>
      </c>
      <c r="P1529" s="19">
        <f>ROUND(E1529/L1529, 3)</f>
        <v>104.6</v>
      </c>
      <c r="Q1529" t="str">
        <f>LEFT(N1529, SEARCH("/", N1529, 1)-1)</f>
        <v>film &amp; video</v>
      </c>
      <c r="R1529" t="str">
        <f>RIGHT(N1529,LEN(N1529)-FIND("/",N1529))</f>
        <v>shorts</v>
      </c>
      <c r="S1529" s="8">
        <f t="shared" si="46"/>
        <v>40322.53938657407</v>
      </c>
      <c r="T1529" s="8">
        <f t="shared" si="47"/>
        <v>40332.070138888892</v>
      </c>
    </row>
    <row r="1530" spans="1:20" ht="45" x14ac:dyDescent="0.2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17">
        <f>(E1530/D1530)*100</f>
        <v>104.60000000000001</v>
      </c>
      <c r="P1530" s="19">
        <f>ROUND(E1530/L1530, 3)</f>
        <v>45.478000000000002</v>
      </c>
      <c r="Q1530" t="str">
        <f>LEFT(N1530, SEARCH("/", N1530, 1)-1)</f>
        <v>theater</v>
      </c>
      <c r="R1530" t="str">
        <f>RIGHT(N1530,LEN(N1530)-FIND("/",N1530))</f>
        <v>plays</v>
      </c>
      <c r="S1530" s="8">
        <f t="shared" si="46"/>
        <v>41969.199756944443</v>
      </c>
      <c r="T1530" s="8">
        <f t="shared" si="47"/>
        <v>42005.208333333328</v>
      </c>
    </row>
    <row r="1531" spans="1:20" ht="60" x14ac:dyDescent="0.2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17">
        <f>(E1531/D1531)*100</f>
        <v>104.59625</v>
      </c>
      <c r="P1531" s="19">
        <f>ROUND(E1531/L1531, 3)</f>
        <v>373.55799999999999</v>
      </c>
      <c r="Q1531" t="str">
        <f>LEFT(N1531, SEARCH("/", N1531, 1)-1)</f>
        <v>technology</v>
      </c>
      <c r="R1531" t="str">
        <f>RIGHT(N1531,LEN(N1531)-FIND("/",N1531))</f>
        <v>makerspaces</v>
      </c>
      <c r="S1531" s="8">
        <f t="shared" si="46"/>
        <v>42222.622766203705</v>
      </c>
      <c r="T1531" s="8">
        <f t="shared" si="47"/>
        <v>42251.625</v>
      </c>
    </row>
    <row r="1532" spans="1:20" ht="60" x14ac:dyDescent="0.2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17">
        <f>(E1532/D1532)*100</f>
        <v>104.57142857142858</v>
      </c>
      <c r="P1532" s="19">
        <f>ROUND(E1532/L1532, 3)</f>
        <v>32.972999999999999</v>
      </c>
      <c r="Q1532" t="str">
        <f>LEFT(N1532, SEARCH("/", N1532, 1)-1)</f>
        <v>theater</v>
      </c>
      <c r="R1532" t="str">
        <f>RIGHT(N1532,LEN(N1532)-FIND("/",N1532))</f>
        <v>plays</v>
      </c>
      <c r="S1532" s="8">
        <f t="shared" si="46"/>
        <v>42148.676851851851</v>
      </c>
      <c r="T1532" s="8">
        <f t="shared" si="47"/>
        <v>42170.676851851851</v>
      </c>
    </row>
    <row r="1533" spans="1:20" ht="60" x14ac:dyDescent="0.2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17">
        <f>(E1533/D1533)*100</f>
        <v>104.55692307692308</v>
      </c>
      <c r="P1533" s="19">
        <f>ROUND(E1533/L1533, 3)</f>
        <v>91.840999999999994</v>
      </c>
      <c r="Q1533" t="str">
        <f>LEFT(N1533, SEARCH("/", N1533, 1)-1)</f>
        <v>film &amp; video</v>
      </c>
      <c r="R1533" t="str">
        <f>RIGHT(N1533,LEN(N1533)-FIND("/",N1533))</f>
        <v>shorts</v>
      </c>
      <c r="S1533" s="8">
        <f t="shared" si="46"/>
        <v>40739.069282407407</v>
      </c>
      <c r="T1533" s="8">
        <f t="shared" si="47"/>
        <v>40768.958333333336</v>
      </c>
    </row>
    <row r="1534" spans="1:20" ht="60" x14ac:dyDescent="0.2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17">
        <f>(E1534/D1534)*100</f>
        <v>104.54285714285714</v>
      </c>
      <c r="P1534" s="19">
        <f>ROUND(E1534/L1534, 3)</f>
        <v>79.543000000000006</v>
      </c>
      <c r="Q1534" t="str">
        <f>LEFT(N1534, SEARCH("/", N1534, 1)-1)</f>
        <v>theater</v>
      </c>
      <c r="R1534" t="str">
        <f>RIGHT(N1534,LEN(N1534)-FIND("/",N1534))</f>
        <v>plays</v>
      </c>
      <c r="S1534" s="8">
        <f t="shared" si="46"/>
        <v>42341.180636574078</v>
      </c>
      <c r="T1534" s="8">
        <f t="shared" si="47"/>
        <v>42373.180636574078</v>
      </c>
    </row>
    <row r="1535" spans="1:20" ht="60" x14ac:dyDescent="0.2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17">
        <f>(E1535/D1535)*100</f>
        <v>104.52</v>
      </c>
      <c r="P1535" s="19">
        <f>ROUND(E1535/L1535, 3)</f>
        <v>80.400000000000006</v>
      </c>
      <c r="Q1535" t="str">
        <f>LEFT(N1535, SEARCH("/", N1535, 1)-1)</f>
        <v>theater</v>
      </c>
      <c r="R1535" t="str">
        <f>RIGHT(N1535,LEN(N1535)-FIND("/",N1535))</f>
        <v>plays</v>
      </c>
      <c r="S1535" s="8">
        <f t="shared" si="46"/>
        <v>42248.697754629626</v>
      </c>
      <c r="T1535" s="8">
        <f t="shared" si="47"/>
        <v>42283.697754629626</v>
      </c>
    </row>
    <row r="1536" spans="1:20" ht="45" x14ac:dyDescent="0.2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17">
        <f>(E1536/D1536)*100</f>
        <v>104.51666666666665</v>
      </c>
      <c r="P1536" s="19">
        <f>ROUND(E1536/L1536, 3)</f>
        <v>89.585999999999999</v>
      </c>
      <c r="Q1536" t="str">
        <f>LEFT(N1536, SEARCH("/", N1536, 1)-1)</f>
        <v>theater</v>
      </c>
      <c r="R1536" t="str">
        <f>RIGHT(N1536,LEN(N1536)-FIND("/",N1536))</f>
        <v>plays</v>
      </c>
      <c r="S1536" s="8">
        <f t="shared" si="46"/>
        <v>42696.624444444446</v>
      </c>
      <c r="T1536" s="8">
        <f t="shared" si="47"/>
        <v>42726.624444444446</v>
      </c>
    </row>
    <row r="1537" spans="1:20" ht="30" x14ac:dyDescent="0.2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17">
        <f>(E1537/D1537)*100</f>
        <v>104.51515151515152</v>
      </c>
      <c r="P1537" s="19">
        <f>ROUND(E1537/L1537, 3)</f>
        <v>86.224999999999994</v>
      </c>
      <c r="Q1537" t="str">
        <f>LEFT(N1537, SEARCH("/", N1537, 1)-1)</f>
        <v>theater</v>
      </c>
      <c r="R1537" t="str">
        <f>RIGHT(N1537,LEN(N1537)-FIND("/",N1537))</f>
        <v>plays</v>
      </c>
      <c r="S1537" s="8">
        <f t="shared" si="46"/>
        <v>42165.993125000001</v>
      </c>
      <c r="T1537" s="8">
        <f t="shared" si="47"/>
        <v>42187.993125000001</v>
      </c>
    </row>
    <row r="1538" spans="1:20" ht="45" x14ac:dyDescent="0.2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17">
        <f>(E1538/D1538)*100</f>
        <v>104.5</v>
      </c>
      <c r="P1538" s="19">
        <f>ROUND(E1538/L1538, 3)</f>
        <v>48.984000000000002</v>
      </c>
      <c r="Q1538" t="str">
        <f>LEFT(N1538, SEARCH("/", N1538, 1)-1)</f>
        <v>theater</v>
      </c>
      <c r="R1538" t="str">
        <f>RIGHT(N1538,LEN(N1538)-FIND("/",N1538))</f>
        <v>spaces</v>
      </c>
      <c r="S1538" s="8">
        <f t="shared" si="46"/>
        <v>42622.767476851848</v>
      </c>
      <c r="T1538" s="8">
        <f t="shared" si="47"/>
        <v>42652.767476851848</v>
      </c>
    </row>
    <row r="1539" spans="1:20" ht="60" x14ac:dyDescent="0.2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17">
        <f>(E1539/D1539)*100</f>
        <v>104.46206037108834</v>
      </c>
      <c r="P1539" s="19">
        <f>ROUND(E1539/L1539, 3)</f>
        <v>109.337</v>
      </c>
      <c r="Q1539" t="str">
        <f>LEFT(N1539, SEARCH("/", N1539, 1)-1)</f>
        <v>technology</v>
      </c>
      <c r="R1539" t="str">
        <f>RIGHT(N1539,LEN(N1539)-FIND("/",N1539))</f>
        <v>wearables</v>
      </c>
      <c r="S1539" s="8">
        <f t="shared" ref="S1539:S1602" si="48">(((J1539/60)/60)/24)+DATE(1970,1,1)</f>
        <v>42179.160752314812</v>
      </c>
      <c r="T1539" s="8">
        <f t="shared" ref="T1539:T1602" si="49">(((I1539/60)/60)/24)+DATE(1970,1,1)</f>
        <v>42211.75</v>
      </c>
    </row>
    <row r="1540" spans="1:20" ht="45" x14ac:dyDescent="0.2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17">
        <f>(E1540/D1540)*100</f>
        <v>104.45405405405405</v>
      </c>
      <c r="P1540" s="19">
        <f>ROUND(E1540/L1540, 3)</f>
        <v>50.853000000000002</v>
      </c>
      <c r="Q1540" t="str">
        <f>LEFT(N1540, SEARCH("/", N1540, 1)-1)</f>
        <v>games</v>
      </c>
      <c r="R1540" t="str">
        <f>RIGHT(N1540,LEN(N1540)-FIND("/",N1540))</f>
        <v>tabletop games</v>
      </c>
      <c r="S1540" s="8">
        <f t="shared" si="48"/>
        <v>42200.666261574079</v>
      </c>
      <c r="T1540" s="8">
        <f t="shared" si="49"/>
        <v>42214.666261574079</v>
      </c>
    </row>
    <row r="1541" spans="1:20" ht="45" x14ac:dyDescent="0.2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17">
        <f>(E1541/D1541)*100</f>
        <v>104.44</v>
      </c>
      <c r="P1541" s="19">
        <f>ROUND(E1541/L1541, 3)</f>
        <v>64.468999999999994</v>
      </c>
      <c r="Q1541" t="str">
        <f>LEFT(N1541, SEARCH("/", N1541, 1)-1)</f>
        <v>music</v>
      </c>
      <c r="R1541" t="str">
        <f>RIGHT(N1541,LEN(N1541)-FIND("/",N1541))</f>
        <v>rock</v>
      </c>
      <c r="S1541" s="8">
        <f t="shared" si="48"/>
        <v>41067.74086805556</v>
      </c>
      <c r="T1541" s="8">
        <f t="shared" si="49"/>
        <v>41097.74086805556</v>
      </c>
    </row>
    <row r="1542" spans="1:20" ht="30" x14ac:dyDescent="0.2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17">
        <f>(E1542/D1542)*100</f>
        <v>104.44</v>
      </c>
      <c r="P1542" s="19">
        <f>ROUND(E1542/L1542, 3)</f>
        <v>340.565</v>
      </c>
      <c r="Q1542" t="str">
        <f>LEFT(N1542, SEARCH("/", N1542, 1)-1)</f>
        <v>technology</v>
      </c>
      <c r="R1542" t="str">
        <f>RIGHT(N1542,LEN(N1542)-FIND("/",N1542))</f>
        <v>hardware</v>
      </c>
      <c r="S1542" s="8">
        <f t="shared" si="48"/>
        <v>42095.240706018521</v>
      </c>
      <c r="T1542" s="8">
        <f t="shared" si="49"/>
        <v>42125.240706018521</v>
      </c>
    </row>
    <row r="1543" spans="1:20" ht="30" x14ac:dyDescent="0.2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17">
        <f>(E1543/D1543)*100</f>
        <v>104.4375</v>
      </c>
      <c r="P1543" s="19">
        <f>ROUND(E1543/L1543, 3)</f>
        <v>117.676</v>
      </c>
      <c r="Q1543" t="str">
        <f>LEFT(N1543, SEARCH("/", N1543, 1)-1)</f>
        <v>music</v>
      </c>
      <c r="R1543" t="str">
        <f>RIGHT(N1543,LEN(N1543)-FIND("/",N1543))</f>
        <v>rock</v>
      </c>
      <c r="S1543" s="8">
        <f t="shared" si="48"/>
        <v>40763.691423611112</v>
      </c>
      <c r="T1543" s="8">
        <f t="shared" si="49"/>
        <v>40793.691423611112</v>
      </c>
    </row>
    <row r="1544" spans="1:20" ht="60" x14ac:dyDescent="0.2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17">
        <f>(E1544/D1544)*100</f>
        <v>104.43333333333334</v>
      </c>
      <c r="P1544" s="19">
        <f>ROUND(E1544/L1544, 3)</f>
        <v>111.893</v>
      </c>
      <c r="Q1544" t="str">
        <f>LEFT(N1544, SEARCH("/", N1544, 1)-1)</f>
        <v>theater</v>
      </c>
      <c r="R1544" t="str">
        <f>RIGHT(N1544,LEN(N1544)-FIND("/",N1544))</f>
        <v>plays</v>
      </c>
      <c r="S1544" s="8">
        <f t="shared" si="48"/>
        <v>41937.95344907407</v>
      </c>
      <c r="T1544" s="8">
        <f t="shared" si="49"/>
        <v>41972.995115740734</v>
      </c>
    </row>
    <row r="1545" spans="1:20" ht="60" x14ac:dyDescent="0.2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17">
        <f>(E1545/D1545)*100</f>
        <v>104.42857142857143</v>
      </c>
      <c r="P1545" s="19">
        <f>ROUND(E1545/L1545, 3)</f>
        <v>71.667000000000002</v>
      </c>
      <c r="Q1545" t="str">
        <f>LEFT(N1545, SEARCH("/", N1545, 1)-1)</f>
        <v>theater</v>
      </c>
      <c r="R1545" t="str">
        <f>RIGHT(N1545,LEN(N1545)-FIND("/",N1545))</f>
        <v>plays</v>
      </c>
      <c r="S1545" s="8">
        <f t="shared" si="48"/>
        <v>42302.701516203699</v>
      </c>
      <c r="T1545" s="8">
        <f t="shared" si="49"/>
        <v>42337.958333333328</v>
      </c>
    </row>
    <row r="1546" spans="1:20" ht="30" x14ac:dyDescent="0.2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17">
        <f>(E1546/D1546)*100</f>
        <v>104.42100000000001</v>
      </c>
      <c r="P1546" s="19">
        <f>ROUND(E1546/L1546, 3)</f>
        <v>46.067999999999998</v>
      </c>
      <c r="Q1546" t="str">
        <f>LEFT(N1546, SEARCH("/", N1546, 1)-1)</f>
        <v>music</v>
      </c>
      <c r="R1546" t="str">
        <f>RIGHT(N1546,LEN(N1546)-FIND("/",N1546))</f>
        <v>rock</v>
      </c>
      <c r="S1546" s="8">
        <f t="shared" si="48"/>
        <v>40007.704247685186</v>
      </c>
      <c r="T1546" s="8">
        <f t="shared" si="49"/>
        <v>40057.166666666664</v>
      </c>
    </row>
    <row r="1547" spans="1:20" ht="45" x14ac:dyDescent="0.2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17">
        <f>(E1547/D1547)*100</f>
        <v>104.4</v>
      </c>
      <c r="P1547" s="19">
        <f>ROUND(E1547/L1547, 3)</f>
        <v>145</v>
      </c>
      <c r="Q1547" t="str">
        <f>LEFT(N1547, SEARCH("/", N1547, 1)-1)</f>
        <v>theater</v>
      </c>
      <c r="R1547" t="str">
        <f>RIGHT(N1547,LEN(N1547)-FIND("/",N1547))</f>
        <v>plays</v>
      </c>
      <c r="S1547" s="8">
        <f t="shared" si="48"/>
        <v>42491.92288194444</v>
      </c>
      <c r="T1547" s="8">
        <f t="shared" si="49"/>
        <v>42521.92288194444</v>
      </c>
    </row>
    <row r="1548" spans="1:20" ht="45" x14ac:dyDescent="0.2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17">
        <f>(E1548/D1548)*100</f>
        <v>104.396</v>
      </c>
      <c r="P1548" s="19">
        <f>ROUND(E1548/L1548, 3)</f>
        <v>70.921000000000006</v>
      </c>
      <c r="Q1548" t="str">
        <f>LEFT(N1548, SEARCH("/", N1548, 1)-1)</f>
        <v>film &amp; video</v>
      </c>
      <c r="R1548" t="str">
        <f>RIGHT(N1548,LEN(N1548)-FIND("/",N1548))</f>
        <v>documentary</v>
      </c>
      <c r="S1548" s="8">
        <f t="shared" si="48"/>
        <v>42689.187881944439</v>
      </c>
      <c r="T1548" s="8">
        <f t="shared" si="49"/>
        <v>42724.187881944439</v>
      </c>
    </row>
    <row r="1549" spans="1:20" ht="45" x14ac:dyDescent="0.2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17">
        <f>(E1549/D1549)*100</f>
        <v>104.3625</v>
      </c>
      <c r="P1549" s="19">
        <f>ROUND(E1549/L1549, 3)</f>
        <v>56.411999999999999</v>
      </c>
      <c r="Q1549" t="str">
        <f>LEFT(N1549, SEARCH("/", N1549, 1)-1)</f>
        <v>music</v>
      </c>
      <c r="R1549" t="str">
        <f>RIGHT(N1549,LEN(N1549)-FIND("/",N1549))</f>
        <v>rock</v>
      </c>
      <c r="S1549" s="8">
        <f t="shared" si="48"/>
        <v>41370.800185185188</v>
      </c>
      <c r="T1549" s="8">
        <f t="shared" si="49"/>
        <v>41400.800185185188</v>
      </c>
    </row>
    <row r="1550" spans="1:20" ht="45" x14ac:dyDescent="0.2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17">
        <f>(E1550/D1550)*100</f>
        <v>104.35000000000001</v>
      </c>
      <c r="P1550" s="19">
        <f>ROUND(E1550/L1550, 3)</f>
        <v>177.61699999999999</v>
      </c>
      <c r="Q1550" t="str">
        <f>LEFT(N1550, SEARCH("/", N1550, 1)-1)</f>
        <v>theater</v>
      </c>
      <c r="R1550" t="str">
        <f>RIGHT(N1550,LEN(N1550)-FIND("/",N1550))</f>
        <v>plays</v>
      </c>
      <c r="S1550" s="8">
        <f t="shared" si="48"/>
        <v>42549.665717592594</v>
      </c>
      <c r="T1550" s="8">
        <f t="shared" si="49"/>
        <v>42579.665717592594</v>
      </c>
    </row>
    <row r="1551" spans="1:20" ht="45" x14ac:dyDescent="0.2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17">
        <f>(E1551/D1551)*100</f>
        <v>104.35000000000001</v>
      </c>
      <c r="P1551" s="19">
        <f>ROUND(E1551/L1551, 3)</f>
        <v>39.377000000000002</v>
      </c>
      <c r="Q1551" t="str">
        <f>LEFT(N1551, SEARCH("/", N1551, 1)-1)</f>
        <v>theater</v>
      </c>
      <c r="R1551" t="str">
        <f>RIGHT(N1551,LEN(N1551)-FIND("/",N1551))</f>
        <v>plays</v>
      </c>
      <c r="S1551" s="8">
        <f t="shared" si="48"/>
        <v>41990.99863425926</v>
      </c>
      <c r="T1551" s="8">
        <f t="shared" si="49"/>
        <v>42020.99863425926</v>
      </c>
    </row>
    <row r="1552" spans="1:20" ht="45" x14ac:dyDescent="0.2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17">
        <f>(E1552/D1552)*100</f>
        <v>104.33333333333333</v>
      </c>
      <c r="P1552" s="19">
        <f>ROUND(E1552/L1552, 3)</f>
        <v>55.893000000000001</v>
      </c>
      <c r="Q1552" t="str">
        <f>LEFT(N1552, SEARCH("/", N1552, 1)-1)</f>
        <v>theater</v>
      </c>
      <c r="R1552" t="str">
        <f>RIGHT(N1552,LEN(N1552)-FIND("/",N1552))</f>
        <v>plays</v>
      </c>
      <c r="S1552" s="8">
        <f t="shared" si="48"/>
        <v>41764.44663194444</v>
      </c>
      <c r="T1552" s="8">
        <f t="shared" si="49"/>
        <v>41791.165972222225</v>
      </c>
    </row>
    <row r="1553" spans="1:20" ht="45" x14ac:dyDescent="0.2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17">
        <f>(E1553/D1553)*100</f>
        <v>104.32</v>
      </c>
      <c r="P1553" s="19">
        <f>ROUND(E1553/L1553, 3)</f>
        <v>66.872</v>
      </c>
      <c r="Q1553" t="str">
        <f>LEFT(N1553, SEARCH("/", N1553, 1)-1)</f>
        <v>music</v>
      </c>
      <c r="R1553" t="str">
        <f>RIGHT(N1553,LEN(N1553)-FIND("/",N1553))</f>
        <v>metal</v>
      </c>
      <c r="S1553" s="8">
        <f t="shared" si="48"/>
        <v>41526.592395833337</v>
      </c>
      <c r="T1553" s="8">
        <f t="shared" si="49"/>
        <v>41561.165972222225</v>
      </c>
    </row>
    <row r="1554" spans="1:20" ht="45" x14ac:dyDescent="0.2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17">
        <f>(E1554/D1554)*100</f>
        <v>104.3047619047619</v>
      </c>
      <c r="P1554" s="19">
        <f>ROUND(E1554/L1554, 3)</f>
        <v>81.126000000000005</v>
      </c>
      <c r="Q1554" t="str">
        <f>LEFT(N1554, SEARCH("/", N1554, 1)-1)</f>
        <v>theater</v>
      </c>
      <c r="R1554" t="str">
        <f>RIGHT(N1554,LEN(N1554)-FIND("/",N1554))</f>
        <v>plays</v>
      </c>
      <c r="S1554" s="8">
        <f t="shared" si="48"/>
        <v>42135.60020833333</v>
      </c>
      <c r="T1554" s="8">
        <f t="shared" si="49"/>
        <v>42167.083333333328</v>
      </c>
    </row>
    <row r="1555" spans="1:20" ht="60" x14ac:dyDescent="0.2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17">
        <f>(E1555/D1555)*100</f>
        <v>104.30333333333333</v>
      </c>
      <c r="P1555" s="19">
        <f>ROUND(E1555/L1555, 3)</f>
        <v>845.70299999999997</v>
      </c>
      <c r="Q1555" t="str">
        <f>LEFT(N1555, SEARCH("/", N1555, 1)-1)</f>
        <v>technology</v>
      </c>
      <c r="R1555" t="str">
        <f>RIGHT(N1555,LEN(N1555)-FIND("/",N1555))</f>
        <v>hardware</v>
      </c>
      <c r="S1555" s="8">
        <f t="shared" si="48"/>
        <v>41872.525717592594</v>
      </c>
      <c r="T1555" s="8">
        <f t="shared" si="49"/>
        <v>41930.166666666664</v>
      </c>
    </row>
    <row r="1556" spans="1:20" ht="45" x14ac:dyDescent="0.2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17">
        <f>(E1556/D1556)*100</f>
        <v>104.28571428571429</v>
      </c>
      <c r="P1556" s="19">
        <f>ROUND(E1556/L1556, 3)</f>
        <v>36.5</v>
      </c>
      <c r="Q1556" t="str">
        <f>LEFT(N1556, SEARCH("/", N1556, 1)-1)</f>
        <v>theater</v>
      </c>
      <c r="R1556" t="str">
        <f>RIGHT(N1556,LEN(N1556)-FIND("/",N1556))</f>
        <v>plays</v>
      </c>
      <c r="S1556" s="8">
        <f t="shared" si="48"/>
        <v>41780.525937500002</v>
      </c>
      <c r="T1556" s="8">
        <f t="shared" si="49"/>
        <v>41796.958333333336</v>
      </c>
    </row>
    <row r="1557" spans="1:20" ht="30" x14ac:dyDescent="0.2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17">
        <f>(E1557/D1557)*100</f>
        <v>104.28333333333333</v>
      </c>
      <c r="P1557" s="19">
        <f>ROUND(E1557/L1557, 3)</f>
        <v>82.328999999999994</v>
      </c>
      <c r="Q1557" t="str">
        <f>LEFT(N1557, SEARCH("/", N1557, 1)-1)</f>
        <v>music</v>
      </c>
      <c r="R1557" t="str">
        <f>RIGHT(N1557,LEN(N1557)-FIND("/",N1557))</f>
        <v>classical music</v>
      </c>
      <c r="S1557" s="8">
        <f t="shared" si="48"/>
        <v>40948.080729166664</v>
      </c>
      <c r="T1557" s="8">
        <f t="shared" si="49"/>
        <v>40993.0390625</v>
      </c>
    </row>
    <row r="1558" spans="1:20" ht="45" x14ac:dyDescent="0.2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17">
        <f>(E1558/D1558)*100</f>
        <v>104.24</v>
      </c>
      <c r="P1558" s="19">
        <f>ROUND(E1558/L1558, 3)</f>
        <v>27.146000000000001</v>
      </c>
      <c r="Q1558" t="str">
        <f>LEFT(N1558, SEARCH("/", N1558, 1)-1)</f>
        <v>music</v>
      </c>
      <c r="R1558" t="str">
        <f>RIGHT(N1558,LEN(N1558)-FIND("/",N1558))</f>
        <v>rock</v>
      </c>
      <c r="S1558" s="8">
        <f t="shared" si="48"/>
        <v>41766.970648148148</v>
      </c>
      <c r="T1558" s="8">
        <f t="shared" si="49"/>
        <v>41799.165972222225</v>
      </c>
    </row>
    <row r="1559" spans="1:20" ht="45" x14ac:dyDescent="0.2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17">
        <f>(E1559/D1559)*100</f>
        <v>104.21799999999999</v>
      </c>
      <c r="P1559" s="19">
        <f>ROUND(E1559/L1559, 3)</f>
        <v>64.933000000000007</v>
      </c>
      <c r="Q1559" t="str">
        <f>LEFT(N1559, SEARCH("/", N1559, 1)-1)</f>
        <v>technology</v>
      </c>
      <c r="R1559" t="str">
        <f>RIGHT(N1559,LEN(N1559)-FIND("/",N1559))</f>
        <v>space exploration</v>
      </c>
      <c r="S1559" s="8">
        <f t="shared" si="48"/>
        <v>40998.051192129627</v>
      </c>
      <c r="T1559" s="8">
        <f t="shared" si="49"/>
        <v>41028.051192129627</v>
      </c>
    </row>
    <row r="1560" spans="1:20" ht="45" x14ac:dyDescent="0.2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17">
        <f>(E1560/D1560)*100</f>
        <v>104.2</v>
      </c>
      <c r="P1560" s="19">
        <f>ROUND(E1560/L1560, 3)</f>
        <v>66.369</v>
      </c>
      <c r="Q1560" t="str">
        <f>LEFT(N1560, SEARCH("/", N1560, 1)-1)</f>
        <v>music</v>
      </c>
      <c r="R1560" t="str">
        <f>RIGHT(N1560,LEN(N1560)-FIND("/",N1560))</f>
        <v>rock</v>
      </c>
      <c r="S1560" s="8">
        <f t="shared" si="48"/>
        <v>41194.715520833335</v>
      </c>
      <c r="T1560" s="8">
        <f t="shared" si="49"/>
        <v>41235.916666666664</v>
      </c>
    </row>
    <row r="1561" spans="1:20" ht="60" x14ac:dyDescent="0.2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17">
        <f>(E1561/D1561)*100</f>
        <v>104.2</v>
      </c>
      <c r="P1561" s="19">
        <f>ROUND(E1561/L1561, 3)</f>
        <v>186.071</v>
      </c>
      <c r="Q1561" t="str">
        <f>LEFT(N1561, SEARCH("/", N1561, 1)-1)</f>
        <v>theater</v>
      </c>
      <c r="R1561" t="str">
        <f>RIGHT(N1561,LEN(N1561)-FIND("/",N1561))</f>
        <v>plays</v>
      </c>
      <c r="S1561" s="8">
        <f t="shared" si="48"/>
        <v>42100.927858796291</v>
      </c>
      <c r="T1561" s="8">
        <f t="shared" si="49"/>
        <v>42126.875</v>
      </c>
    </row>
    <row r="1562" spans="1:20" ht="30" x14ac:dyDescent="0.2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17">
        <f>(E1562/D1562)*100</f>
        <v>104.16766467065868</v>
      </c>
      <c r="P1562" s="19">
        <f>ROUND(E1562/L1562, 3)</f>
        <v>123.376</v>
      </c>
      <c r="Q1562" t="str">
        <f>LEFT(N1562, SEARCH("/", N1562, 1)-1)</f>
        <v>photography</v>
      </c>
      <c r="R1562" t="str">
        <f>RIGHT(N1562,LEN(N1562)-FIND("/",N1562))</f>
        <v>photobooks</v>
      </c>
      <c r="S1562" s="8">
        <f t="shared" si="48"/>
        <v>42430.430243055554</v>
      </c>
      <c r="T1562" s="8">
        <f t="shared" si="49"/>
        <v>42460.416666666672</v>
      </c>
    </row>
    <row r="1563" spans="1:20" ht="45" x14ac:dyDescent="0.2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17">
        <f>(E1563/D1563)*100</f>
        <v>104.16666666666667</v>
      </c>
      <c r="P1563" s="19">
        <f>ROUND(E1563/L1563, 3)</f>
        <v>194.44399999999999</v>
      </c>
      <c r="Q1563" t="str">
        <f>LEFT(N1563, SEARCH("/", N1563, 1)-1)</f>
        <v>film &amp; video</v>
      </c>
      <c r="R1563" t="str">
        <f>RIGHT(N1563,LEN(N1563)-FIND("/",N1563))</f>
        <v>television</v>
      </c>
      <c r="S1563" s="8">
        <f t="shared" si="48"/>
        <v>42323.964976851858</v>
      </c>
      <c r="T1563" s="8">
        <f t="shared" si="49"/>
        <v>42353.964976851858</v>
      </c>
    </row>
    <row r="1564" spans="1:20" ht="45" x14ac:dyDescent="0.2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17">
        <f>(E1564/D1564)*100</f>
        <v>104.16666666666667</v>
      </c>
      <c r="P1564" s="19">
        <f>ROUND(E1564/L1564, 3)</f>
        <v>59.524000000000001</v>
      </c>
      <c r="Q1564" t="str">
        <f>LEFT(N1564, SEARCH("/", N1564, 1)-1)</f>
        <v>theater</v>
      </c>
      <c r="R1564" t="str">
        <f>RIGHT(N1564,LEN(N1564)-FIND("/",N1564))</f>
        <v>plays</v>
      </c>
      <c r="S1564" s="8">
        <f t="shared" si="48"/>
        <v>42277.583472222221</v>
      </c>
      <c r="T1564" s="8">
        <f t="shared" si="49"/>
        <v>42307.583472222221</v>
      </c>
    </row>
    <row r="1565" spans="1:20" ht="45" x14ac:dyDescent="0.2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17">
        <f>(E1565/D1565)*100</f>
        <v>104.129</v>
      </c>
      <c r="P1565" s="19">
        <f>ROUND(E1565/L1565, 3)</f>
        <v>28.925000000000001</v>
      </c>
      <c r="Q1565" t="str">
        <f>LEFT(N1565, SEARCH("/", N1565, 1)-1)</f>
        <v>film &amp; video</v>
      </c>
      <c r="R1565" t="str">
        <f>RIGHT(N1565,LEN(N1565)-FIND("/",N1565))</f>
        <v>documentary</v>
      </c>
      <c r="S1565" s="8">
        <f t="shared" si="48"/>
        <v>40821.183136574073</v>
      </c>
      <c r="T1565" s="8">
        <f t="shared" si="49"/>
        <v>40836.083333333336</v>
      </c>
    </row>
    <row r="1566" spans="1:20" ht="60" x14ac:dyDescent="0.2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17">
        <f>(E1566/D1566)*100</f>
        <v>104.12571428571428</v>
      </c>
      <c r="P1566" s="19">
        <f>ROUND(E1566/L1566, 3)</f>
        <v>130.15700000000001</v>
      </c>
      <c r="Q1566" t="str">
        <f>LEFT(N1566, SEARCH("/", N1566, 1)-1)</f>
        <v>photography</v>
      </c>
      <c r="R1566" t="str">
        <f>RIGHT(N1566,LEN(N1566)-FIND("/",N1566))</f>
        <v>photobooks</v>
      </c>
      <c r="S1566" s="8">
        <f t="shared" si="48"/>
        <v>42109.894942129627</v>
      </c>
      <c r="T1566" s="8">
        <f t="shared" si="49"/>
        <v>42141.75</v>
      </c>
    </row>
    <row r="1567" spans="1:20" ht="60" x14ac:dyDescent="0.2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17">
        <f>(E1567/D1567)*100</f>
        <v>104.11200000000001</v>
      </c>
      <c r="P1567" s="19">
        <f>ROUND(E1567/L1567, 3)</f>
        <v>81.849000000000004</v>
      </c>
      <c r="Q1567" t="str">
        <f>LEFT(N1567, SEARCH("/", N1567, 1)-1)</f>
        <v>film &amp; video</v>
      </c>
      <c r="R1567" t="str">
        <f>RIGHT(N1567,LEN(N1567)-FIND("/",N1567))</f>
        <v>documentary</v>
      </c>
      <c r="S1567" s="8">
        <f t="shared" si="48"/>
        <v>42043.605578703704</v>
      </c>
      <c r="T1567" s="8">
        <f t="shared" si="49"/>
        <v>42078.563912037032</v>
      </c>
    </row>
    <row r="1568" spans="1:20" ht="45" x14ac:dyDescent="0.2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17">
        <f>(E1568/D1568)*100</f>
        <v>104.11111111111111</v>
      </c>
      <c r="P1568" s="19">
        <f>ROUND(E1568/L1568, 3)</f>
        <v>90.096000000000004</v>
      </c>
      <c r="Q1568" t="str">
        <f>LEFT(N1568, SEARCH("/", N1568, 1)-1)</f>
        <v>music</v>
      </c>
      <c r="R1568" t="str">
        <f>RIGHT(N1568,LEN(N1568)-FIND("/",N1568))</f>
        <v>indie rock</v>
      </c>
      <c r="S1568" s="8">
        <f t="shared" si="48"/>
        <v>41736.004502314812</v>
      </c>
      <c r="T1568" s="8">
        <f t="shared" si="49"/>
        <v>41766.004502314812</v>
      </c>
    </row>
    <row r="1569" spans="1:20" ht="45" x14ac:dyDescent="0.2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17">
        <f>(E1569/D1569)*100</f>
        <v>104.10165000000001</v>
      </c>
      <c r="P1569" s="19">
        <f>ROUND(E1569/L1569, 3)</f>
        <v>138.80199999999999</v>
      </c>
      <c r="Q1569" t="str">
        <f>LEFT(N1569, SEARCH("/", N1569, 1)-1)</f>
        <v>film &amp; video</v>
      </c>
      <c r="R1569" t="str">
        <f>RIGHT(N1569,LEN(N1569)-FIND("/",N1569))</f>
        <v>documentary</v>
      </c>
      <c r="S1569" s="8">
        <f t="shared" si="48"/>
        <v>40868.219814814816</v>
      </c>
      <c r="T1569" s="8">
        <f t="shared" si="49"/>
        <v>40909.332638888889</v>
      </c>
    </row>
    <row r="1570" spans="1:20" ht="45" x14ac:dyDescent="0.2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17">
        <f>(E1570/D1570)*100</f>
        <v>104.06666666666666</v>
      </c>
      <c r="P1570" s="19">
        <f>ROUND(E1570/L1570, 3)</f>
        <v>53.828000000000003</v>
      </c>
      <c r="Q1570" t="str">
        <f>LEFT(N1570, SEARCH("/", N1570, 1)-1)</f>
        <v>music</v>
      </c>
      <c r="R1570" t="str">
        <f>RIGHT(N1570,LEN(N1570)-FIND("/",N1570))</f>
        <v>rock</v>
      </c>
      <c r="S1570" s="8">
        <f t="shared" si="48"/>
        <v>40070.253819444442</v>
      </c>
      <c r="T1570" s="8">
        <f t="shared" si="49"/>
        <v>40148.708333333336</v>
      </c>
    </row>
    <row r="1571" spans="1:20" ht="60" x14ac:dyDescent="0.2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17">
        <f>(E1571/D1571)*100</f>
        <v>104.05</v>
      </c>
      <c r="P1571" s="19">
        <f>ROUND(E1571/L1571, 3)</f>
        <v>66.698999999999998</v>
      </c>
      <c r="Q1571" t="str">
        <f>LEFT(N1571, SEARCH("/", N1571, 1)-1)</f>
        <v>publishing</v>
      </c>
      <c r="R1571" t="str">
        <f>RIGHT(N1571,LEN(N1571)-FIND("/",N1571))</f>
        <v>nonfiction</v>
      </c>
      <c r="S1571" s="8">
        <f t="shared" si="48"/>
        <v>42334.013124999998</v>
      </c>
      <c r="T1571" s="8">
        <f t="shared" si="49"/>
        <v>42364.013124999998</v>
      </c>
    </row>
    <row r="1572" spans="1:20" ht="60" x14ac:dyDescent="0.2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17">
        <f>(E1572/D1572)*100</f>
        <v>104.04266666666666</v>
      </c>
      <c r="P1572" s="19">
        <f>ROUND(E1572/L1572, 3)</f>
        <v>78.031999999999996</v>
      </c>
      <c r="Q1572" t="str">
        <f>LEFT(N1572, SEARCH("/", N1572, 1)-1)</f>
        <v>music</v>
      </c>
      <c r="R1572" t="str">
        <f>RIGHT(N1572,LEN(N1572)-FIND("/",N1572))</f>
        <v>indie rock</v>
      </c>
      <c r="S1572" s="8">
        <f t="shared" si="48"/>
        <v>40079.725115740745</v>
      </c>
      <c r="T1572" s="8">
        <f t="shared" si="49"/>
        <v>40156.76666666667</v>
      </c>
    </row>
    <row r="1573" spans="1:20" ht="45" x14ac:dyDescent="0.2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17">
        <f>(E1573/D1573)*100</f>
        <v>104</v>
      </c>
      <c r="P1573" s="19">
        <f>ROUND(E1573/L1573, 3)</f>
        <v>21.667000000000002</v>
      </c>
      <c r="Q1573" t="str">
        <f>LEFT(N1573, SEARCH("/", N1573, 1)-1)</f>
        <v>film &amp; video</v>
      </c>
      <c r="R1573" t="str">
        <f>RIGHT(N1573,LEN(N1573)-FIND("/",N1573))</f>
        <v>shorts</v>
      </c>
      <c r="S1573" s="8">
        <f t="shared" si="48"/>
        <v>41716.717847222222</v>
      </c>
      <c r="T1573" s="8">
        <f t="shared" si="49"/>
        <v>41736.717847222222</v>
      </c>
    </row>
    <row r="1574" spans="1:20" ht="60" x14ac:dyDescent="0.2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17">
        <f>(E1574/D1574)*100</f>
        <v>104</v>
      </c>
      <c r="P1574" s="19">
        <f>ROUND(E1574/L1574, 3)</f>
        <v>64.197999999999993</v>
      </c>
      <c r="Q1574" t="str">
        <f>LEFT(N1574, SEARCH("/", N1574, 1)-1)</f>
        <v>film &amp; video</v>
      </c>
      <c r="R1574" t="str">
        <f>RIGHT(N1574,LEN(N1574)-FIND("/",N1574))</f>
        <v>shorts</v>
      </c>
      <c r="S1574" s="8">
        <f t="shared" si="48"/>
        <v>41718.043032407404</v>
      </c>
      <c r="T1574" s="8">
        <f t="shared" si="49"/>
        <v>41742.083333333336</v>
      </c>
    </row>
    <row r="1575" spans="1:20" ht="45" x14ac:dyDescent="0.2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17">
        <f>(E1575/D1575)*100</f>
        <v>104</v>
      </c>
      <c r="P1575" s="19">
        <f>ROUND(E1575/L1575, 3)</f>
        <v>38.518999999999998</v>
      </c>
      <c r="Q1575" t="str">
        <f>LEFT(N1575, SEARCH("/", N1575, 1)-1)</f>
        <v>music</v>
      </c>
      <c r="R1575" t="str">
        <f>RIGHT(N1575,LEN(N1575)-FIND("/",N1575))</f>
        <v>rock</v>
      </c>
      <c r="S1575" s="8">
        <f t="shared" si="48"/>
        <v>40636.673900462964</v>
      </c>
      <c r="T1575" s="8">
        <f t="shared" si="49"/>
        <v>40666.673900462964</v>
      </c>
    </row>
    <row r="1576" spans="1:20" ht="45" x14ac:dyDescent="0.2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17">
        <f>(E1576/D1576)*100</f>
        <v>104</v>
      </c>
      <c r="P1576" s="19">
        <f>ROUND(E1576/L1576, 3)</f>
        <v>86.667000000000002</v>
      </c>
      <c r="Q1576" t="str">
        <f>LEFT(N1576, SEARCH("/", N1576, 1)-1)</f>
        <v>music</v>
      </c>
      <c r="R1576" t="str">
        <f>RIGHT(N1576,LEN(N1576)-FIND("/",N1576))</f>
        <v>rock</v>
      </c>
      <c r="S1576" s="8">
        <f t="shared" si="48"/>
        <v>41443.643541666665</v>
      </c>
      <c r="T1576" s="8">
        <f t="shared" si="49"/>
        <v>41465.702777777777</v>
      </c>
    </row>
    <row r="1577" spans="1:20" ht="60" x14ac:dyDescent="0.2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17">
        <f>(E1577/D1577)*100</f>
        <v>104</v>
      </c>
      <c r="P1577" s="19">
        <f>ROUND(E1577/L1577, 3)</f>
        <v>32.5</v>
      </c>
      <c r="Q1577" t="str">
        <f>LEFT(N1577, SEARCH("/", N1577, 1)-1)</f>
        <v>music</v>
      </c>
      <c r="R1577" t="str">
        <f>RIGHT(N1577,LEN(N1577)-FIND("/",N1577))</f>
        <v>rock</v>
      </c>
      <c r="S1577" s="8">
        <f t="shared" si="48"/>
        <v>42504.801388888889</v>
      </c>
      <c r="T1577" s="8">
        <f t="shared" si="49"/>
        <v>42564.801388888889</v>
      </c>
    </row>
    <row r="1578" spans="1:20" ht="60" x14ac:dyDescent="0.2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17">
        <f>(E1578/D1578)*100</f>
        <v>104</v>
      </c>
      <c r="P1578" s="19">
        <f>ROUND(E1578/L1578, 3)</f>
        <v>1300</v>
      </c>
      <c r="Q1578" t="str">
        <f>LEFT(N1578, SEARCH("/", N1578, 1)-1)</f>
        <v>technology</v>
      </c>
      <c r="R1578" t="str">
        <f>RIGHT(N1578,LEN(N1578)-FIND("/",N1578))</f>
        <v>wearables</v>
      </c>
      <c r="S1578" s="8">
        <f t="shared" si="48"/>
        <v>42720.720057870371</v>
      </c>
      <c r="T1578" s="8">
        <f t="shared" si="49"/>
        <v>42765.720057870371</v>
      </c>
    </row>
    <row r="1579" spans="1:20" ht="75" x14ac:dyDescent="0.2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17">
        <f>(E1579/D1579)*100</f>
        <v>104</v>
      </c>
      <c r="P1579" s="19">
        <f>ROUND(E1579/L1579, 3)</f>
        <v>47.273000000000003</v>
      </c>
      <c r="Q1579" t="str">
        <f>LEFT(N1579, SEARCH("/", N1579, 1)-1)</f>
        <v>music</v>
      </c>
      <c r="R1579" t="str">
        <f>RIGHT(N1579,LEN(N1579)-FIND("/",N1579))</f>
        <v>rock</v>
      </c>
      <c r="S1579" s="8">
        <f t="shared" si="48"/>
        <v>42430.702210648145</v>
      </c>
      <c r="T1579" s="8">
        <f t="shared" si="49"/>
        <v>42460.660543981481</v>
      </c>
    </row>
    <row r="1580" spans="1:20" ht="45" x14ac:dyDescent="0.2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17">
        <f>(E1580/D1580)*100</f>
        <v>104</v>
      </c>
      <c r="P1580" s="19">
        <f>ROUND(E1580/L1580, 3)</f>
        <v>57.777999999999999</v>
      </c>
      <c r="Q1580" t="str">
        <f>LEFT(N1580, SEARCH("/", N1580, 1)-1)</f>
        <v>music</v>
      </c>
      <c r="R1580" t="str">
        <f>RIGHT(N1580,LEN(N1580)-FIND("/",N1580))</f>
        <v>indie rock</v>
      </c>
      <c r="S1580" s="8">
        <f t="shared" si="48"/>
        <v>40632.94195601852</v>
      </c>
      <c r="T1580" s="8">
        <f t="shared" si="49"/>
        <v>40649.165972222225</v>
      </c>
    </row>
    <row r="1581" spans="1:20" ht="45" x14ac:dyDescent="0.2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17">
        <f>(E1581/D1581)*100</f>
        <v>104</v>
      </c>
      <c r="P1581" s="19">
        <f>ROUND(E1581/L1581, 3)</f>
        <v>18.908999999999999</v>
      </c>
      <c r="Q1581" t="str">
        <f>LEFT(N1581, SEARCH("/", N1581, 1)-1)</f>
        <v>music</v>
      </c>
      <c r="R1581" t="str">
        <f>RIGHT(N1581,LEN(N1581)-FIND("/",N1581))</f>
        <v>indie rock</v>
      </c>
      <c r="S1581" s="8">
        <f t="shared" si="48"/>
        <v>40192.542233796295</v>
      </c>
      <c r="T1581" s="8">
        <f t="shared" si="49"/>
        <v>40224.208333333336</v>
      </c>
    </row>
    <row r="1582" spans="1:20" ht="60" x14ac:dyDescent="0.2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17">
        <f>(E1582/D1582)*100</f>
        <v>104</v>
      </c>
      <c r="P1582" s="19">
        <f>ROUND(E1582/L1582, 3)</f>
        <v>19.696999999999999</v>
      </c>
      <c r="Q1582" t="str">
        <f>LEFT(N1582, SEARCH("/", N1582, 1)-1)</f>
        <v>theater</v>
      </c>
      <c r="R1582" t="str">
        <f>RIGHT(N1582,LEN(N1582)-FIND("/",N1582))</f>
        <v>plays</v>
      </c>
      <c r="S1582" s="8">
        <f t="shared" si="48"/>
        <v>42060.035636574074</v>
      </c>
      <c r="T1582" s="8">
        <f t="shared" si="49"/>
        <v>42081.708333333328</v>
      </c>
    </row>
    <row r="1583" spans="1:20" ht="60" x14ac:dyDescent="0.2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17">
        <f>(E1583/D1583)*100</f>
        <v>104</v>
      </c>
      <c r="P1583" s="19">
        <f>ROUND(E1583/L1583, 3)</f>
        <v>52</v>
      </c>
      <c r="Q1583" t="str">
        <f>LEFT(N1583, SEARCH("/", N1583, 1)-1)</f>
        <v>theater</v>
      </c>
      <c r="R1583" t="str">
        <f>RIGHT(N1583,LEN(N1583)-FIND("/",N1583))</f>
        <v>plays</v>
      </c>
      <c r="S1583" s="8">
        <f t="shared" si="48"/>
        <v>41226.017361111109</v>
      </c>
      <c r="T1583" s="8">
        <f t="shared" si="49"/>
        <v>41250.083333333336</v>
      </c>
    </row>
    <row r="1584" spans="1:20" ht="60" x14ac:dyDescent="0.2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17">
        <f>(E1584/D1584)*100</f>
        <v>104</v>
      </c>
      <c r="P1584" s="19">
        <f>ROUND(E1584/L1584, 3)</f>
        <v>866.66700000000003</v>
      </c>
      <c r="Q1584" t="str">
        <f>LEFT(N1584, SEARCH("/", N1584, 1)-1)</f>
        <v>theater</v>
      </c>
      <c r="R1584" t="str">
        <f>RIGHT(N1584,LEN(N1584)-FIND("/",N1584))</f>
        <v>plays</v>
      </c>
      <c r="S1584" s="8">
        <f t="shared" si="48"/>
        <v>42321.101759259262</v>
      </c>
      <c r="T1584" s="8">
        <f t="shared" si="49"/>
        <v>42351.101759259262</v>
      </c>
    </row>
    <row r="1585" spans="1:20" ht="60" x14ac:dyDescent="0.2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17">
        <f>(E1585/D1585)*100</f>
        <v>104</v>
      </c>
      <c r="P1585" s="19">
        <f>ROUND(E1585/L1585, 3)</f>
        <v>52</v>
      </c>
      <c r="Q1585" t="str">
        <f>LEFT(N1585, SEARCH("/", N1585, 1)-1)</f>
        <v>theater</v>
      </c>
      <c r="R1585" t="str">
        <f>RIGHT(N1585,LEN(N1585)-FIND("/",N1585))</f>
        <v>plays</v>
      </c>
      <c r="S1585" s="8">
        <f t="shared" si="48"/>
        <v>41921.279976851853</v>
      </c>
      <c r="T1585" s="8">
        <f t="shared" si="49"/>
        <v>41939.125</v>
      </c>
    </row>
    <row r="1586" spans="1:20" ht="45" x14ac:dyDescent="0.2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17">
        <f>(E1586/D1586)*100</f>
        <v>104</v>
      </c>
      <c r="P1586" s="19">
        <f>ROUND(E1586/L1586, 3)</f>
        <v>97.5</v>
      </c>
      <c r="Q1586" t="str">
        <f>LEFT(N1586, SEARCH("/", N1586, 1)-1)</f>
        <v>theater</v>
      </c>
      <c r="R1586" t="str">
        <f>RIGHT(N1586,LEN(N1586)-FIND("/",N1586))</f>
        <v>plays</v>
      </c>
      <c r="S1586" s="8">
        <f t="shared" si="48"/>
        <v>41780.712893518517</v>
      </c>
      <c r="T1586" s="8">
        <f t="shared" si="49"/>
        <v>41806.712893518517</v>
      </c>
    </row>
    <row r="1587" spans="1:20" ht="45" x14ac:dyDescent="0.2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17">
        <f>(E1587/D1587)*100</f>
        <v>104</v>
      </c>
      <c r="P1587" s="19">
        <f>ROUND(E1587/L1587, 3)</f>
        <v>57.777999999999999</v>
      </c>
      <c r="Q1587" t="str">
        <f>LEFT(N1587, SEARCH("/", N1587, 1)-1)</f>
        <v>theater</v>
      </c>
      <c r="R1587" t="str">
        <f>RIGHT(N1587,LEN(N1587)-FIND("/",N1587))</f>
        <v>plays</v>
      </c>
      <c r="S1587" s="8">
        <f t="shared" si="48"/>
        <v>41828.646319444444</v>
      </c>
      <c r="T1587" s="8">
        <f t="shared" si="49"/>
        <v>41861.665972222225</v>
      </c>
    </row>
    <row r="1588" spans="1:20" ht="60" x14ac:dyDescent="0.2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17">
        <f>(E1588/D1588)*100</f>
        <v>104</v>
      </c>
      <c r="P1588" s="19">
        <f>ROUND(E1588/L1588, 3)</f>
        <v>26</v>
      </c>
      <c r="Q1588" t="str">
        <f>LEFT(N1588, SEARCH("/", N1588, 1)-1)</f>
        <v>theater</v>
      </c>
      <c r="R1588" t="str">
        <f>RIGHT(N1588,LEN(N1588)-FIND("/",N1588))</f>
        <v>plays</v>
      </c>
      <c r="S1588" s="8">
        <f t="shared" si="48"/>
        <v>42665.451736111107</v>
      </c>
      <c r="T1588" s="8">
        <f t="shared" si="49"/>
        <v>42725.493402777778</v>
      </c>
    </row>
    <row r="1589" spans="1:20" ht="30" x14ac:dyDescent="0.2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17">
        <f>(E1589/D1589)*100</f>
        <v>103.98</v>
      </c>
      <c r="P1589" s="19">
        <f>ROUND(E1589/L1589, 3)</f>
        <v>135.626</v>
      </c>
      <c r="Q1589" t="str">
        <f>LEFT(N1589, SEARCH("/", N1589, 1)-1)</f>
        <v>theater</v>
      </c>
      <c r="R1589" t="str">
        <f>RIGHT(N1589,LEN(N1589)-FIND("/",N1589))</f>
        <v>musical</v>
      </c>
      <c r="S1589" s="8">
        <f t="shared" si="48"/>
        <v>42425.735416666663</v>
      </c>
      <c r="T1589" s="8">
        <f t="shared" si="49"/>
        <v>42455.693750000006</v>
      </c>
    </row>
    <row r="1590" spans="1:20" ht="45" x14ac:dyDescent="0.2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17">
        <f>(E1590/D1590)*100</f>
        <v>103.97333333333334</v>
      </c>
      <c r="P1590" s="19">
        <f>ROUND(E1590/L1590, 3)</f>
        <v>239.93799999999999</v>
      </c>
      <c r="Q1590" t="str">
        <f>LEFT(N1590, SEARCH("/", N1590, 1)-1)</f>
        <v>film &amp; video</v>
      </c>
      <c r="R1590" t="str">
        <f>RIGHT(N1590,LEN(N1590)-FIND("/",N1590))</f>
        <v>documentary</v>
      </c>
      <c r="S1590" s="8">
        <f t="shared" si="48"/>
        <v>41668.606469907405</v>
      </c>
      <c r="T1590" s="8">
        <f t="shared" si="49"/>
        <v>41698.606469907405</v>
      </c>
    </row>
    <row r="1591" spans="1:20" ht="60" x14ac:dyDescent="0.2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17">
        <f>(E1591/D1591)*100</f>
        <v>103.95714285714286</v>
      </c>
      <c r="P1591" s="19">
        <f>ROUND(E1591/L1591, 3)</f>
        <v>79.966999999999999</v>
      </c>
      <c r="Q1591" t="str">
        <f>LEFT(N1591, SEARCH("/", N1591, 1)-1)</f>
        <v>photography</v>
      </c>
      <c r="R1591" t="str">
        <f>RIGHT(N1591,LEN(N1591)-FIND("/",N1591))</f>
        <v>photobooks</v>
      </c>
      <c r="S1591" s="8">
        <f t="shared" si="48"/>
        <v>42409.776076388895</v>
      </c>
      <c r="T1591" s="8">
        <f t="shared" si="49"/>
        <v>42469.734409722223</v>
      </c>
    </row>
    <row r="1592" spans="1:20" ht="60" x14ac:dyDescent="0.2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17">
        <f>(E1592/D1592)*100</f>
        <v>103.94285714285714</v>
      </c>
      <c r="P1592" s="19">
        <f>ROUND(E1592/L1592, 3)</f>
        <v>125.44799999999999</v>
      </c>
      <c r="Q1592" t="str">
        <f>LEFT(N1592, SEARCH("/", N1592, 1)-1)</f>
        <v>film &amp; video</v>
      </c>
      <c r="R1592" t="str">
        <f>RIGHT(N1592,LEN(N1592)-FIND("/",N1592))</f>
        <v>documentary</v>
      </c>
      <c r="S1592" s="8">
        <f t="shared" si="48"/>
        <v>42438.827789351853</v>
      </c>
      <c r="T1592" s="8">
        <f t="shared" si="49"/>
        <v>42468.786122685182</v>
      </c>
    </row>
    <row r="1593" spans="1:20" ht="60" x14ac:dyDescent="0.2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17">
        <f>(E1593/D1593)*100</f>
        <v>103.90027322404372</v>
      </c>
      <c r="P1593" s="19">
        <f>ROUND(E1593/L1593, 3)</f>
        <v>56.46</v>
      </c>
      <c r="Q1593" t="str">
        <f>LEFT(N1593, SEARCH("/", N1593, 1)-1)</f>
        <v>film &amp; video</v>
      </c>
      <c r="R1593" t="str">
        <f>RIGHT(N1593,LEN(N1593)-FIND("/",N1593))</f>
        <v>documentary</v>
      </c>
      <c r="S1593" s="8">
        <f t="shared" si="48"/>
        <v>40379.776435185187</v>
      </c>
      <c r="T1593" s="8">
        <f t="shared" si="49"/>
        <v>40422.155555555553</v>
      </c>
    </row>
    <row r="1594" spans="1:20" ht="30" x14ac:dyDescent="0.2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17">
        <f>(E1594/D1594)*100</f>
        <v>103.89999999999999</v>
      </c>
      <c r="P1594" s="19">
        <f>ROUND(E1594/L1594, 3)</f>
        <v>69.266999999999996</v>
      </c>
      <c r="Q1594" t="str">
        <f>LEFT(N1594, SEARCH("/", N1594, 1)-1)</f>
        <v>film &amp; video</v>
      </c>
      <c r="R1594" t="str">
        <f>RIGHT(N1594,LEN(N1594)-FIND("/",N1594))</f>
        <v>television</v>
      </c>
      <c r="S1594" s="8">
        <f t="shared" si="48"/>
        <v>41828.515127314815</v>
      </c>
      <c r="T1594" s="8">
        <f t="shared" si="49"/>
        <v>41858.515127314815</v>
      </c>
    </row>
    <row r="1595" spans="1:20" ht="45" x14ac:dyDescent="0.2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17">
        <f>(E1595/D1595)*100</f>
        <v>103.89999999999999</v>
      </c>
      <c r="P1595" s="19">
        <f>ROUND(E1595/L1595, 3)</f>
        <v>96.203999999999994</v>
      </c>
      <c r="Q1595" t="str">
        <f>LEFT(N1595, SEARCH("/", N1595, 1)-1)</f>
        <v>theater</v>
      </c>
      <c r="R1595" t="str">
        <f>RIGHT(N1595,LEN(N1595)-FIND("/",N1595))</f>
        <v>plays</v>
      </c>
      <c r="S1595" s="8">
        <f t="shared" si="48"/>
        <v>42690.041435185187</v>
      </c>
      <c r="T1595" s="8">
        <f t="shared" si="49"/>
        <v>42750.041435185187</v>
      </c>
    </row>
    <row r="1596" spans="1:20" ht="60" x14ac:dyDescent="0.2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17">
        <f>(E1596/D1596)*100</f>
        <v>103.86666666666666</v>
      </c>
      <c r="P1596" s="19">
        <f>ROUND(E1596/L1596, 3)</f>
        <v>60.859000000000002</v>
      </c>
      <c r="Q1596" t="str">
        <f>LEFT(N1596, SEARCH("/", N1596, 1)-1)</f>
        <v>music</v>
      </c>
      <c r="R1596" t="str">
        <f>RIGHT(N1596,LEN(N1596)-FIND("/",N1596))</f>
        <v>rock</v>
      </c>
      <c r="S1596" s="8">
        <f t="shared" si="48"/>
        <v>41557.780624999999</v>
      </c>
      <c r="T1596" s="8">
        <f t="shared" si="49"/>
        <v>41591.249305555553</v>
      </c>
    </row>
    <row r="1597" spans="1:20" ht="60" x14ac:dyDescent="0.2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17">
        <f>(E1597/D1597)*100</f>
        <v>103.840625</v>
      </c>
      <c r="P1597" s="19">
        <f>ROUND(E1597/L1597, 3)</f>
        <v>96.878</v>
      </c>
      <c r="Q1597" t="str">
        <f>LEFT(N1597, SEARCH("/", N1597, 1)-1)</f>
        <v>publishing</v>
      </c>
      <c r="R1597" t="str">
        <f>RIGHT(N1597,LEN(N1597)-FIND("/",N1597))</f>
        <v>radio &amp; podcasts</v>
      </c>
      <c r="S1597" s="8">
        <f t="shared" si="48"/>
        <v>42073.957569444443</v>
      </c>
      <c r="T1597" s="8">
        <f t="shared" si="49"/>
        <v>42103.957569444443</v>
      </c>
    </row>
    <row r="1598" spans="1:20" ht="60" x14ac:dyDescent="0.2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17">
        <f>(E1598/D1598)*100</f>
        <v>103.812</v>
      </c>
      <c r="P1598" s="19">
        <f>ROUND(E1598/L1598, 3)</f>
        <v>711.04100000000005</v>
      </c>
      <c r="Q1598" t="str">
        <f>LEFT(N1598, SEARCH("/", N1598, 1)-1)</f>
        <v>film &amp; video</v>
      </c>
      <c r="R1598" t="str">
        <f>RIGHT(N1598,LEN(N1598)-FIND("/",N1598))</f>
        <v>documentary</v>
      </c>
      <c r="S1598" s="8">
        <f t="shared" si="48"/>
        <v>40732.842245370368</v>
      </c>
      <c r="T1598" s="8">
        <f t="shared" si="49"/>
        <v>40762.842245370368</v>
      </c>
    </row>
    <row r="1599" spans="1:20" ht="45" x14ac:dyDescent="0.2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17">
        <f>(E1599/D1599)*100</f>
        <v>103.8</v>
      </c>
      <c r="P1599" s="19">
        <f>ROUND(E1599/L1599, 3)</f>
        <v>46.133000000000003</v>
      </c>
      <c r="Q1599" t="str">
        <f>LEFT(N1599, SEARCH("/", N1599, 1)-1)</f>
        <v>music</v>
      </c>
      <c r="R1599" t="str">
        <f>RIGHT(N1599,LEN(N1599)-FIND("/",N1599))</f>
        <v>rock</v>
      </c>
      <c r="S1599" s="8">
        <f t="shared" si="48"/>
        <v>41355.825497685182</v>
      </c>
      <c r="T1599" s="8">
        <f t="shared" si="49"/>
        <v>41386.875</v>
      </c>
    </row>
    <row r="1600" spans="1:20" ht="45" x14ac:dyDescent="0.2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17">
        <f>(E1600/D1600)*100</f>
        <v>103.8</v>
      </c>
      <c r="P1600" s="19">
        <f>ROUND(E1600/L1600, 3)</f>
        <v>34.6</v>
      </c>
      <c r="Q1600" t="str">
        <f>LEFT(N1600, SEARCH("/", N1600, 1)-1)</f>
        <v>music</v>
      </c>
      <c r="R1600" t="str">
        <f>RIGHT(N1600,LEN(N1600)-FIND("/",N1600))</f>
        <v>rock</v>
      </c>
      <c r="S1600" s="8">
        <f t="shared" si="48"/>
        <v>40122.751620370371</v>
      </c>
      <c r="T1600" s="8">
        <f t="shared" si="49"/>
        <v>40178.98541666667</v>
      </c>
    </row>
    <row r="1601" spans="1:20" ht="60" x14ac:dyDescent="0.2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17">
        <f>(E1601/D1601)*100</f>
        <v>103.8</v>
      </c>
      <c r="P1601" s="19">
        <f>ROUND(E1601/L1601, 3)</f>
        <v>90.522999999999996</v>
      </c>
      <c r="Q1601" t="str">
        <f>LEFT(N1601, SEARCH("/", N1601, 1)-1)</f>
        <v>music</v>
      </c>
      <c r="R1601" t="str">
        <f>RIGHT(N1601,LEN(N1601)-FIND("/",N1601))</f>
        <v>indie rock</v>
      </c>
      <c r="S1601" s="8">
        <f t="shared" si="48"/>
        <v>40784.012696759259</v>
      </c>
      <c r="T1601" s="8">
        <f t="shared" si="49"/>
        <v>40817.125</v>
      </c>
    </row>
    <row r="1602" spans="1:20" ht="60" x14ac:dyDescent="0.2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17">
        <f>(E1602/D1602)*100</f>
        <v>103.8</v>
      </c>
      <c r="P1602" s="19">
        <f>ROUND(E1602/L1602, 3)</f>
        <v>34.6</v>
      </c>
      <c r="Q1602" t="str">
        <f>LEFT(N1602, SEARCH("/", N1602, 1)-1)</f>
        <v>theater</v>
      </c>
      <c r="R1602" t="str">
        <f>RIGHT(N1602,LEN(N1602)-FIND("/",N1602))</f>
        <v>plays</v>
      </c>
      <c r="S1602" s="8">
        <f t="shared" si="48"/>
        <v>42143.461122685185</v>
      </c>
      <c r="T1602" s="8">
        <f t="shared" si="49"/>
        <v>42173.461122685185</v>
      </c>
    </row>
    <row r="1603" spans="1:20" ht="45" x14ac:dyDescent="0.2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17">
        <f>(E1603/D1603)*100</f>
        <v>103.77499999999999</v>
      </c>
      <c r="P1603" s="19">
        <f>ROUND(E1603/L1603, 3)</f>
        <v>79.826999999999998</v>
      </c>
      <c r="Q1603" t="str">
        <f>LEFT(N1603, SEARCH("/", N1603, 1)-1)</f>
        <v>music</v>
      </c>
      <c r="R1603" t="str">
        <f>RIGHT(N1603,LEN(N1603)-FIND("/",N1603))</f>
        <v>rock</v>
      </c>
      <c r="S1603" s="8">
        <f t="shared" ref="S1603:S1666" si="50">(((J1603/60)/60)/24)+DATE(1970,1,1)</f>
        <v>41628.833680555559</v>
      </c>
      <c r="T1603" s="8">
        <f t="shared" ref="T1603:T1666" si="51">(((I1603/60)/60)/24)+DATE(1970,1,1)</f>
        <v>41658.833680555559</v>
      </c>
    </row>
    <row r="1604" spans="1:20" x14ac:dyDescent="0.2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17">
        <f>(E1604/D1604)*100</f>
        <v>103.77499999999999</v>
      </c>
      <c r="P1604" s="19">
        <f>ROUND(E1604/L1604, 3)</f>
        <v>266.08999999999997</v>
      </c>
      <c r="Q1604" t="str">
        <f>LEFT(N1604, SEARCH("/", N1604, 1)-1)</f>
        <v>music</v>
      </c>
      <c r="R1604" t="str">
        <f>RIGHT(N1604,LEN(N1604)-FIND("/",N1604))</f>
        <v>classical music</v>
      </c>
      <c r="S1604" s="8">
        <f t="shared" si="50"/>
        <v>41943.791030092594</v>
      </c>
      <c r="T1604" s="8">
        <f t="shared" si="51"/>
        <v>41974.832696759258</v>
      </c>
    </row>
    <row r="1605" spans="1:20" ht="45" x14ac:dyDescent="0.2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17">
        <f>(E1605/D1605)*100</f>
        <v>103.76666666666668</v>
      </c>
      <c r="P1605" s="19">
        <f>ROUND(E1605/L1605, 3)</f>
        <v>111.179</v>
      </c>
      <c r="Q1605" t="str">
        <f>LEFT(N1605, SEARCH("/", N1605, 1)-1)</f>
        <v>photography</v>
      </c>
      <c r="R1605" t="str">
        <f>RIGHT(N1605,LEN(N1605)-FIND("/",N1605))</f>
        <v>photobooks</v>
      </c>
      <c r="S1605" s="8">
        <f t="shared" si="50"/>
        <v>42211.628611111111</v>
      </c>
      <c r="T1605" s="8">
        <f t="shared" si="51"/>
        <v>42241.628611111111</v>
      </c>
    </row>
    <row r="1606" spans="1:20" ht="90" x14ac:dyDescent="0.2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17">
        <f>(E1606/D1606)*100</f>
        <v>103.76</v>
      </c>
      <c r="P1606" s="19">
        <f>ROUND(E1606/L1606, 3)</f>
        <v>66.513000000000005</v>
      </c>
      <c r="Q1606" t="str">
        <f>LEFT(N1606, SEARCH("/", N1606, 1)-1)</f>
        <v>theater</v>
      </c>
      <c r="R1606" t="str">
        <f>RIGHT(N1606,LEN(N1606)-FIND("/",N1606))</f>
        <v>plays</v>
      </c>
      <c r="S1606" s="8">
        <f t="shared" si="50"/>
        <v>41760.935706018521</v>
      </c>
      <c r="T1606" s="8">
        <f t="shared" si="51"/>
        <v>41772.166666666664</v>
      </c>
    </row>
    <row r="1607" spans="1:20" ht="60" x14ac:dyDescent="0.2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17">
        <f>(E1607/D1607)*100</f>
        <v>103.75000000000001</v>
      </c>
      <c r="P1607" s="19">
        <f>ROUND(E1607/L1607, 3)</f>
        <v>42.347000000000001</v>
      </c>
      <c r="Q1607" t="str">
        <f>LEFT(N1607, SEARCH("/", N1607, 1)-1)</f>
        <v>publishing</v>
      </c>
      <c r="R1607" t="str">
        <f>RIGHT(N1607,LEN(N1607)-FIND("/",N1607))</f>
        <v>nonfiction</v>
      </c>
      <c r="S1607" s="8">
        <f t="shared" si="50"/>
        <v>41249.749085648145</v>
      </c>
      <c r="T1607" s="8">
        <f t="shared" si="51"/>
        <v>41279.749085648145</v>
      </c>
    </row>
    <row r="1608" spans="1:20" ht="45" x14ac:dyDescent="0.2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17">
        <f>(E1608/D1608)*100</f>
        <v>103.75000000000001</v>
      </c>
      <c r="P1608" s="19">
        <f>ROUND(E1608/L1608, 3)</f>
        <v>922.22199999999998</v>
      </c>
      <c r="Q1608" t="str">
        <f>LEFT(N1608, SEARCH("/", N1608, 1)-1)</f>
        <v>theater</v>
      </c>
      <c r="R1608" t="str">
        <f>RIGHT(N1608,LEN(N1608)-FIND("/",N1608))</f>
        <v>spaces</v>
      </c>
      <c r="S1608" s="8">
        <f t="shared" si="50"/>
        <v>42756.690162037034</v>
      </c>
      <c r="T1608" s="8">
        <f t="shared" si="51"/>
        <v>42816.648495370369</v>
      </c>
    </row>
    <row r="1609" spans="1:20" ht="45" x14ac:dyDescent="0.2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17">
        <f>(E1609/D1609)*100</f>
        <v>103.75000000000001</v>
      </c>
      <c r="P1609" s="19">
        <f>ROUND(E1609/L1609, 3)</f>
        <v>27.065000000000001</v>
      </c>
      <c r="Q1609" t="str">
        <f>LEFT(N1609, SEARCH("/", N1609, 1)-1)</f>
        <v>theater</v>
      </c>
      <c r="R1609" t="str">
        <f>RIGHT(N1609,LEN(N1609)-FIND("/",N1609))</f>
        <v>plays</v>
      </c>
      <c r="S1609" s="8">
        <f t="shared" si="50"/>
        <v>42026.920428240745</v>
      </c>
      <c r="T1609" s="8">
        <f t="shared" si="51"/>
        <v>42056.920428240745</v>
      </c>
    </row>
    <row r="1610" spans="1:20" ht="60" x14ac:dyDescent="0.2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17">
        <f>(E1610/D1610)*100</f>
        <v>103.73000000000002</v>
      </c>
      <c r="P1610" s="19">
        <f>ROUND(E1610/L1610, 3)</f>
        <v>90.2</v>
      </c>
      <c r="Q1610" t="str">
        <f>LEFT(N1610, SEARCH("/", N1610, 1)-1)</f>
        <v>theater</v>
      </c>
      <c r="R1610" t="str">
        <f>RIGHT(N1610,LEN(N1610)-FIND("/",N1610))</f>
        <v>spaces</v>
      </c>
      <c r="S1610" s="8">
        <f t="shared" si="50"/>
        <v>42775.733715277776</v>
      </c>
      <c r="T1610" s="8">
        <f t="shared" si="51"/>
        <v>42793.207638888889</v>
      </c>
    </row>
    <row r="1611" spans="1:20" ht="60" x14ac:dyDescent="0.2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17">
        <f>(E1611/D1611)*100</f>
        <v>103.71999999999998</v>
      </c>
      <c r="P1611" s="19">
        <f>ROUND(E1611/L1611, 3)</f>
        <v>54.021000000000001</v>
      </c>
      <c r="Q1611" t="str">
        <f>LEFT(N1611, SEARCH("/", N1611, 1)-1)</f>
        <v>film &amp; video</v>
      </c>
      <c r="R1611" t="str">
        <f>RIGHT(N1611,LEN(N1611)-FIND("/",N1611))</f>
        <v>documentary</v>
      </c>
      <c r="S1611" s="8">
        <f t="shared" si="50"/>
        <v>41107.053067129629</v>
      </c>
      <c r="T1611" s="8">
        <f t="shared" si="51"/>
        <v>41137.053067129629</v>
      </c>
    </row>
    <row r="1612" spans="1:20" ht="30" x14ac:dyDescent="0.2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17">
        <f>(E1612/D1612)*100</f>
        <v>103.66666666666666</v>
      </c>
      <c r="P1612" s="19">
        <f>ROUND(E1612/L1612, 3)</f>
        <v>77.75</v>
      </c>
      <c r="Q1612" t="str">
        <f>LEFT(N1612, SEARCH("/", N1612, 1)-1)</f>
        <v>music</v>
      </c>
      <c r="R1612" t="str">
        <f>RIGHT(N1612,LEN(N1612)-FIND("/",N1612))</f>
        <v>rock</v>
      </c>
      <c r="S1612" s="8">
        <f t="shared" si="50"/>
        <v>41548.00335648148</v>
      </c>
      <c r="T1612" s="8">
        <f t="shared" si="51"/>
        <v>41563.00335648148</v>
      </c>
    </row>
    <row r="1613" spans="1:20" ht="30" x14ac:dyDescent="0.2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17">
        <f>(E1613/D1613)*100</f>
        <v>103.66666666666666</v>
      </c>
      <c r="P1613" s="19">
        <f>ROUND(E1613/L1613, 3)</f>
        <v>75.853999999999999</v>
      </c>
      <c r="Q1613" t="str">
        <f>LEFT(N1613, SEARCH("/", N1613, 1)-1)</f>
        <v>music</v>
      </c>
      <c r="R1613" t="str">
        <f>RIGHT(N1613,LEN(N1613)-FIND("/",N1613))</f>
        <v>rock</v>
      </c>
      <c r="S1613" s="8">
        <f t="shared" si="50"/>
        <v>41645.867280092592</v>
      </c>
      <c r="T1613" s="8">
        <f t="shared" si="51"/>
        <v>41690.867280092592</v>
      </c>
    </row>
    <row r="1614" spans="1:20" ht="60" x14ac:dyDescent="0.2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17">
        <f>(E1614/D1614)*100</f>
        <v>103.64999999999999</v>
      </c>
      <c r="P1614" s="19">
        <f>ROUND(E1614/L1614, 3)</f>
        <v>54.552999999999997</v>
      </c>
      <c r="Q1614" t="str">
        <f>LEFT(N1614, SEARCH("/", N1614, 1)-1)</f>
        <v>theater</v>
      </c>
      <c r="R1614" t="str">
        <f>RIGHT(N1614,LEN(N1614)-FIND("/",N1614))</f>
        <v>plays</v>
      </c>
      <c r="S1614" s="8">
        <f t="shared" si="50"/>
        <v>42225.513888888891</v>
      </c>
      <c r="T1614" s="8">
        <f t="shared" si="51"/>
        <v>42242.958333333328</v>
      </c>
    </row>
    <row r="1615" spans="1:20" ht="45" x14ac:dyDescent="0.2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17">
        <f>(E1615/D1615)*100</f>
        <v>103.61439999999999</v>
      </c>
      <c r="P1615" s="19">
        <f>ROUND(E1615/L1615, 3)</f>
        <v>156.04599999999999</v>
      </c>
      <c r="Q1615" t="str">
        <f>LEFT(N1615, SEARCH("/", N1615, 1)-1)</f>
        <v>film &amp; video</v>
      </c>
      <c r="R1615" t="str">
        <f>RIGHT(N1615,LEN(N1615)-FIND("/",N1615))</f>
        <v>documentary</v>
      </c>
      <c r="S1615" s="8">
        <f t="shared" si="50"/>
        <v>42278.946620370371</v>
      </c>
      <c r="T1615" s="8">
        <f t="shared" si="51"/>
        <v>42309.166666666672</v>
      </c>
    </row>
    <row r="1616" spans="1:20" ht="60" x14ac:dyDescent="0.2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17">
        <f>(E1616/D1616)*100</f>
        <v>103.58333333333334</v>
      </c>
      <c r="P1616" s="19">
        <f>ROUND(E1616/L1616, 3)</f>
        <v>125.98</v>
      </c>
      <c r="Q1616" t="str">
        <f>LEFT(N1616, SEARCH("/", N1616, 1)-1)</f>
        <v>theater</v>
      </c>
      <c r="R1616" t="str">
        <f>RIGHT(N1616,LEN(N1616)-FIND("/",N1616))</f>
        <v>spaces</v>
      </c>
      <c r="S1616" s="8">
        <f t="shared" si="50"/>
        <v>42465.596585648149</v>
      </c>
      <c r="T1616" s="8">
        <f t="shared" si="51"/>
        <v>42493.958333333328</v>
      </c>
    </row>
    <row r="1617" spans="1:20" ht="60" x14ac:dyDescent="0.2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17">
        <f>(E1617/D1617)*100</f>
        <v>103.58333333333334</v>
      </c>
      <c r="P1617" s="19">
        <f>ROUND(E1617/L1617, 3)</f>
        <v>81.775999999999996</v>
      </c>
      <c r="Q1617" t="str">
        <f>LEFT(N1617, SEARCH("/", N1617, 1)-1)</f>
        <v>theater</v>
      </c>
      <c r="R1617" t="str">
        <f>RIGHT(N1617,LEN(N1617)-FIND("/",N1617))</f>
        <v>plays</v>
      </c>
      <c r="S1617" s="8">
        <f t="shared" si="50"/>
        <v>42018.676898148144</v>
      </c>
      <c r="T1617" s="8">
        <f t="shared" si="51"/>
        <v>42040.290972222225</v>
      </c>
    </row>
    <row r="1618" spans="1:20" ht="60" x14ac:dyDescent="0.2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17">
        <f>(E1618/D1618)*100</f>
        <v>103.58125</v>
      </c>
      <c r="P1618" s="19">
        <f>ROUND(E1618/L1618, 3)</f>
        <v>48.037999999999997</v>
      </c>
      <c r="Q1618" t="str">
        <f>LEFT(N1618, SEARCH("/", N1618, 1)-1)</f>
        <v>photography</v>
      </c>
      <c r="R1618" t="str">
        <f>RIGHT(N1618,LEN(N1618)-FIND("/",N1618))</f>
        <v>photobooks</v>
      </c>
      <c r="S1618" s="8">
        <f t="shared" si="50"/>
        <v>42414.44332175926</v>
      </c>
      <c r="T1618" s="8">
        <f t="shared" si="51"/>
        <v>42451.834027777775</v>
      </c>
    </row>
    <row r="1619" spans="1:20" ht="45" x14ac:dyDescent="0.2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17">
        <f>(E1619/D1619)*100</f>
        <v>103.57142857142858</v>
      </c>
      <c r="P1619" s="19">
        <f>ROUND(E1619/L1619, 3)</f>
        <v>55.768999999999998</v>
      </c>
      <c r="Q1619" t="str">
        <f>LEFT(N1619, SEARCH("/", N1619, 1)-1)</f>
        <v>music</v>
      </c>
      <c r="R1619" t="str">
        <f>RIGHT(N1619,LEN(N1619)-FIND("/",N1619))</f>
        <v>classical music</v>
      </c>
      <c r="S1619" s="8">
        <f t="shared" si="50"/>
        <v>41509.426585648151</v>
      </c>
      <c r="T1619" s="8">
        <f t="shared" si="51"/>
        <v>41548.165972222225</v>
      </c>
    </row>
    <row r="1620" spans="1:20" ht="60" x14ac:dyDescent="0.2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17">
        <f>(E1620/D1620)*100</f>
        <v>103.56666666666668</v>
      </c>
      <c r="P1620" s="19">
        <f>ROUND(E1620/L1620, 3)</f>
        <v>199.167</v>
      </c>
      <c r="Q1620" t="str">
        <f>LEFT(N1620, SEARCH("/", N1620, 1)-1)</f>
        <v>theater</v>
      </c>
      <c r="R1620" t="str">
        <f>RIGHT(N1620,LEN(N1620)-FIND("/",N1620))</f>
        <v>plays</v>
      </c>
      <c r="S1620" s="8">
        <f t="shared" si="50"/>
        <v>42265.022824074069</v>
      </c>
      <c r="T1620" s="8">
        <f t="shared" si="51"/>
        <v>42285.022824074069</v>
      </c>
    </row>
    <row r="1621" spans="1:20" ht="45" x14ac:dyDescent="0.2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17">
        <f>(E1621/D1621)*100</f>
        <v>103.55555555555556</v>
      </c>
      <c r="P1621" s="19">
        <f>ROUND(E1621/L1621, 3)</f>
        <v>53.563000000000002</v>
      </c>
      <c r="Q1621" t="str">
        <f>LEFT(N1621, SEARCH("/", N1621, 1)-1)</f>
        <v>music</v>
      </c>
      <c r="R1621" t="str">
        <f>RIGHT(N1621,LEN(N1621)-FIND("/",N1621))</f>
        <v>rock</v>
      </c>
      <c r="S1621" s="8">
        <f t="shared" si="50"/>
        <v>40663.08666666667</v>
      </c>
      <c r="T1621" s="8">
        <f t="shared" si="51"/>
        <v>40706.166666666664</v>
      </c>
    </row>
    <row r="1622" spans="1:20" ht="60" x14ac:dyDescent="0.2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17">
        <f>(E1622/D1622)*100</f>
        <v>103.53333333333335</v>
      </c>
      <c r="P1622" s="19">
        <f>ROUND(E1622/L1622, 3)</f>
        <v>62.12</v>
      </c>
      <c r="Q1622" t="str">
        <f>LEFT(N1622, SEARCH("/", N1622, 1)-1)</f>
        <v>music</v>
      </c>
      <c r="R1622" t="str">
        <f>RIGHT(N1622,LEN(N1622)-FIND("/",N1622))</f>
        <v>indie rock</v>
      </c>
      <c r="S1622" s="8">
        <f t="shared" si="50"/>
        <v>40764.204375000001</v>
      </c>
      <c r="T1622" s="8">
        <f t="shared" si="51"/>
        <v>40794.204375000001</v>
      </c>
    </row>
    <row r="1623" spans="1:20" ht="60" x14ac:dyDescent="0.2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17">
        <f>(E1623/D1623)*100</f>
        <v>103.52</v>
      </c>
      <c r="P1623" s="19">
        <f>ROUND(E1623/L1623, 3)</f>
        <v>99.537999999999997</v>
      </c>
      <c r="Q1623" t="str">
        <f>LEFT(N1623, SEARCH("/", N1623, 1)-1)</f>
        <v>theater</v>
      </c>
      <c r="R1623" t="str">
        <f>RIGHT(N1623,LEN(N1623)-FIND("/",N1623))</f>
        <v>musical</v>
      </c>
      <c r="S1623" s="8">
        <f t="shared" si="50"/>
        <v>42395.706435185188</v>
      </c>
      <c r="T1623" s="8">
        <f t="shared" si="51"/>
        <v>42416.249305555553</v>
      </c>
    </row>
    <row r="1624" spans="1:20" ht="45" x14ac:dyDescent="0.2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17">
        <f>(E1624/D1624)*100</f>
        <v>103.49999999999999</v>
      </c>
      <c r="P1624" s="19">
        <f>ROUND(E1624/L1624, 3)</f>
        <v>76.667000000000002</v>
      </c>
      <c r="Q1624" t="str">
        <f>LEFT(N1624, SEARCH("/", N1624, 1)-1)</f>
        <v>music</v>
      </c>
      <c r="R1624" t="str">
        <f>RIGHT(N1624,LEN(N1624)-FIND("/",N1624))</f>
        <v>rock</v>
      </c>
      <c r="S1624" s="8">
        <f t="shared" si="50"/>
        <v>41852.730219907404</v>
      </c>
      <c r="T1624" s="8">
        <f t="shared" si="51"/>
        <v>41882.730219907404</v>
      </c>
    </row>
    <row r="1625" spans="1:20" ht="45" x14ac:dyDescent="0.2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17">
        <f>(E1625/D1625)*100</f>
        <v>103.49999999999999</v>
      </c>
      <c r="P1625" s="19">
        <f>ROUND(E1625/L1625, 3)</f>
        <v>63.11</v>
      </c>
      <c r="Q1625" t="str">
        <f>LEFT(N1625, SEARCH("/", N1625, 1)-1)</f>
        <v>theater</v>
      </c>
      <c r="R1625" t="str">
        <f>RIGHT(N1625,LEN(N1625)-FIND("/",N1625))</f>
        <v>plays</v>
      </c>
      <c r="S1625" s="8">
        <f t="shared" si="50"/>
        <v>41827.605057870373</v>
      </c>
      <c r="T1625" s="8">
        <f t="shared" si="51"/>
        <v>41848.605057870373</v>
      </c>
    </row>
    <row r="1626" spans="1:20" ht="45" x14ac:dyDescent="0.2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17">
        <f>(E1626/D1626)*100</f>
        <v>103.49999999999999</v>
      </c>
      <c r="P1626" s="19">
        <f>ROUND(E1626/L1626, 3)</f>
        <v>38.332999999999998</v>
      </c>
      <c r="Q1626" t="str">
        <f>LEFT(N1626, SEARCH("/", N1626, 1)-1)</f>
        <v>theater</v>
      </c>
      <c r="R1626" t="str">
        <f>RIGHT(N1626,LEN(N1626)-FIND("/",N1626))</f>
        <v>plays</v>
      </c>
      <c r="S1626" s="8">
        <f t="shared" si="50"/>
        <v>41855.548101851848</v>
      </c>
      <c r="T1626" s="8">
        <f t="shared" si="51"/>
        <v>41876.207638888889</v>
      </c>
    </row>
    <row r="1627" spans="1:20" ht="45" x14ac:dyDescent="0.2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17">
        <f>(E1627/D1627)*100</f>
        <v>103.49999999999999</v>
      </c>
      <c r="P1627" s="19">
        <f>ROUND(E1627/L1627, 3)</f>
        <v>70.567999999999998</v>
      </c>
      <c r="Q1627" t="str">
        <f>LEFT(N1627, SEARCH("/", N1627, 1)-1)</f>
        <v>theater</v>
      </c>
      <c r="R1627" t="str">
        <f>RIGHT(N1627,LEN(N1627)-FIND("/",N1627))</f>
        <v>plays</v>
      </c>
      <c r="S1627" s="8">
        <f t="shared" si="50"/>
        <v>42675.832465277781</v>
      </c>
      <c r="T1627" s="8">
        <f t="shared" si="51"/>
        <v>42705.332638888889</v>
      </c>
    </row>
    <row r="1628" spans="1:20" ht="60" x14ac:dyDescent="0.2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17">
        <f>(E1628/D1628)*100</f>
        <v>103.49999999999999</v>
      </c>
      <c r="P1628" s="19">
        <f>ROUND(E1628/L1628, 3)</f>
        <v>43.125</v>
      </c>
      <c r="Q1628" t="str">
        <f>LEFT(N1628, SEARCH("/", N1628, 1)-1)</f>
        <v>theater</v>
      </c>
      <c r="R1628" t="str">
        <f>RIGHT(N1628,LEN(N1628)-FIND("/",N1628))</f>
        <v>plays</v>
      </c>
      <c r="S1628" s="8">
        <f t="shared" si="50"/>
        <v>42194.096157407403</v>
      </c>
      <c r="T1628" s="8">
        <f t="shared" si="51"/>
        <v>42216.373611111107</v>
      </c>
    </row>
    <row r="1629" spans="1:20" ht="60" x14ac:dyDescent="0.2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17">
        <f>(E1629/D1629)*100</f>
        <v>103.49999999999999</v>
      </c>
      <c r="P1629" s="19">
        <f>ROUND(E1629/L1629, 3)</f>
        <v>36.963999999999999</v>
      </c>
      <c r="Q1629" t="str">
        <f>LEFT(N1629, SEARCH("/", N1629, 1)-1)</f>
        <v>theater</v>
      </c>
      <c r="R1629" t="str">
        <f>RIGHT(N1629,LEN(N1629)-FIND("/",N1629))</f>
        <v>plays</v>
      </c>
      <c r="S1629" s="8">
        <f t="shared" si="50"/>
        <v>42185.556157407409</v>
      </c>
      <c r="T1629" s="8">
        <f t="shared" si="51"/>
        <v>42208.772916666669</v>
      </c>
    </row>
    <row r="1630" spans="1:20" ht="45" x14ac:dyDescent="0.2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17">
        <f>(E1630/D1630)*100</f>
        <v>103.47222222222223</v>
      </c>
      <c r="P1630" s="19">
        <f>ROUND(E1630/L1630, 3)</f>
        <v>111.527</v>
      </c>
      <c r="Q1630" t="str">
        <f>LEFT(N1630, SEARCH("/", N1630, 1)-1)</f>
        <v>photography</v>
      </c>
      <c r="R1630" t="str">
        <f>RIGHT(N1630,LEN(N1630)-FIND("/",N1630))</f>
        <v>photobooks</v>
      </c>
      <c r="S1630" s="8">
        <f t="shared" si="50"/>
        <v>41955.857789351852</v>
      </c>
      <c r="T1630" s="8">
        <f t="shared" si="51"/>
        <v>41992.166666666672</v>
      </c>
    </row>
    <row r="1631" spans="1:20" ht="60" x14ac:dyDescent="0.2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17">
        <f>(E1631/D1631)*100</f>
        <v>103.46657233816768</v>
      </c>
      <c r="P1631" s="19">
        <f>ROUND(E1631/L1631, 3)</f>
        <v>83.570999999999998</v>
      </c>
      <c r="Q1631" t="str">
        <f>LEFT(N1631, SEARCH("/", N1631, 1)-1)</f>
        <v>theater</v>
      </c>
      <c r="R1631" t="str">
        <f>RIGHT(N1631,LEN(N1631)-FIND("/",N1631))</f>
        <v>plays</v>
      </c>
      <c r="S1631" s="8">
        <f t="shared" si="50"/>
        <v>41792.542986111112</v>
      </c>
      <c r="T1631" s="8">
        <f t="shared" si="51"/>
        <v>41813.75</v>
      </c>
    </row>
    <row r="1632" spans="1:20" ht="45" x14ac:dyDescent="0.2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17">
        <f>(E1632/D1632)*100</f>
        <v>103.44827586206897</v>
      </c>
      <c r="P1632" s="19">
        <f>ROUND(E1632/L1632, 3)</f>
        <v>31.914999999999999</v>
      </c>
      <c r="Q1632" t="str">
        <f>LEFT(N1632, SEARCH("/", N1632, 1)-1)</f>
        <v>music</v>
      </c>
      <c r="R1632" t="str">
        <f>RIGHT(N1632,LEN(N1632)-FIND("/",N1632))</f>
        <v>metal</v>
      </c>
      <c r="S1632" s="8">
        <f t="shared" si="50"/>
        <v>42545.125196759262</v>
      </c>
      <c r="T1632" s="8">
        <f t="shared" si="51"/>
        <v>42575.125196759262</v>
      </c>
    </row>
    <row r="1633" spans="1:20" ht="60" x14ac:dyDescent="0.2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17">
        <f>(E1633/D1633)*100</f>
        <v>103.42857142857143</v>
      </c>
      <c r="P1633" s="19">
        <f>ROUND(E1633/L1633, 3)</f>
        <v>174.03800000000001</v>
      </c>
      <c r="Q1633" t="str">
        <f>LEFT(N1633, SEARCH("/", N1633, 1)-1)</f>
        <v>technology</v>
      </c>
      <c r="R1633" t="str">
        <f>RIGHT(N1633,LEN(N1633)-FIND("/",N1633))</f>
        <v>makerspaces</v>
      </c>
      <c r="S1633" s="8">
        <f t="shared" si="50"/>
        <v>42313.02542824074</v>
      </c>
      <c r="T1633" s="8">
        <f t="shared" si="51"/>
        <v>42347.290972222225</v>
      </c>
    </row>
    <row r="1634" spans="1:20" ht="60" x14ac:dyDescent="0.2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17">
        <f>(E1634/D1634)*100</f>
        <v>103.42499999999998</v>
      </c>
      <c r="P1634" s="19">
        <f>ROUND(E1634/L1634, 3)</f>
        <v>36.610999999999997</v>
      </c>
      <c r="Q1634" t="str">
        <f>LEFT(N1634, SEARCH("/", N1634, 1)-1)</f>
        <v>theater</v>
      </c>
      <c r="R1634" t="str">
        <f>RIGHT(N1634,LEN(N1634)-FIND("/",N1634))</f>
        <v>plays</v>
      </c>
      <c r="S1634" s="8">
        <f t="shared" si="50"/>
        <v>42155.696793981479</v>
      </c>
      <c r="T1634" s="8">
        <f t="shared" si="51"/>
        <v>42190.696793981479</v>
      </c>
    </row>
    <row r="1635" spans="1:20" ht="60" x14ac:dyDescent="0.2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17">
        <f>(E1635/D1635)*100</f>
        <v>103.4</v>
      </c>
      <c r="P1635" s="19">
        <f>ROUND(E1635/L1635, 3)</f>
        <v>95.741</v>
      </c>
      <c r="Q1635" t="str">
        <f>LEFT(N1635, SEARCH("/", N1635, 1)-1)</f>
        <v>music</v>
      </c>
      <c r="R1635" t="str">
        <f>RIGHT(N1635,LEN(N1635)-FIND("/",N1635))</f>
        <v>classical music</v>
      </c>
      <c r="S1635" s="8">
        <f t="shared" si="50"/>
        <v>40785.675011574072</v>
      </c>
      <c r="T1635" s="8">
        <f t="shared" si="51"/>
        <v>40845.675011574072</v>
      </c>
    </row>
    <row r="1636" spans="1:20" ht="60" x14ac:dyDescent="0.2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17">
        <f>(E1636/D1636)*100</f>
        <v>103.4</v>
      </c>
      <c r="P1636" s="19">
        <f>ROUND(E1636/L1636, 3)</f>
        <v>76.028999999999996</v>
      </c>
      <c r="Q1636" t="str">
        <f>LEFT(N1636, SEARCH("/", N1636, 1)-1)</f>
        <v>theater</v>
      </c>
      <c r="R1636" t="str">
        <f>RIGHT(N1636,LEN(N1636)-FIND("/",N1636))</f>
        <v>plays</v>
      </c>
      <c r="S1636" s="8">
        <f t="shared" si="50"/>
        <v>42124.848414351851</v>
      </c>
      <c r="T1636" s="8">
        <f t="shared" si="51"/>
        <v>42154.848414351851</v>
      </c>
    </row>
    <row r="1637" spans="1:20" x14ac:dyDescent="0.2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17">
        <f>(E1637/D1637)*100</f>
        <v>103.39285714285715</v>
      </c>
      <c r="P1637" s="19">
        <f>ROUND(E1637/L1637, 3)</f>
        <v>173.7</v>
      </c>
      <c r="Q1637" t="str">
        <f>LEFT(N1637, SEARCH("/", N1637, 1)-1)</f>
        <v>theater</v>
      </c>
      <c r="R1637" t="str">
        <f>RIGHT(N1637,LEN(N1637)-FIND("/",N1637))</f>
        <v>plays</v>
      </c>
      <c r="S1637" s="8">
        <f t="shared" si="50"/>
        <v>42681.35157407407</v>
      </c>
      <c r="T1637" s="8">
        <f t="shared" si="51"/>
        <v>42711.35157407407</v>
      </c>
    </row>
    <row r="1638" spans="1:20" ht="45" x14ac:dyDescent="0.2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17">
        <f>(E1638/D1638)*100</f>
        <v>103.38000000000001</v>
      </c>
      <c r="P1638" s="19">
        <f>ROUND(E1638/L1638, 3)</f>
        <v>90.683999999999997</v>
      </c>
      <c r="Q1638" t="str">
        <f>LEFT(N1638, SEARCH("/", N1638, 1)-1)</f>
        <v>theater</v>
      </c>
      <c r="R1638" t="str">
        <f>RIGHT(N1638,LEN(N1638)-FIND("/",N1638))</f>
        <v>plays</v>
      </c>
      <c r="S1638" s="8">
        <f t="shared" si="50"/>
        <v>42612.918807870374</v>
      </c>
      <c r="T1638" s="8">
        <f t="shared" si="51"/>
        <v>42654.165972222225</v>
      </c>
    </row>
    <row r="1639" spans="1:20" ht="60" x14ac:dyDescent="0.2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17">
        <f>(E1639/D1639)*100</f>
        <v>103.36388888888889</v>
      </c>
      <c r="P1639" s="19">
        <f>ROUND(E1639/L1639, 3)</f>
        <v>64.156999999999996</v>
      </c>
      <c r="Q1639" t="str">
        <f>LEFT(N1639, SEARCH("/", N1639, 1)-1)</f>
        <v>photography</v>
      </c>
      <c r="R1639" t="str">
        <f>RIGHT(N1639,LEN(N1639)-FIND("/",N1639))</f>
        <v>photobooks</v>
      </c>
      <c r="S1639" s="8">
        <f t="shared" si="50"/>
        <v>41782.741701388892</v>
      </c>
      <c r="T1639" s="8">
        <f t="shared" si="51"/>
        <v>41810.915972222225</v>
      </c>
    </row>
    <row r="1640" spans="1:20" ht="60" x14ac:dyDescent="0.2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17">
        <f>(E1640/D1640)*100</f>
        <v>103.3501</v>
      </c>
      <c r="P1640" s="19">
        <f>ROUND(E1640/L1640, 3)</f>
        <v>86.849000000000004</v>
      </c>
      <c r="Q1640" t="str">
        <f>LEFT(N1640, SEARCH("/", N1640, 1)-1)</f>
        <v>film &amp; video</v>
      </c>
      <c r="R1640" t="str">
        <f>RIGHT(N1640,LEN(N1640)-FIND("/",N1640))</f>
        <v>documentary</v>
      </c>
      <c r="S1640" s="8">
        <f t="shared" si="50"/>
        <v>41355.577291666668</v>
      </c>
      <c r="T1640" s="8">
        <f t="shared" si="51"/>
        <v>41395.207638888889</v>
      </c>
    </row>
    <row r="1641" spans="1:20" ht="60" x14ac:dyDescent="0.2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17">
        <f>(E1641/D1641)*100</f>
        <v>103.34</v>
      </c>
      <c r="P1641" s="19">
        <f>ROUND(E1641/L1641, 3)</f>
        <v>172.233</v>
      </c>
      <c r="Q1641" t="str">
        <f>LEFT(N1641, SEARCH("/", N1641, 1)-1)</f>
        <v>theater</v>
      </c>
      <c r="R1641" t="str">
        <f>RIGHT(N1641,LEN(N1641)-FIND("/",N1641))</f>
        <v>musical</v>
      </c>
      <c r="S1641" s="8">
        <f t="shared" si="50"/>
        <v>42128.824074074073</v>
      </c>
      <c r="T1641" s="8">
        <f t="shared" si="51"/>
        <v>42158</v>
      </c>
    </row>
    <row r="1642" spans="1:20" ht="60" x14ac:dyDescent="0.2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17">
        <f>(E1642/D1642)*100</f>
        <v>103.33333333333334</v>
      </c>
      <c r="P1642" s="19">
        <f>ROUND(E1642/L1642, 3)</f>
        <v>88.570999999999998</v>
      </c>
      <c r="Q1642" t="str">
        <f>LEFT(N1642, SEARCH("/", N1642, 1)-1)</f>
        <v>film &amp; video</v>
      </c>
      <c r="R1642" t="str">
        <f>RIGHT(N1642,LEN(N1642)-FIND("/",N1642))</f>
        <v>shorts</v>
      </c>
      <c r="S1642" s="8">
        <f t="shared" si="50"/>
        <v>40861.27416666667</v>
      </c>
      <c r="T1642" s="8">
        <f t="shared" si="51"/>
        <v>40921.27416666667</v>
      </c>
    </row>
    <row r="1643" spans="1:20" ht="60" x14ac:dyDescent="0.2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17">
        <f>(E1643/D1643)*100</f>
        <v>103.33333333333334</v>
      </c>
      <c r="P1643" s="19">
        <f>ROUND(E1643/L1643, 3)</f>
        <v>28.181999999999999</v>
      </c>
      <c r="Q1643" t="str">
        <f>LEFT(N1643, SEARCH("/", N1643, 1)-1)</f>
        <v>music</v>
      </c>
      <c r="R1643" t="str">
        <f>RIGHT(N1643,LEN(N1643)-FIND("/",N1643))</f>
        <v>rock</v>
      </c>
      <c r="S1643" s="8">
        <f t="shared" si="50"/>
        <v>40927.473460648151</v>
      </c>
      <c r="T1643" s="8">
        <f t="shared" si="51"/>
        <v>40953.825694444444</v>
      </c>
    </row>
    <row r="1644" spans="1:20" x14ac:dyDescent="0.2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17">
        <f>(E1644/D1644)*100</f>
        <v>103.33333333333334</v>
      </c>
      <c r="P1644" s="19">
        <f>ROUND(E1644/L1644, 3)</f>
        <v>56.363999999999997</v>
      </c>
      <c r="Q1644" t="str">
        <f>LEFT(N1644, SEARCH("/", N1644, 1)-1)</f>
        <v>music</v>
      </c>
      <c r="R1644" t="str">
        <f>RIGHT(N1644,LEN(N1644)-FIND("/",N1644))</f>
        <v>indie rock</v>
      </c>
      <c r="S1644" s="8">
        <f t="shared" si="50"/>
        <v>40960.861562500002</v>
      </c>
      <c r="T1644" s="8">
        <f t="shared" si="51"/>
        <v>40976.207638888889</v>
      </c>
    </row>
    <row r="1645" spans="1:20" ht="45" x14ac:dyDescent="0.2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17">
        <f>(E1645/D1645)*100</f>
        <v>103.33333333333334</v>
      </c>
      <c r="P1645" s="19">
        <f>ROUND(E1645/L1645, 3)</f>
        <v>18.234999999999999</v>
      </c>
      <c r="Q1645" t="str">
        <f>LEFT(N1645, SEARCH("/", N1645, 1)-1)</f>
        <v>technology</v>
      </c>
      <c r="R1645" t="str">
        <f>RIGHT(N1645,LEN(N1645)-FIND("/",N1645))</f>
        <v>hardware</v>
      </c>
      <c r="S1645" s="8">
        <f t="shared" si="50"/>
        <v>42045.031851851847</v>
      </c>
      <c r="T1645" s="8">
        <f t="shared" si="51"/>
        <v>42074.99018518519</v>
      </c>
    </row>
    <row r="1646" spans="1:20" ht="60" x14ac:dyDescent="0.2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17">
        <f>(E1646/D1646)*100</f>
        <v>103.33333333333334</v>
      </c>
      <c r="P1646" s="19">
        <f>ROUND(E1646/L1646, 3)</f>
        <v>60.783999999999999</v>
      </c>
      <c r="Q1646" t="str">
        <f>LEFT(N1646, SEARCH("/", N1646, 1)-1)</f>
        <v>theater</v>
      </c>
      <c r="R1646" t="str">
        <f>RIGHT(N1646,LEN(N1646)-FIND("/",N1646))</f>
        <v>plays</v>
      </c>
      <c r="S1646" s="8">
        <f t="shared" si="50"/>
        <v>42312.792662037042</v>
      </c>
      <c r="T1646" s="8">
        <f t="shared" si="51"/>
        <v>42342.792662037042</v>
      </c>
    </row>
    <row r="1647" spans="1:20" ht="45" x14ac:dyDescent="0.2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17">
        <f>(E1647/D1647)*100</f>
        <v>103.29622222222221</v>
      </c>
      <c r="P1647" s="19">
        <f>ROUND(E1647/L1647, 3)</f>
        <v>43.04</v>
      </c>
      <c r="Q1647" t="str">
        <f>LEFT(N1647, SEARCH("/", N1647, 1)-1)</f>
        <v>film &amp; video</v>
      </c>
      <c r="R1647" t="str">
        <f>RIGHT(N1647,LEN(N1647)-FIND("/",N1647))</f>
        <v>shorts</v>
      </c>
      <c r="S1647" s="8">
        <f t="shared" si="50"/>
        <v>41701.901817129627</v>
      </c>
      <c r="T1647" s="8">
        <f t="shared" si="51"/>
        <v>41721</v>
      </c>
    </row>
    <row r="1648" spans="1:20" ht="60" x14ac:dyDescent="0.2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17">
        <f>(E1648/D1648)*100</f>
        <v>103.29411764705883</v>
      </c>
      <c r="P1648" s="19">
        <f>ROUND(E1648/L1648, 3)</f>
        <v>94.409000000000006</v>
      </c>
      <c r="Q1648" t="str">
        <f>LEFT(N1648, SEARCH("/", N1648, 1)-1)</f>
        <v>theater</v>
      </c>
      <c r="R1648" t="str">
        <f>RIGHT(N1648,LEN(N1648)-FIND("/",N1648))</f>
        <v>spaces</v>
      </c>
      <c r="S1648" s="8">
        <f t="shared" si="50"/>
        <v>42740.837152777778</v>
      </c>
      <c r="T1648" s="8">
        <f t="shared" si="51"/>
        <v>42762.837152777778</v>
      </c>
    </row>
    <row r="1649" spans="1:20" ht="60" x14ac:dyDescent="0.2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17">
        <f>(E1649/D1649)*100</f>
        <v>103.25</v>
      </c>
      <c r="P1649" s="19">
        <f>ROUND(E1649/L1649, 3)</f>
        <v>50.366</v>
      </c>
      <c r="Q1649" t="str">
        <f>LEFT(N1649, SEARCH("/", N1649, 1)-1)</f>
        <v>music</v>
      </c>
      <c r="R1649" t="str">
        <f>RIGHT(N1649,LEN(N1649)-FIND("/",N1649))</f>
        <v>indie rock</v>
      </c>
      <c r="S1649" s="8">
        <f t="shared" si="50"/>
        <v>40793.998599537037</v>
      </c>
      <c r="T1649" s="8">
        <f t="shared" si="51"/>
        <v>40828.998599537037</v>
      </c>
    </row>
    <row r="1650" spans="1:20" ht="60" x14ac:dyDescent="0.2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17">
        <f>(E1650/D1650)*100</f>
        <v>103.21061999999999</v>
      </c>
      <c r="P1650" s="19">
        <f>ROUND(E1650/L1650, 3)</f>
        <v>115.44799999999999</v>
      </c>
      <c r="Q1650" t="str">
        <f>LEFT(N1650, SEARCH("/", N1650, 1)-1)</f>
        <v>film &amp; video</v>
      </c>
      <c r="R1650" t="str">
        <f>RIGHT(N1650,LEN(N1650)-FIND("/",N1650))</f>
        <v>documentary</v>
      </c>
      <c r="S1650" s="8">
        <f t="shared" si="50"/>
        <v>41051.168900462959</v>
      </c>
      <c r="T1650" s="8">
        <f t="shared" si="51"/>
        <v>41086.168900462959</v>
      </c>
    </row>
    <row r="1651" spans="1:20" ht="60" x14ac:dyDescent="0.2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17">
        <f>(E1651/D1651)*100</f>
        <v>103.20666666666666</v>
      </c>
      <c r="P1651" s="19">
        <f>ROUND(E1651/L1651, 3)</f>
        <v>85.53</v>
      </c>
      <c r="Q1651" t="str">
        <f>LEFT(N1651, SEARCH("/", N1651, 1)-1)</f>
        <v>theater</v>
      </c>
      <c r="R1651" t="str">
        <f>RIGHT(N1651,LEN(N1651)-FIND("/",N1651))</f>
        <v>plays</v>
      </c>
      <c r="S1651" s="8">
        <f t="shared" si="50"/>
        <v>42522.347812499997</v>
      </c>
      <c r="T1651" s="8">
        <f t="shared" si="51"/>
        <v>42552.347812499997</v>
      </c>
    </row>
    <row r="1652" spans="1:20" ht="60" x14ac:dyDescent="0.2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17">
        <f>(E1652/D1652)*100</f>
        <v>103.2</v>
      </c>
      <c r="P1652" s="19">
        <f>ROUND(E1652/L1652, 3)</f>
        <v>51.6</v>
      </c>
      <c r="Q1652" t="str">
        <f>LEFT(N1652, SEARCH("/", N1652, 1)-1)</f>
        <v>music</v>
      </c>
      <c r="R1652" t="str">
        <f>RIGHT(N1652,LEN(N1652)-FIND("/",N1652))</f>
        <v>indie rock</v>
      </c>
      <c r="S1652" s="8">
        <f t="shared" si="50"/>
        <v>40542.839282407411</v>
      </c>
      <c r="T1652" s="8">
        <f t="shared" si="51"/>
        <v>40559.07708333333</v>
      </c>
    </row>
    <row r="1653" spans="1:20" ht="60" x14ac:dyDescent="0.2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17">
        <f>(E1653/D1653)*100</f>
        <v>103.2</v>
      </c>
      <c r="P1653" s="19">
        <f>ROUND(E1653/L1653, 3)</f>
        <v>175.51</v>
      </c>
      <c r="Q1653" t="str">
        <f>LEFT(N1653, SEARCH("/", N1653, 1)-1)</f>
        <v>theater</v>
      </c>
      <c r="R1653" t="str">
        <f>RIGHT(N1653,LEN(N1653)-FIND("/",N1653))</f>
        <v>musical</v>
      </c>
      <c r="S1653" s="8">
        <f t="shared" si="50"/>
        <v>42103.556828703702</v>
      </c>
      <c r="T1653" s="8">
        <f t="shared" si="51"/>
        <v>42133.165972222225</v>
      </c>
    </row>
    <row r="1654" spans="1:20" ht="45" x14ac:dyDescent="0.2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17">
        <f>(E1654/D1654)*100</f>
        <v>103.17647058823529</v>
      </c>
      <c r="P1654" s="19">
        <f>ROUND(E1654/L1654, 3)</f>
        <v>87.7</v>
      </c>
      <c r="Q1654" t="str">
        <f>LEFT(N1654, SEARCH("/", N1654, 1)-1)</f>
        <v>theater</v>
      </c>
      <c r="R1654" t="str">
        <f>RIGHT(N1654,LEN(N1654)-FIND("/",N1654))</f>
        <v>spaces</v>
      </c>
      <c r="S1654" s="8">
        <f t="shared" si="50"/>
        <v>41785.72729166667</v>
      </c>
      <c r="T1654" s="8">
        <f t="shared" si="51"/>
        <v>41801.166666666664</v>
      </c>
    </row>
    <row r="1655" spans="1:20" ht="60" x14ac:dyDescent="0.2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17">
        <f>(E1655/D1655)*100</f>
        <v>103.17033333333335</v>
      </c>
      <c r="P1655" s="19">
        <f>ROUND(E1655/L1655, 3)</f>
        <v>53.363999999999997</v>
      </c>
      <c r="Q1655" t="str">
        <f>LEFT(N1655, SEARCH("/", N1655, 1)-1)</f>
        <v>theater</v>
      </c>
      <c r="R1655" t="str">
        <f>RIGHT(N1655,LEN(N1655)-FIND("/",N1655))</f>
        <v>plays</v>
      </c>
      <c r="S1655" s="8">
        <f t="shared" si="50"/>
        <v>42173.970127314817</v>
      </c>
      <c r="T1655" s="8">
        <f t="shared" si="51"/>
        <v>42203.970127314817</v>
      </c>
    </row>
    <row r="1656" spans="1:20" ht="45" x14ac:dyDescent="0.2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17">
        <f>(E1656/D1656)*100</f>
        <v>103.16400000000002</v>
      </c>
      <c r="P1656" s="19">
        <f>ROUND(E1656/L1656, 3)</f>
        <v>28.657</v>
      </c>
      <c r="Q1656" t="str">
        <f>LEFT(N1656, SEARCH("/", N1656, 1)-1)</f>
        <v>music</v>
      </c>
      <c r="R1656" t="str">
        <f>RIGHT(N1656,LEN(N1656)-FIND("/",N1656))</f>
        <v>indie rock</v>
      </c>
      <c r="S1656" s="8">
        <f t="shared" si="50"/>
        <v>41023.07471064815</v>
      </c>
      <c r="T1656" s="8">
        <f t="shared" si="51"/>
        <v>41053.07471064815</v>
      </c>
    </row>
    <row r="1657" spans="1:20" ht="45" x14ac:dyDescent="0.2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17">
        <f>(E1657/D1657)*100</f>
        <v>103.15</v>
      </c>
      <c r="P1657" s="19">
        <f>ROUND(E1657/L1657, 3)</f>
        <v>44.847999999999999</v>
      </c>
      <c r="Q1657" t="str">
        <f>LEFT(N1657, SEARCH("/", N1657, 1)-1)</f>
        <v>theater</v>
      </c>
      <c r="R1657" t="str">
        <f>RIGHT(N1657,LEN(N1657)-FIND("/",N1657))</f>
        <v>plays</v>
      </c>
      <c r="S1657" s="8">
        <f t="shared" si="50"/>
        <v>42248.640162037031</v>
      </c>
      <c r="T1657" s="8">
        <f t="shared" si="51"/>
        <v>42279.75</v>
      </c>
    </row>
    <row r="1658" spans="1:20" ht="30" x14ac:dyDescent="0.2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17">
        <f>(E1658/D1658)*100</f>
        <v>103.1372549019608</v>
      </c>
      <c r="P1658" s="19">
        <f>ROUND(E1658/L1658, 3)</f>
        <v>77.352999999999994</v>
      </c>
      <c r="Q1658" t="str">
        <f>LEFT(N1658, SEARCH("/", N1658, 1)-1)</f>
        <v>music</v>
      </c>
      <c r="R1658" t="str">
        <f>RIGHT(N1658,LEN(N1658)-FIND("/",N1658))</f>
        <v>indie rock</v>
      </c>
      <c r="S1658" s="8">
        <f t="shared" si="50"/>
        <v>41371.648078703707</v>
      </c>
      <c r="T1658" s="8">
        <f t="shared" si="51"/>
        <v>41401.648078703707</v>
      </c>
    </row>
    <row r="1659" spans="1:20" ht="60" x14ac:dyDescent="0.2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17">
        <f>(E1659/D1659)*100</f>
        <v>103.09292094387415</v>
      </c>
      <c r="P1659" s="19">
        <f>ROUND(E1659/L1659, 3)</f>
        <v>69.667000000000002</v>
      </c>
      <c r="Q1659" t="str">
        <f>LEFT(N1659, SEARCH("/", N1659, 1)-1)</f>
        <v>music</v>
      </c>
      <c r="R1659" t="str">
        <f>RIGHT(N1659,LEN(N1659)-FIND("/",N1659))</f>
        <v>electronic music</v>
      </c>
      <c r="S1659" s="8">
        <f t="shared" si="50"/>
        <v>41905.034108796295</v>
      </c>
      <c r="T1659" s="8">
        <f t="shared" si="51"/>
        <v>41935.034108796295</v>
      </c>
    </row>
    <row r="1660" spans="1:20" ht="45" x14ac:dyDescent="0.2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17">
        <f>(E1660/D1660)*100</f>
        <v>103.09142857142857</v>
      </c>
      <c r="P1660" s="19">
        <f>ROUND(E1660/L1660, 3)</f>
        <v>133.14400000000001</v>
      </c>
      <c r="Q1660" t="str">
        <f>LEFT(N1660, SEARCH("/", N1660, 1)-1)</f>
        <v>film &amp; video</v>
      </c>
      <c r="R1660" t="str">
        <f>RIGHT(N1660,LEN(N1660)-FIND("/",N1660))</f>
        <v>documentary</v>
      </c>
      <c r="S1660" s="8">
        <f t="shared" si="50"/>
        <v>41646.628032407411</v>
      </c>
      <c r="T1660" s="8">
        <f t="shared" si="51"/>
        <v>41675.961111111108</v>
      </c>
    </row>
    <row r="1661" spans="1:20" ht="45" x14ac:dyDescent="0.2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17">
        <f>(E1661/D1661)*100</f>
        <v>103.08800000000001</v>
      </c>
      <c r="P1661" s="19">
        <f>ROUND(E1661/L1661, 3)</f>
        <v>193.04900000000001</v>
      </c>
      <c r="Q1661" t="str">
        <f>LEFT(N1661, SEARCH("/", N1661, 1)-1)</f>
        <v>film &amp; video</v>
      </c>
      <c r="R1661" t="str">
        <f>RIGHT(N1661,LEN(N1661)-FIND("/",N1661))</f>
        <v>documentary</v>
      </c>
      <c r="S1661" s="8">
        <f t="shared" si="50"/>
        <v>42507.860196759255</v>
      </c>
      <c r="T1661" s="8">
        <f t="shared" si="51"/>
        <v>42536.625</v>
      </c>
    </row>
    <row r="1662" spans="1:20" ht="30" x14ac:dyDescent="0.2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17">
        <f>(E1662/D1662)*100</f>
        <v>103.04098360655738</v>
      </c>
      <c r="P1662" s="19">
        <f>ROUND(E1662/L1662, 3)</f>
        <v>93.813000000000002</v>
      </c>
      <c r="Q1662" t="str">
        <f>LEFT(N1662, SEARCH("/", N1662, 1)-1)</f>
        <v>theater</v>
      </c>
      <c r="R1662" t="str">
        <f>RIGHT(N1662,LEN(N1662)-FIND("/",N1662))</f>
        <v>plays</v>
      </c>
      <c r="S1662" s="8">
        <f t="shared" si="50"/>
        <v>41964.315532407403</v>
      </c>
      <c r="T1662" s="8">
        <f t="shared" si="51"/>
        <v>41995.166666666672</v>
      </c>
    </row>
    <row r="1663" spans="1:20" ht="60" x14ac:dyDescent="0.2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17">
        <f>(E1663/D1663)*100</f>
        <v>103.029</v>
      </c>
      <c r="P1663" s="19">
        <f>ROUND(E1663/L1663, 3)</f>
        <v>118.971</v>
      </c>
      <c r="Q1663" t="str">
        <f>LEFT(N1663, SEARCH("/", N1663, 1)-1)</f>
        <v>theater</v>
      </c>
      <c r="R1663" t="str">
        <f>RIGHT(N1663,LEN(N1663)-FIND("/",N1663))</f>
        <v>spaces</v>
      </c>
      <c r="S1663" s="8">
        <f t="shared" si="50"/>
        <v>41778.193622685183</v>
      </c>
      <c r="T1663" s="8">
        <f t="shared" si="51"/>
        <v>41806.184027777781</v>
      </c>
    </row>
    <row r="1664" spans="1:20" ht="30" x14ac:dyDescent="0.2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17">
        <f>(E1664/D1664)*100</f>
        <v>103.01249999999999</v>
      </c>
      <c r="P1664" s="19">
        <f>ROUND(E1664/L1664, 3)</f>
        <v>100.5</v>
      </c>
      <c r="Q1664" t="str">
        <f>LEFT(N1664, SEARCH("/", N1664, 1)-1)</f>
        <v>theater</v>
      </c>
      <c r="R1664" t="str">
        <f>RIGHT(N1664,LEN(N1664)-FIND("/",N1664))</f>
        <v>plays</v>
      </c>
      <c r="S1664" s="8">
        <f t="shared" si="50"/>
        <v>41591.737974537034</v>
      </c>
      <c r="T1664" s="8">
        <f t="shared" si="51"/>
        <v>41621.207638888889</v>
      </c>
    </row>
    <row r="1665" spans="1:20" ht="60" x14ac:dyDescent="0.2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17">
        <f>(E1665/D1665)*100</f>
        <v>103</v>
      </c>
      <c r="P1665" s="19">
        <f>ROUND(E1665/L1665, 3)</f>
        <v>86.555000000000007</v>
      </c>
      <c r="Q1665" t="str">
        <f>LEFT(N1665, SEARCH("/", N1665, 1)-1)</f>
        <v>film &amp; video</v>
      </c>
      <c r="R1665" t="str">
        <f>RIGHT(N1665,LEN(N1665)-FIND("/",N1665))</f>
        <v>documentary</v>
      </c>
      <c r="S1665" s="8">
        <f t="shared" si="50"/>
        <v>42207.58699074074</v>
      </c>
      <c r="T1665" s="8">
        <f t="shared" si="51"/>
        <v>42237.58699074074</v>
      </c>
    </row>
    <row r="1666" spans="1:20" ht="45" x14ac:dyDescent="0.2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17">
        <f>(E1666/D1666)*100</f>
        <v>103</v>
      </c>
      <c r="P1666" s="19">
        <f>ROUND(E1666/L1666, 3)</f>
        <v>73.570999999999998</v>
      </c>
      <c r="Q1666" t="str">
        <f>LEFT(N1666, SEARCH("/", N1666, 1)-1)</f>
        <v>music</v>
      </c>
      <c r="R1666" t="str">
        <f>RIGHT(N1666,LEN(N1666)-FIND("/",N1666))</f>
        <v>rock</v>
      </c>
      <c r="S1666" s="8">
        <f t="shared" si="50"/>
        <v>41026.996099537035</v>
      </c>
      <c r="T1666" s="8">
        <f t="shared" si="51"/>
        <v>41041.996099537035</v>
      </c>
    </row>
    <row r="1667" spans="1:20" ht="60" x14ac:dyDescent="0.2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17">
        <f>(E1667/D1667)*100</f>
        <v>103</v>
      </c>
      <c r="P1667" s="19">
        <f>ROUND(E1667/L1667, 3)</f>
        <v>120.167</v>
      </c>
      <c r="Q1667" t="str">
        <f>LEFT(N1667, SEARCH("/", N1667, 1)-1)</f>
        <v>theater</v>
      </c>
      <c r="R1667" t="str">
        <f>RIGHT(N1667,LEN(N1667)-FIND("/",N1667))</f>
        <v>spaces</v>
      </c>
      <c r="S1667" s="8">
        <f t="shared" ref="S1667:S1730" si="52">(((J1667/60)/60)/24)+DATE(1970,1,1)</f>
        <v>42121.675763888896</v>
      </c>
      <c r="T1667" s="8">
        <f t="shared" ref="T1667:T1730" si="53">(((I1667/60)/60)/24)+DATE(1970,1,1)</f>
        <v>42166.675763888896</v>
      </c>
    </row>
    <row r="1668" spans="1:20" ht="60" x14ac:dyDescent="0.2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17">
        <f>(E1668/D1668)*100</f>
        <v>103</v>
      </c>
      <c r="P1668" s="19">
        <f>ROUND(E1668/L1668, 3)</f>
        <v>139.18899999999999</v>
      </c>
      <c r="Q1668" t="str">
        <f>LEFT(N1668, SEARCH("/", N1668, 1)-1)</f>
        <v>theater</v>
      </c>
      <c r="R1668" t="str">
        <f>RIGHT(N1668,LEN(N1668)-FIND("/",N1668))</f>
        <v>plays</v>
      </c>
      <c r="S1668" s="8">
        <f t="shared" si="52"/>
        <v>41878.878379629627</v>
      </c>
      <c r="T1668" s="8">
        <f t="shared" si="53"/>
        <v>41908.878379629627</v>
      </c>
    </row>
    <row r="1669" spans="1:20" ht="45" x14ac:dyDescent="0.2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17">
        <f>(E1669/D1669)*100</f>
        <v>103</v>
      </c>
      <c r="P1669" s="19">
        <f>ROUND(E1669/L1669, 3)</f>
        <v>52.551000000000002</v>
      </c>
      <c r="Q1669" t="str">
        <f>LEFT(N1669, SEARCH("/", N1669, 1)-1)</f>
        <v>theater</v>
      </c>
      <c r="R1669" t="str">
        <f>RIGHT(N1669,LEN(N1669)-FIND("/",N1669))</f>
        <v>plays</v>
      </c>
      <c r="S1669" s="8">
        <f t="shared" si="52"/>
        <v>42016.800208333334</v>
      </c>
      <c r="T1669" s="8">
        <f t="shared" si="53"/>
        <v>42032.916666666672</v>
      </c>
    </row>
    <row r="1670" spans="1:20" ht="60" x14ac:dyDescent="0.2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17">
        <f>(E1670/D1670)*100</f>
        <v>103</v>
      </c>
      <c r="P1670" s="19">
        <f>ROUND(E1670/L1670, 3)</f>
        <v>68.667000000000002</v>
      </c>
      <c r="Q1670" t="str">
        <f>LEFT(N1670, SEARCH("/", N1670, 1)-1)</f>
        <v>theater</v>
      </c>
      <c r="R1670" t="str">
        <f>RIGHT(N1670,LEN(N1670)-FIND("/",N1670))</f>
        <v>plays</v>
      </c>
      <c r="S1670" s="8">
        <f t="shared" si="52"/>
        <v>42121.756921296299</v>
      </c>
      <c r="T1670" s="8">
        <f t="shared" si="53"/>
        <v>42156.208333333328</v>
      </c>
    </row>
    <row r="1671" spans="1:20" ht="45" x14ac:dyDescent="0.2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17">
        <f>(E1671/D1671)*100</f>
        <v>103</v>
      </c>
      <c r="P1671" s="19">
        <f>ROUND(E1671/L1671, 3)</f>
        <v>57.222000000000001</v>
      </c>
      <c r="Q1671" t="str">
        <f>LEFT(N1671, SEARCH("/", N1671, 1)-1)</f>
        <v>theater</v>
      </c>
      <c r="R1671" t="str">
        <f>RIGHT(N1671,LEN(N1671)-FIND("/",N1671))</f>
        <v>plays</v>
      </c>
      <c r="S1671" s="8">
        <f t="shared" si="52"/>
        <v>42200.625833333332</v>
      </c>
      <c r="T1671" s="8">
        <f t="shared" si="53"/>
        <v>42225.666666666672</v>
      </c>
    </row>
    <row r="1672" spans="1:20" ht="60" x14ac:dyDescent="0.2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17">
        <f>(E1672/D1672)*100</f>
        <v>102.99897959183673</v>
      </c>
      <c r="P1672" s="19">
        <f>ROUND(E1672/L1672, 3)</f>
        <v>227.85300000000001</v>
      </c>
      <c r="Q1672" t="str">
        <f>LEFT(N1672, SEARCH("/", N1672, 1)-1)</f>
        <v>technology</v>
      </c>
      <c r="R1672" t="str">
        <f>RIGHT(N1672,LEN(N1672)-FIND("/",N1672))</f>
        <v>hardware</v>
      </c>
      <c r="S1672" s="8">
        <f t="shared" si="52"/>
        <v>42081.903587962966</v>
      </c>
      <c r="T1672" s="8">
        <f t="shared" si="53"/>
        <v>42111</v>
      </c>
    </row>
    <row r="1673" spans="1:20" ht="45" x14ac:dyDescent="0.2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17">
        <f>(E1673/D1673)*100</f>
        <v>102.99000000000001</v>
      </c>
      <c r="P1673" s="19">
        <f>ROUND(E1673/L1673, 3)</f>
        <v>63.573999999999998</v>
      </c>
      <c r="Q1673" t="str">
        <f>LEFT(N1673, SEARCH("/", N1673, 1)-1)</f>
        <v>theater</v>
      </c>
      <c r="R1673" t="str">
        <f>RIGHT(N1673,LEN(N1673)-FIND("/",N1673))</f>
        <v>plays</v>
      </c>
      <c r="S1673" s="8">
        <f t="shared" si="52"/>
        <v>41932.311099537037</v>
      </c>
      <c r="T1673" s="8">
        <f t="shared" si="53"/>
        <v>41962.352766203709</v>
      </c>
    </row>
    <row r="1674" spans="1:20" ht="60" x14ac:dyDescent="0.2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17">
        <f>(E1674/D1674)*100</f>
        <v>102.97499999999999</v>
      </c>
      <c r="P1674" s="19">
        <f>ROUND(E1674/L1674, 3)</f>
        <v>65.381</v>
      </c>
      <c r="Q1674" t="str">
        <f>LEFT(N1674, SEARCH("/", N1674, 1)-1)</f>
        <v>music</v>
      </c>
      <c r="R1674" t="str">
        <f>RIGHT(N1674,LEN(N1674)-FIND("/",N1674))</f>
        <v>rock</v>
      </c>
      <c r="S1674" s="8">
        <f t="shared" si="52"/>
        <v>42465.542905092589</v>
      </c>
      <c r="T1674" s="8">
        <f t="shared" si="53"/>
        <v>42495.542905092589</v>
      </c>
    </row>
    <row r="1675" spans="1:20" ht="60" x14ac:dyDescent="0.2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17">
        <f>(E1675/D1675)*100</f>
        <v>102.97033333333331</v>
      </c>
      <c r="P1675" s="19">
        <f>ROUND(E1675/L1675, 3)</f>
        <v>297.02999999999997</v>
      </c>
      <c r="Q1675" t="str">
        <f>LEFT(N1675, SEARCH("/", N1675, 1)-1)</f>
        <v>theater</v>
      </c>
      <c r="R1675" t="str">
        <f>RIGHT(N1675,LEN(N1675)-FIND("/",N1675))</f>
        <v>plays</v>
      </c>
      <c r="S1675" s="8">
        <f t="shared" si="52"/>
        <v>41884.617314814815</v>
      </c>
      <c r="T1675" s="8">
        <f t="shared" si="53"/>
        <v>41916.617314814815</v>
      </c>
    </row>
    <row r="1676" spans="1:20" ht="45" x14ac:dyDescent="0.2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17">
        <f>(E1676/D1676)*100</f>
        <v>102.94615384615385</v>
      </c>
      <c r="P1676" s="19">
        <f>ROUND(E1676/L1676, 3)</f>
        <v>234.78899999999999</v>
      </c>
      <c r="Q1676" t="str">
        <f>LEFT(N1676, SEARCH("/", N1676, 1)-1)</f>
        <v>photography</v>
      </c>
      <c r="R1676" t="str">
        <f>RIGHT(N1676,LEN(N1676)-FIND("/",N1676))</f>
        <v>photobooks</v>
      </c>
      <c r="S1676" s="8">
        <f t="shared" si="52"/>
        <v>42297.748067129629</v>
      </c>
      <c r="T1676" s="8">
        <f t="shared" si="53"/>
        <v>42342.208333333328</v>
      </c>
    </row>
    <row r="1677" spans="1:20" ht="45" x14ac:dyDescent="0.2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17">
        <f>(E1677/D1677)*100</f>
        <v>102.9375</v>
      </c>
      <c r="P1677" s="19">
        <f>ROUND(E1677/L1677, 3)</f>
        <v>23.87</v>
      </c>
      <c r="Q1677" t="str">
        <f>LEFT(N1677, SEARCH("/", N1677, 1)-1)</f>
        <v>theater</v>
      </c>
      <c r="R1677" t="str">
        <f>RIGHT(N1677,LEN(N1677)-FIND("/",N1677))</f>
        <v>plays</v>
      </c>
      <c r="S1677" s="8">
        <f t="shared" si="52"/>
        <v>42675.694236111114</v>
      </c>
      <c r="T1677" s="8">
        <f t="shared" si="53"/>
        <v>42705.735902777778</v>
      </c>
    </row>
    <row r="1678" spans="1:20" ht="45" x14ac:dyDescent="0.2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17">
        <f>(E1678/D1678)*100</f>
        <v>102.91</v>
      </c>
      <c r="P1678" s="19">
        <f>ROUND(E1678/L1678, 3)</f>
        <v>137.21299999999999</v>
      </c>
      <c r="Q1678" t="str">
        <f>LEFT(N1678, SEARCH("/", N1678, 1)-1)</f>
        <v>film &amp; video</v>
      </c>
      <c r="R1678" t="str">
        <f>RIGHT(N1678,LEN(N1678)-FIND("/",N1678))</f>
        <v>television</v>
      </c>
      <c r="S1678" s="8">
        <f t="shared" si="52"/>
        <v>41932.745046296295</v>
      </c>
      <c r="T1678" s="8">
        <f t="shared" si="53"/>
        <v>41962.786712962959</v>
      </c>
    </row>
    <row r="1679" spans="1:20" ht="45" x14ac:dyDescent="0.2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17">
        <f>(E1679/D1679)*100</f>
        <v>102.90416666666667</v>
      </c>
      <c r="P1679" s="19">
        <f>ROUND(E1679/L1679, 3)</f>
        <v>62.052999999999997</v>
      </c>
      <c r="Q1679" t="str">
        <f>LEFT(N1679, SEARCH("/", N1679, 1)-1)</f>
        <v>theater</v>
      </c>
      <c r="R1679" t="str">
        <f>RIGHT(N1679,LEN(N1679)-FIND("/",N1679))</f>
        <v>plays</v>
      </c>
      <c r="S1679" s="8">
        <f t="shared" si="52"/>
        <v>41802.574282407404</v>
      </c>
      <c r="T1679" s="8">
        <f t="shared" si="53"/>
        <v>41823.165972222225</v>
      </c>
    </row>
    <row r="1680" spans="1:20" ht="30" x14ac:dyDescent="0.2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17">
        <f>(E1680/D1680)*100</f>
        <v>102.89999999999999</v>
      </c>
      <c r="P1680" s="19">
        <f>ROUND(E1680/L1680, 3)</f>
        <v>168.68899999999999</v>
      </c>
      <c r="Q1680" t="str">
        <f>LEFT(N1680, SEARCH("/", N1680, 1)-1)</f>
        <v>photography</v>
      </c>
      <c r="R1680" t="str">
        <f>RIGHT(N1680,LEN(N1680)-FIND("/",N1680))</f>
        <v>photobooks</v>
      </c>
      <c r="S1680" s="8">
        <f t="shared" si="52"/>
        <v>42052.7815162037</v>
      </c>
      <c r="T1680" s="8">
        <f t="shared" si="53"/>
        <v>42082.739849537036</v>
      </c>
    </row>
    <row r="1681" spans="1:20" ht="45" x14ac:dyDescent="0.2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17">
        <f>(E1681/D1681)*100</f>
        <v>102.89999999999999</v>
      </c>
      <c r="P1681" s="19">
        <f>ROUND(E1681/L1681, 3)</f>
        <v>85.75</v>
      </c>
      <c r="Q1681" t="str">
        <f>LEFT(N1681, SEARCH("/", N1681, 1)-1)</f>
        <v>technology</v>
      </c>
      <c r="R1681" t="str">
        <f>RIGHT(N1681,LEN(N1681)-FIND("/",N1681))</f>
        <v>makerspaces</v>
      </c>
      <c r="S1681" s="8">
        <f t="shared" si="52"/>
        <v>41542.958449074074</v>
      </c>
      <c r="T1681" s="8">
        <f t="shared" si="53"/>
        <v>41572.958449074074</v>
      </c>
    </row>
    <row r="1682" spans="1:20" ht="60" x14ac:dyDescent="0.2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17">
        <f>(E1682/D1682)*100</f>
        <v>102.875</v>
      </c>
      <c r="P1682" s="19">
        <f>ROUND(E1682/L1682, 3)</f>
        <v>329.2</v>
      </c>
      <c r="Q1682" t="str">
        <f>LEFT(N1682, SEARCH("/", N1682, 1)-1)</f>
        <v>theater</v>
      </c>
      <c r="R1682" t="str">
        <f>RIGHT(N1682,LEN(N1682)-FIND("/",N1682))</f>
        <v>musical</v>
      </c>
      <c r="S1682" s="8">
        <f t="shared" si="52"/>
        <v>41845.809166666666</v>
      </c>
      <c r="T1682" s="8">
        <f t="shared" si="53"/>
        <v>41879.041666666664</v>
      </c>
    </row>
    <row r="1683" spans="1:20" ht="60" x14ac:dyDescent="0.2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17">
        <f>(E1683/D1683)*100</f>
        <v>102.86144578313252</v>
      </c>
      <c r="P1683" s="19">
        <f>ROUND(E1683/L1683, 3)</f>
        <v>50.593000000000004</v>
      </c>
      <c r="Q1683" t="str">
        <f>LEFT(N1683, SEARCH("/", N1683, 1)-1)</f>
        <v>music</v>
      </c>
      <c r="R1683" t="str">
        <f>RIGHT(N1683,LEN(N1683)-FIND("/",N1683))</f>
        <v>electronic music</v>
      </c>
      <c r="S1683" s="8">
        <f t="shared" si="52"/>
        <v>42688.732407407413</v>
      </c>
      <c r="T1683" s="8">
        <f t="shared" si="53"/>
        <v>42716.732407407413</v>
      </c>
    </row>
    <row r="1684" spans="1:20" ht="60" x14ac:dyDescent="0.2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17">
        <f>(E1684/D1684)*100</f>
        <v>102.85857142857142</v>
      </c>
      <c r="P1684" s="19">
        <f>ROUND(E1684/L1684, 3)</f>
        <v>26.667000000000002</v>
      </c>
      <c r="Q1684" t="str">
        <f>LEFT(N1684, SEARCH("/", N1684, 1)-1)</f>
        <v>theater</v>
      </c>
      <c r="R1684" t="str">
        <f>RIGHT(N1684,LEN(N1684)-FIND("/",N1684))</f>
        <v>plays</v>
      </c>
      <c r="S1684" s="8">
        <f t="shared" si="52"/>
        <v>42609.442465277782</v>
      </c>
      <c r="T1684" s="8">
        <f t="shared" si="53"/>
        <v>42639.442465277782</v>
      </c>
    </row>
    <row r="1685" spans="1:20" ht="60" x14ac:dyDescent="0.2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17">
        <f>(E1685/D1685)*100</f>
        <v>102.85714285714285</v>
      </c>
      <c r="P1685" s="19">
        <f>ROUND(E1685/L1685, 3)</f>
        <v>60</v>
      </c>
      <c r="Q1685" t="str">
        <f>LEFT(N1685, SEARCH("/", N1685, 1)-1)</f>
        <v>film &amp; video</v>
      </c>
      <c r="R1685" t="str">
        <f>RIGHT(N1685,LEN(N1685)-FIND("/",N1685))</f>
        <v>shorts</v>
      </c>
      <c r="S1685" s="8">
        <f t="shared" si="52"/>
        <v>41786.65892361111</v>
      </c>
      <c r="T1685" s="8">
        <f t="shared" si="53"/>
        <v>41812.65892361111</v>
      </c>
    </row>
    <row r="1686" spans="1:20" ht="60" x14ac:dyDescent="0.2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17">
        <f>(E1686/D1686)*100</f>
        <v>102.85714285714285</v>
      </c>
      <c r="P1686" s="19">
        <f>ROUND(E1686/L1686, 3)</f>
        <v>24</v>
      </c>
      <c r="Q1686" t="str">
        <f>LEFT(N1686, SEARCH("/", N1686, 1)-1)</f>
        <v>music</v>
      </c>
      <c r="R1686" t="str">
        <f>RIGHT(N1686,LEN(N1686)-FIND("/",N1686))</f>
        <v>faith</v>
      </c>
      <c r="S1686" s="8">
        <f t="shared" si="52"/>
        <v>42788.2502662037</v>
      </c>
      <c r="T1686" s="8">
        <f t="shared" si="53"/>
        <v>42818.208599537036</v>
      </c>
    </row>
    <row r="1687" spans="1:20" ht="60" x14ac:dyDescent="0.2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17">
        <f>(E1687/D1687)*100</f>
        <v>102.85405405405406</v>
      </c>
      <c r="P1687" s="19">
        <f>ROUND(E1687/L1687, 3)</f>
        <v>91.480999999999995</v>
      </c>
      <c r="Q1687" t="str">
        <f>LEFT(N1687, SEARCH("/", N1687, 1)-1)</f>
        <v>film &amp; video</v>
      </c>
      <c r="R1687" t="str">
        <f>RIGHT(N1687,LEN(N1687)-FIND("/",N1687))</f>
        <v>documentary</v>
      </c>
      <c r="S1687" s="8">
        <f t="shared" si="52"/>
        <v>41529.063252314816</v>
      </c>
      <c r="T1687" s="8">
        <f t="shared" si="53"/>
        <v>41559.063252314816</v>
      </c>
    </row>
    <row r="1688" spans="1:20" ht="45" x14ac:dyDescent="0.2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17">
        <f>(E1688/D1688)*100</f>
        <v>102.83750000000001</v>
      </c>
      <c r="P1688" s="19">
        <f>ROUND(E1688/L1688, 3)</f>
        <v>115.873</v>
      </c>
      <c r="Q1688" t="str">
        <f>LEFT(N1688, SEARCH("/", N1688, 1)-1)</f>
        <v>theater</v>
      </c>
      <c r="R1688" t="str">
        <f>RIGHT(N1688,LEN(N1688)-FIND("/",N1688))</f>
        <v>plays</v>
      </c>
      <c r="S1688" s="8">
        <f t="shared" si="52"/>
        <v>42262.096782407403</v>
      </c>
      <c r="T1688" s="8">
        <f t="shared" si="53"/>
        <v>42286</v>
      </c>
    </row>
    <row r="1689" spans="1:20" ht="45" x14ac:dyDescent="0.2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17">
        <f>(E1689/D1689)*100</f>
        <v>102.82909090909091</v>
      </c>
      <c r="P1689" s="19">
        <f>ROUND(E1689/L1689, 3)</f>
        <v>47.13</v>
      </c>
      <c r="Q1689" t="str">
        <f>LEFT(N1689, SEARCH("/", N1689, 1)-1)</f>
        <v>photography</v>
      </c>
      <c r="R1689" t="str">
        <f>RIGHT(N1689,LEN(N1689)-FIND("/",N1689))</f>
        <v>photobooks</v>
      </c>
      <c r="S1689" s="8">
        <f t="shared" si="52"/>
        <v>42571.167465277773</v>
      </c>
      <c r="T1689" s="8">
        <f t="shared" si="53"/>
        <v>42611.167465277773</v>
      </c>
    </row>
    <row r="1690" spans="1:20" ht="45" x14ac:dyDescent="0.2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17">
        <f>(E1690/D1690)*100</f>
        <v>102.80254777070064</v>
      </c>
      <c r="P1690" s="19">
        <f>ROUND(E1690/L1690, 3)</f>
        <v>43.622</v>
      </c>
      <c r="Q1690" t="str">
        <f>LEFT(N1690, SEARCH("/", N1690, 1)-1)</f>
        <v>music</v>
      </c>
      <c r="R1690" t="str">
        <f>RIGHT(N1690,LEN(N1690)-FIND("/",N1690))</f>
        <v>classical music</v>
      </c>
      <c r="S1690" s="8">
        <f t="shared" si="52"/>
        <v>41390.757754629631</v>
      </c>
      <c r="T1690" s="8">
        <f t="shared" si="53"/>
        <v>41425.708333333336</v>
      </c>
    </row>
    <row r="1691" spans="1:20" ht="45" x14ac:dyDescent="0.2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17">
        <f>(E1691/D1691)*100</f>
        <v>102.8</v>
      </c>
      <c r="P1691" s="19">
        <f>ROUND(E1691/L1691, 3)</f>
        <v>39.537999999999997</v>
      </c>
      <c r="Q1691" t="str">
        <f>LEFT(N1691, SEARCH("/", N1691, 1)-1)</f>
        <v>theater</v>
      </c>
      <c r="R1691" t="str">
        <f>RIGHT(N1691,LEN(N1691)-FIND("/",N1691))</f>
        <v>plays</v>
      </c>
      <c r="S1691" s="8">
        <f t="shared" si="52"/>
        <v>41921.375532407408</v>
      </c>
      <c r="T1691" s="8">
        <f t="shared" si="53"/>
        <v>41951.417199074072</v>
      </c>
    </row>
    <row r="1692" spans="1:20" ht="60" x14ac:dyDescent="0.2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17">
        <f>(E1692/D1692)*100</f>
        <v>102.77927272727271</v>
      </c>
      <c r="P1692" s="19">
        <f>ROUND(E1692/L1692, 3)</f>
        <v>88.325999999999993</v>
      </c>
      <c r="Q1692" t="str">
        <f>LEFT(N1692, SEARCH("/", N1692, 1)-1)</f>
        <v>music</v>
      </c>
      <c r="R1692" t="str">
        <f>RIGHT(N1692,LEN(N1692)-FIND("/",N1692))</f>
        <v>rock</v>
      </c>
      <c r="S1692" s="8">
        <f t="shared" si="52"/>
        <v>41442.741249999999</v>
      </c>
      <c r="T1692" s="8">
        <f t="shared" si="53"/>
        <v>41458.207638888889</v>
      </c>
    </row>
    <row r="1693" spans="1:20" ht="60" x14ac:dyDescent="0.2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17">
        <f>(E1693/D1693)*100</f>
        <v>102.76470588235294</v>
      </c>
      <c r="P1693" s="19">
        <f>ROUND(E1693/L1693, 3)</f>
        <v>109.188</v>
      </c>
      <c r="Q1693" t="str">
        <f>LEFT(N1693, SEARCH("/", N1693, 1)-1)</f>
        <v>film &amp; video</v>
      </c>
      <c r="R1693" t="str">
        <f>RIGHT(N1693,LEN(N1693)-FIND("/",N1693))</f>
        <v>documentary</v>
      </c>
      <c r="S1693" s="8">
        <f t="shared" si="52"/>
        <v>42101.737442129626</v>
      </c>
      <c r="T1693" s="8">
        <f t="shared" si="53"/>
        <v>42132.916666666672</v>
      </c>
    </row>
    <row r="1694" spans="1:20" ht="60" x14ac:dyDescent="0.2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17">
        <f>(E1694/D1694)*100</f>
        <v>102.76</v>
      </c>
      <c r="P1694" s="19">
        <f>ROUND(E1694/L1694, 3)</f>
        <v>47.573999999999998</v>
      </c>
      <c r="Q1694" t="str">
        <f>LEFT(N1694, SEARCH("/", N1694, 1)-1)</f>
        <v>theater</v>
      </c>
      <c r="R1694" t="str">
        <f>RIGHT(N1694,LEN(N1694)-FIND("/",N1694))</f>
        <v>musical</v>
      </c>
      <c r="S1694" s="8">
        <f t="shared" si="52"/>
        <v>42495.956631944442</v>
      </c>
      <c r="T1694" s="8">
        <f t="shared" si="53"/>
        <v>42525.956631944442</v>
      </c>
    </row>
    <row r="1695" spans="1:20" ht="60" x14ac:dyDescent="0.2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17">
        <f>(E1695/D1695)*100</f>
        <v>102.75000000000001</v>
      </c>
      <c r="P1695" s="19">
        <f>ROUND(E1695/L1695, 3)</f>
        <v>70.861999999999995</v>
      </c>
      <c r="Q1695" t="str">
        <f>LEFT(N1695, SEARCH("/", N1695, 1)-1)</f>
        <v>theater</v>
      </c>
      <c r="R1695" t="str">
        <f>RIGHT(N1695,LEN(N1695)-FIND("/",N1695))</f>
        <v>plays</v>
      </c>
      <c r="S1695" s="8">
        <f t="shared" si="52"/>
        <v>42195.749745370369</v>
      </c>
      <c r="T1695" s="8">
        <f t="shared" si="53"/>
        <v>42206.125</v>
      </c>
    </row>
    <row r="1696" spans="1:20" ht="60" x14ac:dyDescent="0.2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17">
        <f>(E1696/D1696)*100</f>
        <v>102.75000000000001</v>
      </c>
      <c r="P1696" s="19">
        <f>ROUND(E1696/L1696, 3)</f>
        <v>40.293999999999997</v>
      </c>
      <c r="Q1696" t="str">
        <f>LEFT(N1696, SEARCH("/", N1696, 1)-1)</f>
        <v>theater</v>
      </c>
      <c r="R1696" t="str">
        <f>RIGHT(N1696,LEN(N1696)-FIND("/",N1696))</f>
        <v>plays</v>
      </c>
      <c r="S1696" s="8">
        <f t="shared" si="52"/>
        <v>42038.720451388886</v>
      </c>
      <c r="T1696" s="8">
        <f t="shared" si="53"/>
        <v>42063.708333333328</v>
      </c>
    </row>
    <row r="1697" spans="1:20" ht="45" x14ac:dyDescent="0.2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17">
        <f>(E1697/D1697)*100</f>
        <v>102.73469387755102</v>
      </c>
      <c r="P1697" s="19">
        <f>ROUND(E1697/L1697, 3)</f>
        <v>67.42</v>
      </c>
      <c r="Q1697" t="str">
        <f>LEFT(N1697, SEARCH("/", N1697, 1)-1)</f>
        <v>music</v>
      </c>
      <c r="R1697" t="str">
        <f>RIGHT(N1697,LEN(N1697)-FIND("/",N1697))</f>
        <v>classical music</v>
      </c>
      <c r="S1697" s="8">
        <f t="shared" si="52"/>
        <v>40961.252141203702</v>
      </c>
      <c r="T1697" s="8">
        <f t="shared" si="53"/>
        <v>40989.866666666669</v>
      </c>
    </row>
    <row r="1698" spans="1:20" ht="60" x14ac:dyDescent="0.2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17">
        <f>(E1698/D1698)*100</f>
        <v>102.72727272727273</v>
      </c>
      <c r="P1698" s="19">
        <f>ROUND(E1698/L1698, 3)</f>
        <v>33.234999999999999</v>
      </c>
      <c r="Q1698" t="str">
        <f>LEFT(N1698, SEARCH("/", N1698, 1)-1)</f>
        <v>music</v>
      </c>
      <c r="R1698" t="str">
        <f>RIGHT(N1698,LEN(N1698)-FIND("/",N1698))</f>
        <v>electronic music</v>
      </c>
      <c r="S1698" s="8">
        <f t="shared" si="52"/>
        <v>40997.257222222222</v>
      </c>
      <c r="T1698" s="8">
        <f t="shared" si="53"/>
        <v>41015.257222222222</v>
      </c>
    </row>
    <row r="1699" spans="1:20" ht="60" x14ac:dyDescent="0.2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17">
        <f>(E1699/D1699)*100</f>
        <v>102.69999999999999</v>
      </c>
      <c r="P1699" s="19">
        <f>ROUND(E1699/L1699, 3)</f>
        <v>66.688000000000002</v>
      </c>
      <c r="Q1699" t="str">
        <f>LEFT(N1699, SEARCH("/", N1699, 1)-1)</f>
        <v>music</v>
      </c>
      <c r="R1699" t="str">
        <f>RIGHT(N1699,LEN(N1699)-FIND("/",N1699))</f>
        <v>rock</v>
      </c>
      <c r="S1699" s="8">
        <f t="shared" si="52"/>
        <v>41794.981122685182</v>
      </c>
      <c r="T1699" s="8">
        <f t="shared" si="53"/>
        <v>41854.708333333336</v>
      </c>
    </row>
    <row r="1700" spans="1:20" ht="45" x14ac:dyDescent="0.2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17">
        <f>(E1700/D1700)*100</f>
        <v>102.69239999999999</v>
      </c>
      <c r="P1700" s="19">
        <f>ROUND(E1700/L1700, 3)</f>
        <v>79.400999999999996</v>
      </c>
      <c r="Q1700" t="str">
        <f>LEFT(N1700, SEARCH("/", N1700, 1)-1)</f>
        <v>film &amp; video</v>
      </c>
      <c r="R1700" t="str">
        <f>RIGHT(N1700,LEN(N1700)-FIND("/",N1700))</f>
        <v>documentary</v>
      </c>
      <c r="S1700" s="8">
        <f t="shared" si="52"/>
        <v>42415.803159722222</v>
      </c>
      <c r="T1700" s="8">
        <f t="shared" si="53"/>
        <v>42445.761493055557</v>
      </c>
    </row>
    <row r="1701" spans="1:20" ht="45" x14ac:dyDescent="0.2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17">
        <f>(E1701/D1701)*100</f>
        <v>102.66666666666666</v>
      </c>
      <c r="P1701" s="19">
        <f>ROUND(E1701/L1701, 3)</f>
        <v>66.956999999999994</v>
      </c>
      <c r="Q1701" t="str">
        <f>LEFT(N1701, SEARCH("/", N1701, 1)-1)</f>
        <v>theater</v>
      </c>
      <c r="R1701" t="str">
        <f>RIGHT(N1701,LEN(N1701)-FIND("/",N1701))</f>
        <v>plays</v>
      </c>
      <c r="S1701" s="8">
        <f t="shared" si="52"/>
        <v>42125.772812499999</v>
      </c>
      <c r="T1701" s="8">
        <f t="shared" si="53"/>
        <v>42155.772812499999</v>
      </c>
    </row>
    <row r="1702" spans="1:20" ht="60" x14ac:dyDescent="0.2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17">
        <f>(E1702/D1702)*100</f>
        <v>102.66666666666666</v>
      </c>
      <c r="P1702" s="19">
        <f>ROUND(E1702/L1702, 3)</f>
        <v>39.487000000000002</v>
      </c>
      <c r="Q1702" t="str">
        <f>LEFT(N1702, SEARCH("/", N1702, 1)-1)</f>
        <v>theater</v>
      </c>
      <c r="R1702" t="str">
        <f>RIGHT(N1702,LEN(N1702)-FIND("/",N1702))</f>
        <v>plays</v>
      </c>
      <c r="S1702" s="8">
        <f t="shared" si="52"/>
        <v>42157.652511574073</v>
      </c>
      <c r="T1702" s="8">
        <f t="shared" si="53"/>
        <v>42187.652511574073</v>
      </c>
    </row>
    <row r="1703" spans="1:20" ht="45" x14ac:dyDescent="0.2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17">
        <f>(E1703/D1703)*100</f>
        <v>102.66285714285715</v>
      </c>
      <c r="P1703" s="19">
        <f>ROUND(E1703/L1703, 3)</f>
        <v>106.623</v>
      </c>
      <c r="Q1703" t="str">
        <f>LEFT(N1703, SEARCH("/", N1703, 1)-1)</f>
        <v>film &amp; video</v>
      </c>
      <c r="R1703" t="str">
        <f>RIGHT(N1703,LEN(N1703)-FIND("/",N1703))</f>
        <v>documentary</v>
      </c>
      <c r="S1703" s="8">
        <f t="shared" si="52"/>
        <v>42647.446597222224</v>
      </c>
      <c r="T1703" s="8">
        <f t="shared" si="53"/>
        <v>42682.488263888896</v>
      </c>
    </row>
    <row r="1704" spans="1:20" ht="45" x14ac:dyDescent="0.2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17">
        <f>(E1704/D1704)*100</f>
        <v>102.65010000000001</v>
      </c>
      <c r="P1704" s="19">
        <f>ROUND(E1704/L1704, 3)</f>
        <v>106.92700000000001</v>
      </c>
      <c r="Q1704" t="str">
        <f>LEFT(N1704, SEARCH("/", N1704, 1)-1)</f>
        <v>theater</v>
      </c>
      <c r="R1704" t="str">
        <f>RIGHT(N1704,LEN(N1704)-FIND("/",N1704))</f>
        <v>musical</v>
      </c>
      <c r="S1704" s="8">
        <f t="shared" si="52"/>
        <v>41788.167187500003</v>
      </c>
      <c r="T1704" s="8">
        <f t="shared" si="53"/>
        <v>41823.167187500003</v>
      </c>
    </row>
    <row r="1705" spans="1:20" ht="60" x14ac:dyDescent="0.2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17">
        <f>(E1705/D1705)*100</f>
        <v>102.6467741935484</v>
      </c>
      <c r="P1705" s="19">
        <f>ROUND(E1705/L1705, 3)</f>
        <v>134.26400000000001</v>
      </c>
      <c r="Q1705" t="str">
        <f>LEFT(N1705, SEARCH("/", N1705, 1)-1)</f>
        <v>theater</v>
      </c>
      <c r="R1705" t="str">
        <f>RIGHT(N1705,LEN(N1705)-FIND("/",N1705))</f>
        <v>plays</v>
      </c>
      <c r="S1705" s="8">
        <f t="shared" si="52"/>
        <v>42445.19430555556</v>
      </c>
      <c r="T1705" s="8">
        <f t="shared" si="53"/>
        <v>42489.19430555556</v>
      </c>
    </row>
    <row r="1706" spans="1:20" ht="45" x14ac:dyDescent="0.2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17">
        <f>(E1706/D1706)*100</f>
        <v>102.64512500000001</v>
      </c>
      <c r="P1706" s="19">
        <f>ROUND(E1706/L1706, 3)</f>
        <v>87.358000000000004</v>
      </c>
      <c r="Q1706" t="str">
        <f>LEFT(N1706, SEARCH("/", N1706, 1)-1)</f>
        <v>theater</v>
      </c>
      <c r="R1706" t="str">
        <f>RIGHT(N1706,LEN(N1706)-FIND("/",N1706))</f>
        <v>plays</v>
      </c>
      <c r="S1706" s="8">
        <f t="shared" si="52"/>
        <v>41798.94027777778</v>
      </c>
      <c r="T1706" s="8">
        <f t="shared" si="53"/>
        <v>41828.94027777778</v>
      </c>
    </row>
    <row r="1707" spans="1:20" ht="60" x14ac:dyDescent="0.2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17">
        <f>(E1707/D1707)*100</f>
        <v>102.6375</v>
      </c>
      <c r="P1707" s="19">
        <f>ROUND(E1707/L1707, 3)</f>
        <v>132.435</v>
      </c>
      <c r="Q1707" t="str">
        <f>LEFT(N1707, SEARCH("/", N1707, 1)-1)</f>
        <v>music</v>
      </c>
      <c r="R1707" t="str">
        <f>RIGHT(N1707,LEN(N1707)-FIND("/",N1707))</f>
        <v>pop</v>
      </c>
      <c r="S1707" s="8">
        <f t="shared" si="52"/>
        <v>40848.198333333334</v>
      </c>
      <c r="T1707" s="8">
        <f t="shared" si="53"/>
        <v>40908.239999999998</v>
      </c>
    </row>
    <row r="1708" spans="1:20" ht="60" x14ac:dyDescent="0.2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17">
        <f>(E1708/D1708)*100</f>
        <v>102.6375</v>
      </c>
      <c r="P1708" s="19">
        <f>ROUND(E1708/L1708, 3)</f>
        <v>70.784000000000006</v>
      </c>
      <c r="Q1708" t="str">
        <f>LEFT(N1708, SEARCH("/", N1708, 1)-1)</f>
        <v>music</v>
      </c>
      <c r="R1708" t="str">
        <f>RIGHT(N1708,LEN(N1708)-FIND("/",N1708))</f>
        <v>pop</v>
      </c>
      <c r="S1708" s="8">
        <f t="shared" si="52"/>
        <v>40845.14975694444</v>
      </c>
      <c r="T1708" s="8">
        <f t="shared" si="53"/>
        <v>40875.191423611112</v>
      </c>
    </row>
    <row r="1709" spans="1:20" ht="30" x14ac:dyDescent="0.2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17">
        <f>(E1709/D1709)*100</f>
        <v>102.63636363636364</v>
      </c>
      <c r="P1709" s="19">
        <f>ROUND(E1709/L1709, 3)</f>
        <v>68.012</v>
      </c>
      <c r="Q1709" t="str">
        <f>LEFT(N1709, SEARCH("/", N1709, 1)-1)</f>
        <v>music</v>
      </c>
      <c r="R1709" t="str">
        <f>RIGHT(N1709,LEN(N1709)-FIND("/",N1709))</f>
        <v>rock</v>
      </c>
      <c r="S1709" s="8">
        <f t="shared" si="52"/>
        <v>42515.71775462963</v>
      </c>
      <c r="T1709" s="8">
        <f t="shared" si="53"/>
        <v>42546.165972222225</v>
      </c>
    </row>
    <row r="1710" spans="1:20" ht="45" x14ac:dyDescent="0.2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17">
        <f>(E1710/D1710)*100</f>
        <v>102.62857142857142</v>
      </c>
      <c r="P1710" s="19">
        <f>ROUND(E1710/L1710, 3)</f>
        <v>156.17400000000001</v>
      </c>
      <c r="Q1710" t="str">
        <f>LEFT(N1710, SEARCH("/", N1710, 1)-1)</f>
        <v>photography</v>
      </c>
      <c r="R1710" t="str">
        <f>RIGHT(N1710,LEN(N1710)-FIND("/",N1710))</f>
        <v>photobooks</v>
      </c>
      <c r="S1710" s="8">
        <f t="shared" si="52"/>
        <v>41981.782060185185</v>
      </c>
      <c r="T1710" s="8">
        <f t="shared" si="53"/>
        <v>42026.782060185185</v>
      </c>
    </row>
    <row r="1711" spans="1:20" ht="60" x14ac:dyDescent="0.2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17">
        <f>(E1711/D1711)*100</f>
        <v>102.61176470588236</v>
      </c>
      <c r="P1711" s="19">
        <f>ROUND(E1711/L1711, 3)</f>
        <v>242.27799999999999</v>
      </c>
      <c r="Q1711" t="str">
        <f>LEFT(N1711, SEARCH("/", N1711, 1)-1)</f>
        <v>theater</v>
      </c>
      <c r="R1711" t="str">
        <f>RIGHT(N1711,LEN(N1711)-FIND("/",N1711))</f>
        <v>spaces</v>
      </c>
      <c r="S1711" s="8">
        <f t="shared" si="52"/>
        <v>41778.548055555555</v>
      </c>
      <c r="T1711" s="8">
        <f t="shared" si="53"/>
        <v>41838.548055555555</v>
      </c>
    </row>
    <row r="1712" spans="1:20" ht="45" x14ac:dyDescent="0.2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17">
        <f>(E1712/D1712)*100</f>
        <v>102.60000000000001</v>
      </c>
      <c r="P1712" s="19">
        <f>ROUND(E1712/L1712, 3)</f>
        <v>148.57400000000001</v>
      </c>
      <c r="Q1712" t="str">
        <f>LEFT(N1712, SEARCH("/", N1712, 1)-1)</f>
        <v>photography</v>
      </c>
      <c r="R1712" t="str">
        <f>RIGHT(N1712,LEN(N1712)-FIND("/",N1712))</f>
        <v>photobooks</v>
      </c>
      <c r="S1712" s="8">
        <f t="shared" si="52"/>
        <v>42535.809490740736</v>
      </c>
      <c r="T1712" s="8">
        <f t="shared" si="53"/>
        <v>42565.809490740736</v>
      </c>
    </row>
    <row r="1713" spans="1:20" ht="60" x14ac:dyDescent="0.2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17">
        <f>(E1713/D1713)*100</f>
        <v>102.60000000000001</v>
      </c>
      <c r="P1713" s="19">
        <f>ROUND(E1713/L1713, 3)</f>
        <v>44.609000000000002</v>
      </c>
      <c r="Q1713" t="str">
        <f>LEFT(N1713, SEARCH("/", N1713, 1)-1)</f>
        <v>music</v>
      </c>
      <c r="R1713" t="str">
        <f>RIGHT(N1713,LEN(N1713)-FIND("/",N1713))</f>
        <v>pop</v>
      </c>
      <c r="S1713" s="8">
        <f t="shared" si="52"/>
        <v>40313.930543981485</v>
      </c>
      <c r="T1713" s="8">
        <f t="shared" si="53"/>
        <v>40364.166666666664</v>
      </c>
    </row>
    <row r="1714" spans="1:20" ht="60" x14ac:dyDescent="0.2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17">
        <f>(E1714/D1714)*100</f>
        <v>102.60000000000001</v>
      </c>
      <c r="P1714" s="19">
        <f>ROUND(E1714/L1714, 3)</f>
        <v>148.08199999999999</v>
      </c>
      <c r="Q1714" t="str">
        <f>LEFT(N1714, SEARCH("/", N1714, 1)-1)</f>
        <v>games</v>
      </c>
      <c r="R1714" t="str">
        <f>RIGHT(N1714,LEN(N1714)-FIND("/",N1714))</f>
        <v>tabletop games</v>
      </c>
      <c r="S1714" s="8">
        <f t="shared" si="52"/>
        <v>42776.082349537035</v>
      </c>
      <c r="T1714" s="8">
        <f t="shared" si="53"/>
        <v>42806.082349537035</v>
      </c>
    </row>
    <row r="1715" spans="1:20" ht="45" x14ac:dyDescent="0.2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17">
        <f>(E1715/D1715)*100</f>
        <v>102.60000000000001</v>
      </c>
      <c r="P1715" s="19">
        <f>ROUND(E1715/L1715, 3)</f>
        <v>40.078000000000003</v>
      </c>
      <c r="Q1715" t="str">
        <f>LEFT(N1715, SEARCH("/", N1715, 1)-1)</f>
        <v>music</v>
      </c>
      <c r="R1715" t="str">
        <f>RIGHT(N1715,LEN(N1715)-FIND("/",N1715))</f>
        <v>indie rock</v>
      </c>
      <c r="S1715" s="8">
        <f t="shared" si="52"/>
        <v>41004.72619212963</v>
      </c>
      <c r="T1715" s="8">
        <f t="shared" si="53"/>
        <v>41034.72619212963</v>
      </c>
    </row>
    <row r="1716" spans="1:20" ht="60" x14ac:dyDescent="0.2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17">
        <f>(E1716/D1716)*100</f>
        <v>102.60000000000001</v>
      </c>
      <c r="P1716" s="19">
        <f>ROUND(E1716/L1716, 3)</f>
        <v>59.651000000000003</v>
      </c>
      <c r="Q1716" t="str">
        <f>LEFT(N1716, SEARCH("/", N1716, 1)-1)</f>
        <v>theater</v>
      </c>
      <c r="R1716" t="str">
        <f>RIGHT(N1716,LEN(N1716)-FIND("/",N1716))</f>
        <v>plays</v>
      </c>
      <c r="S1716" s="8">
        <f t="shared" si="52"/>
        <v>42294.429641203707</v>
      </c>
      <c r="T1716" s="8">
        <f t="shared" si="53"/>
        <v>42321.845138888893</v>
      </c>
    </row>
    <row r="1717" spans="1:20" ht="30" x14ac:dyDescent="0.2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17">
        <f>(E1717/D1717)*100</f>
        <v>102.60000000000001</v>
      </c>
      <c r="P1717" s="19">
        <f>ROUND(E1717/L1717, 3)</f>
        <v>77.727000000000004</v>
      </c>
      <c r="Q1717" t="str">
        <f>LEFT(N1717, SEARCH("/", N1717, 1)-1)</f>
        <v>theater</v>
      </c>
      <c r="R1717" t="str">
        <f>RIGHT(N1717,LEN(N1717)-FIND("/",N1717))</f>
        <v>plays</v>
      </c>
      <c r="S1717" s="8">
        <f t="shared" si="52"/>
        <v>42417.585532407407</v>
      </c>
      <c r="T1717" s="8">
        <f t="shared" si="53"/>
        <v>42432.249305555553</v>
      </c>
    </row>
    <row r="1718" spans="1:20" ht="45" x14ac:dyDescent="0.2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17">
        <f>(E1718/D1718)*100</f>
        <v>102.592</v>
      </c>
      <c r="P1718" s="19">
        <f>ROUND(E1718/L1718, 3)</f>
        <v>78.194999999999993</v>
      </c>
      <c r="Q1718" t="str">
        <f>LEFT(N1718, SEARCH("/", N1718, 1)-1)</f>
        <v>film &amp; video</v>
      </c>
      <c r="R1718" t="str">
        <f>RIGHT(N1718,LEN(N1718)-FIND("/",N1718))</f>
        <v>documentary</v>
      </c>
      <c r="S1718" s="8">
        <f t="shared" si="52"/>
        <v>41662.047500000001</v>
      </c>
      <c r="T1718" s="8">
        <f t="shared" si="53"/>
        <v>41692.047500000001</v>
      </c>
    </row>
    <row r="1719" spans="1:20" ht="60" x14ac:dyDescent="0.2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17">
        <f>(E1719/D1719)*100</f>
        <v>102.58775877587757</v>
      </c>
      <c r="P1719" s="19">
        <f>ROUND(E1719/L1719, 3)</f>
        <v>77.271000000000001</v>
      </c>
      <c r="Q1719" t="str">
        <f>LEFT(N1719, SEARCH("/", N1719, 1)-1)</f>
        <v>publishing</v>
      </c>
      <c r="R1719" t="str">
        <f>RIGHT(N1719,LEN(N1719)-FIND("/",N1719))</f>
        <v>nonfiction</v>
      </c>
      <c r="S1719" s="8">
        <f t="shared" si="52"/>
        <v>41299.878148148149</v>
      </c>
      <c r="T1719" s="8">
        <f t="shared" si="53"/>
        <v>41329.878148148149</v>
      </c>
    </row>
    <row r="1720" spans="1:20" ht="60" x14ac:dyDescent="0.2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17">
        <f>(E1720/D1720)*100</f>
        <v>102.57499999999999</v>
      </c>
      <c r="P1720" s="19">
        <f>ROUND(E1720/L1720, 3)</f>
        <v>62.167000000000002</v>
      </c>
      <c r="Q1720" t="str">
        <f>LEFT(N1720, SEARCH("/", N1720, 1)-1)</f>
        <v>music</v>
      </c>
      <c r="R1720" t="str">
        <f>RIGHT(N1720,LEN(N1720)-FIND("/",N1720))</f>
        <v>rock</v>
      </c>
      <c r="S1720" s="8">
        <f t="shared" si="52"/>
        <v>41451.062905092593</v>
      </c>
      <c r="T1720" s="8">
        <f t="shared" si="53"/>
        <v>41481.062905092593</v>
      </c>
    </row>
    <row r="1721" spans="1:20" ht="60" x14ac:dyDescent="0.2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17">
        <f>(E1721/D1721)*100</f>
        <v>102.57142857142858</v>
      </c>
      <c r="P1721" s="19">
        <f>ROUND(E1721/L1721, 3)</f>
        <v>132.96299999999999</v>
      </c>
      <c r="Q1721" t="str">
        <f>LEFT(N1721, SEARCH("/", N1721, 1)-1)</f>
        <v>theater</v>
      </c>
      <c r="R1721" t="str">
        <f>RIGHT(N1721,LEN(N1721)-FIND("/",N1721))</f>
        <v>plays</v>
      </c>
      <c r="S1721" s="8">
        <f t="shared" si="52"/>
        <v>42036.995590277773</v>
      </c>
      <c r="T1721" s="8">
        <f t="shared" si="53"/>
        <v>42094.536111111112</v>
      </c>
    </row>
    <row r="1722" spans="1:20" ht="60" x14ac:dyDescent="0.2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17">
        <f>(E1722/D1722)*100</f>
        <v>102.54767441860466</v>
      </c>
      <c r="P1722" s="19">
        <f>ROUND(E1722/L1722, 3)</f>
        <v>49.545999999999999</v>
      </c>
      <c r="Q1722" t="str">
        <f>LEFT(N1722, SEARCH("/", N1722, 1)-1)</f>
        <v>theater</v>
      </c>
      <c r="R1722" t="str">
        <f>RIGHT(N1722,LEN(N1722)-FIND("/",N1722))</f>
        <v>plays</v>
      </c>
      <c r="S1722" s="8">
        <f t="shared" si="52"/>
        <v>42465.491435185191</v>
      </c>
      <c r="T1722" s="8">
        <f t="shared" si="53"/>
        <v>42494.958333333328</v>
      </c>
    </row>
    <row r="1723" spans="1:20" ht="75" x14ac:dyDescent="0.2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17">
        <f>(E1723/D1723)*100</f>
        <v>102.50632911392405</v>
      </c>
      <c r="P1723" s="19">
        <f>ROUND(E1723/L1723, 3)</f>
        <v>80.177999999999997</v>
      </c>
      <c r="Q1723" t="str">
        <f>LEFT(N1723, SEARCH("/", N1723, 1)-1)</f>
        <v>music</v>
      </c>
      <c r="R1723" t="str">
        <f>RIGHT(N1723,LEN(N1723)-FIND("/",N1723))</f>
        <v>pop</v>
      </c>
      <c r="S1723" s="8">
        <f t="shared" si="52"/>
        <v>42343.998043981483</v>
      </c>
      <c r="T1723" s="8">
        <f t="shared" si="53"/>
        <v>42386.875</v>
      </c>
    </row>
    <row r="1724" spans="1:20" ht="60" x14ac:dyDescent="0.2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17">
        <f>(E1724/D1724)*100</f>
        <v>102.49999999999999</v>
      </c>
      <c r="P1724" s="19">
        <f>ROUND(E1724/L1724, 3)</f>
        <v>15.769</v>
      </c>
      <c r="Q1724" t="str">
        <f>LEFT(N1724, SEARCH("/", N1724, 1)-1)</f>
        <v>film &amp; video</v>
      </c>
      <c r="R1724" t="str">
        <f>RIGHT(N1724,LEN(N1724)-FIND("/",N1724))</f>
        <v>shorts</v>
      </c>
      <c r="S1724" s="8">
        <f t="shared" si="52"/>
        <v>42042.615613425922</v>
      </c>
      <c r="T1724" s="8">
        <f t="shared" si="53"/>
        <v>42057.479166666672</v>
      </c>
    </row>
    <row r="1725" spans="1:20" ht="45" x14ac:dyDescent="0.2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17">
        <f>(E1725/D1725)*100</f>
        <v>102.49999999999999</v>
      </c>
      <c r="P1725" s="19">
        <f>ROUND(E1725/L1725, 3)</f>
        <v>34.746000000000002</v>
      </c>
      <c r="Q1725" t="str">
        <f>LEFT(N1725, SEARCH("/", N1725, 1)-1)</f>
        <v>theater</v>
      </c>
      <c r="R1725" t="str">
        <f>RIGHT(N1725,LEN(N1725)-FIND("/",N1725))</f>
        <v>plays</v>
      </c>
      <c r="S1725" s="8">
        <f t="shared" si="52"/>
        <v>42711.545196759253</v>
      </c>
      <c r="T1725" s="8">
        <f t="shared" si="53"/>
        <v>42741.545196759253</v>
      </c>
    </row>
    <row r="1726" spans="1:20" ht="60" x14ac:dyDescent="0.2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17">
        <f>(E1726/D1726)*100</f>
        <v>102.49999999999999</v>
      </c>
      <c r="P1726" s="19">
        <f>ROUND(E1726/L1726, 3)</f>
        <v>102.5</v>
      </c>
      <c r="Q1726" t="str">
        <f>LEFT(N1726, SEARCH("/", N1726, 1)-1)</f>
        <v>music</v>
      </c>
      <c r="R1726" t="str">
        <f>RIGHT(N1726,LEN(N1726)-FIND("/",N1726))</f>
        <v>rock</v>
      </c>
      <c r="S1726" s="8">
        <f t="shared" si="52"/>
        <v>41675.149525462963</v>
      </c>
      <c r="T1726" s="8">
        <f t="shared" si="53"/>
        <v>41715.107858796298</v>
      </c>
    </row>
    <row r="1727" spans="1:20" ht="30" x14ac:dyDescent="0.2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17">
        <f>(E1727/D1727)*100</f>
        <v>102.49999999999999</v>
      </c>
      <c r="P1727" s="19">
        <f>ROUND(E1727/L1727, 3)</f>
        <v>205</v>
      </c>
      <c r="Q1727" t="str">
        <f>LEFT(N1727, SEARCH("/", N1727, 1)-1)</f>
        <v>technology</v>
      </c>
      <c r="R1727" t="str">
        <f>RIGHT(N1727,LEN(N1727)-FIND("/",N1727))</f>
        <v>hardware</v>
      </c>
      <c r="S1727" s="8">
        <f t="shared" si="52"/>
        <v>42466.826180555552</v>
      </c>
      <c r="T1727" s="8">
        <f t="shared" si="53"/>
        <v>42496.826180555552</v>
      </c>
    </row>
    <row r="1728" spans="1:20" ht="45" x14ac:dyDescent="0.2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17">
        <f>(E1728/D1728)*100</f>
        <v>102.49999999999999</v>
      </c>
      <c r="P1728" s="19">
        <f>ROUND(E1728/L1728, 3)</f>
        <v>102.5</v>
      </c>
      <c r="Q1728" t="str">
        <f>LEFT(N1728, SEARCH("/", N1728, 1)-1)</f>
        <v>theater</v>
      </c>
      <c r="R1728" t="str">
        <f>RIGHT(N1728,LEN(N1728)-FIND("/",N1728))</f>
        <v>plays</v>
      </c>
      <c r="S1728" s="8">
        <f t="shared" si="52"/>
        <v>42550.701886574068</v>
      </c>
      <c r="T1728" s="8">
        <f t="shared" si="53"/>
        <v>42580.701886574068</v>
      </c>
    </row>
    <row r="1729" spans="1:20" ht="60" x14ac:dyDescent="0.2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17">
        <f>(E1729/D1729)*100</f>
        <v>102.49999999999999</v>
      </c>
      <c r="P1729" s="19">
        <f>ROUND(E1729/L1729, 3)</f>
        <v>73.213999999999999</v>
      </c>
      <c r="Q1729" t="str">
        <f>LEFT(N1729, SEARCH("/", N1729, 1)-1)</f>
        <v>theater</v>
      </c>
      <c r="R1729" t="str">
        <f>RIGHT(N1729,LEN(N1729)-FIND("/",N1729))</f>
        <v>plays</v>
      </c>
      <c r="S1729" s="8">
        <f t="shared" si="52"/>
        <v>42591.899988425925</v>
      </c>
      <c r="T1729" s="8">
        <f t="shared" si="53"/>
        <v>42622.166666666672</v>
      </c>
    </row>
    <row r="1730" spans="1:20" ht="45" x14ac:dyDescent="0.2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17">
        <f>(E1730/D1730)*100</f>
        <v>102.49999999999999</v>
      </c>
      <c r="P1730" s="19">
        <f>ROUND(E1730/L1730, 3)</f>
        <v>66.129000000000005</v>
      </c>
      <c r="Q1730" t="str">
        <f>LEFT(N1730, SEARCH("/", N1730, 1)-1)</f>
        <v>theater</v>
      </c>
      <c r="R1730" t="str">
        <f>RIGHT(N1730,LEN(N1730)-FIND("/",N1730))</f>
        <v>plays</v>
      </c>
      <c r="S1730" s="8">
        <f t="shared" si="52"/>
        <v>42120.531226851846</v>
      </c>
      <c r="T1730" s="8">
        <f t="shared" si="53"/>
        <v>42155.531226851846</v>
      </c>
    </row>
    <row r="1731" spans="1:20" ht="60" x14ac:dyDescent="0.2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17">
        <f>(E1731/D1731)*100</f>
        <v>102.46666666666667</v>
      </c>
      <c r="P1731" s="19">
        <f>ROUND(E1731/L1731, 3)</f>
        <v>111.377</v>
      </c>
      <c r="Q1731" t="str">
        <f>LEFT(N1731, SEARCH("/", N1731, 1)-1)</f>
        <v>film &amp; video</v>
      </c>
      <c r="R1731" t="str">
        <f>RIGHT(N1731,LEN(N1731)-FIND("/",N1731))</f>
        <v>shorts</v>
      </c>
      <c r="S1731" s="8">
        <f t="shared" ref="S1731:S1794" si="54">(((J1731/60)/60)/24)+DATE(1970,1,1)</f>
        <v>40635.982488425929</v>
      </c>
      <c r="T1731" s="8">
        <f t="shared" ref="T1731:T1794" si="55">(((I1731/60)/60)/24)+DATE(1970,1,1)</f>
        <v>40657.982488425929</v>
      </c>
    </row>
    <row r="1732" spans="1:20" ht="45" x14ac:dyDescent="0.2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17">
        <f>(E1732/D1732)*100</f>
        <v>102.46666666666667</v>
      </c>
      <c r="P1732" s="19">
        <f>ROUND(E1732/L1732, 3)</f>
        <v>66.825999999999993</v>
      </c>
      <c r="Q1732" t="str">
        <f>LEFT(N1732, SEARCH("/", N1732, 1)-1)</f>
        <v>music</v>
      </c>
      <c r="R1732" t="str">
        <f>RIGHT(N1732,LEN(N1732)-FIND("/",N1732))</f>
        <v>indie rock</v>
      </c>
      <c r="S1732" s="8">
        <f t="shared" si="54"/>
        <v>41205.854537037041</v>
      </c>
      <c r="T1732" s="8">
        <f t="shared" si="55"/>
        <v>41265.896203703705</v>
      </c>
    </row>
    <row r="1733" spans="1:20" ht="60" x14ac:dyDescent="0.2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17">
        <f>(E1733/D1733)*100</f>
        <v>102.45669291338582</v>
      </c>
      <c r="P1733" s="19">
        <f>ROUND(E1733/L1733, 3)</f>
        <v>35.552</v>
      </c>
      <c r="Q1733" t="str">
        <f>LEFT(N1733, SEARCH("/", N1733, 1)-1)</f>
        <v>music</v>
      </c>
      <c r="R1733" t="str">
        <f>RIGHT(N1733,LEN(N1733)-FIND("/",N1733))</f>
        <v>indie rock</v>
      </c>
      <c r="S1733" s="8">
        <f t="shared" si="54"/>
        <v>41680.583402777782</v>
      </c>
      <c r="T1733" s="8">
        <f t="shared" si="55"/>
        <v>41702.875</v>
      </c>
    </row>
    <row r="1734" spans="1:20" ht="45" x14ac:dyDescent="0.2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17">
        <f>(E1734/D1734)*100</f>
        <v>102.45398773006136</v>
      </c>
      <c r="P1734" s="19">
        <f>ROUND(E1734/L1734, 3)</f>
        <v>165.34700000000001</v>
      </c>
      <c r="Q1734" t="str">
        <f>LEFT(N1734, SEARCH("/", N1734, 1)-1)</f>
        <v>photography</v>
      </c>
      <c r="R1734" t="str">
        <f>RIGHT(N1734,LEN(N1734)-FIND("/",N1734))</f>
        <v>photobooks</v>
      </c>
      <c r="S1734" s="8">
        <f t="shared" si="54"/>
        <v>42125.614895833336</v>
      </c>
      <c r="T1734" s="8">
        <f t="shared" si="55"/>
        <v>42155.614895833336</v>
      </c>
    </row>
    <row r="1735" spans="1:20" ht="45" x14ac:dyDescent="0.2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17">
        <f>(E1735/D1735)*100</f>
        <v>102.44597777777777</v>
      </c>
      <c r="P1735" s="19">
        <f>ROUND(E1735/L1735, 3)</f>
        <v>231.66200000000001</v>
      </c>
      <c r="Q1735" t="str">
        <f>LEFT(N1735, SEARCH("/", N1735, 1)-1)</f>
        <v>theater</v>
      </c>
      <c r="R1735" t="str">
        <f>RIGHT(N1735,LEN(N1735)-FIND("/",N1735))</f>
        <v>musical</v>
      </c>
      <c r="S1735" s="8">
        <f t="shared" si="54"/>
        <v>41863.584120370368</v>
      </c>
      <c r="T1735" s="8">
        <f t="shared" si="55"/>
        <v>41893.584120370368</v>
      </c>
    </row>
    <row r="1736" spans="1:20" ht="60" x14ac:dyDescent="0.2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17">
        <f>(E1736/D1736)*100</f>
        <v>102.43783333333334</v>
      </c>
      <c r="P1736" s="19">
        <f>ROUND(E1736/L1736, 3)</f>
        <v>55.372</v>
      </c>
      <c r="Q1736" t="str">
        <f>LEFT(N1736, SEARCH("/", N1736, 1)-1)</f>
        <v>photography</v>
      </c>
      <c r="R1736" t="str">
        <f>RIGHT(N1736,LEN(N1736)-FIND("/",N1736))</f>
        <v>photobooks</v>
      </c>
      <c r="S1736" s="8">
        <f t="shared" si="54"/>
        <v>42536.60701388889</v>
      </c>
      <c r="T1736" s="8">
        <f t="shared" si="55"/>
        <v>42566.60701388889</v>
      </c>
    </row>
    <row r="1737" spans="1:20" ht="60" x14ac:dyDescent="0.2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17">
        <f>(E1737/D1737)*100</f>
        <v>102.42424242424242</v>
      </c>
      <c r="P1737" s="19">
        <f>ROUND(E1737/L1737, 3)</f>
        <v>40.238</v>
      </c>
      <c r="Q1737" t="str">
        <f>LEFT(N1737, SEARCH("/", N1737, 1)-1)</f>
        <v>theater</v>
      </c>
      <c r="R1737" t="str">
        <f>RIGHT(N1737,LEN(N1737)-FIND("/",N1737))</f>
        <v>plays</v>
      </c>
      <c r="S1737" s="8">
        <f t="shared" si="54"/>
        <v>42459.15861111111</v>
      </c>
      <c r="T1737" s="8">
        <f t="shared" si="55"/>
        <v>42518.905555555553</v>
      </c>
    </row>
    <row r="1738" spans="1:20" ht="60" x14ac:dyDescent="0.2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17">
        <f>(E1738/D1738)*100</f>
        <v>102.42285714285715</v>
      </c>
      <c r="P1738" s="19">
        <f>ROUND(E1738/L1738, 3)</f>
        <v>219.92599999999999</v>
      </c>
      <c r="Q1738" t="str">
        <f>LEFT(N1738, SEARCH("/", N1738, 1)-1)</f>
        <v>food</v>
      </c>
      <c r="R1738" t="str">
        <f>RIGHT(N1738,LEN(N1738)-FIND("/",N1738))</f>
        <v>small batch</v>
      </c>
      <c r="S1738" s="8">
        <f t="shared" si="54"/>
        <v>42332.89980324074</v>
      </c>
      <c r="T1738" s="8">
        <f t="shared" si="55"/>
        <v>42363</v>
      </c>
    </row>
    <row r="1739" spans="1:20" ht="60" x14ac:dyDescent="0.2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17">
        <f>(E1739/D1739)*100</f>
        <v>102.4</v>
      </c>
      <c r="P1739" s="19">
        <f>ROUND(E1739/L1739, 3)</f>
        <v>121.905</v>
      </c>
      <c r="Q1739" t="str">
        <f>LEFT(N1739, SEARCH("/", N1739, 1)-1)</f>
        <v>theater</v>
      </c>
      <c r="R1739" t="str">
        <f>RIGHT(N1739,LEN(N1739)-FIND("/",N1739))</f>
        <v>plays</v>
      </c>
      <c r="S1739" s="8">
        <f t="shared" si="54"/>
        <v>42451.496817129635</v>
      </c>
      <c r="T1739" s="8">
        <f t="shared" si="55"/>
        <v>42459.610416666663</v>
      </c>
    </row>
    <row r="1740" spans="1:20" ht="60" x14ac:dyDescent="0.2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17">
        <f>(E1740/D1740)*100</f>
        <v>102.4</v>
      </c>
      <c r="P1740" s="19">
        <f>ROUND(E1740/L1740, 3)</f>
        <v>69.817999999999998</v>
      </c>
      <c r="Q1740" t="str">
        <f>LEFT(N1740, SEARCH("/", N1740, 1)-1)</f>
        <v>theater</v>
      </c>
      <c r="R1740" t="str">
        <f>RIGHT(N1740,LEN(N1740)-FIND("/",N1740))</f>
        <v>plays</v>
      </c>
      <c r="S1740" s="8">
        <f t="shared" si="54"/>
        <v>41815.774826388886</v>
      </c>
      <c r="T1740" s="8">
        <f t="shared" si="55"/>
        <v>41830.774826388886</v>
      </c>
    </row>
    <row r="1741" spans="1:20" ht="120" x14ac:dyDescent="0.2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17">
        <f>(E1741/D1741)*100</f>
        <v>102.4</v>
      </c>
      <c r="P1741" s="19">
        <f>ROUND(E1741/L1741, 3)</f>
        <v>47.406999999999996</v>
      </c>
      <c r="Q1741" t="str">
        <f>LEFT(N1741, SEARCH("/", N1741, 1)-1)</f>
        <v>theater</v>
      </c>
      <c r="R1741" t="str">
        <f>RIGHT(N1741,LEN(N1741)-FIND("/",N1741))</f>
        <v>plays</v>
      </c>
      <c r="S1741" s="8">
        <f t="shared" si="54"/>
        <v>42203.680300925931</v>
      </c>
      <c r="T1741" s="8">
        <f t="shared" si="55"/>
        <v>42221.774999999994</v>
      </c>
    </row>
    <row r="1742" spans="1:20" ht="60" x14ac:dyDescent="0.2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17">
        <f>(E1742/D1742)*100</f>
        <v>102.36842105263158</v>
      </c>
      <c r="P1742" s="19">
        <f>ROUND(E1742/L1742, 3)</f>
        <v>33.191000000000003</v>
      </c>
      <c r="Q1742" t="str">
        <f>LEFT(N1742, SEARCH("/", N1742, 1)-1)</f>
        <v>publishing</v>
      </c>
      <c r="R1742" t="str">
        <f>RIGHT(N1742,LEN(N1742)-FIND("/",N1742))</f>
        <v>radio &amp; podcasts</v>
      </c>
      <c r="S1742" s="8">
        <f t="shared" si="54"/>
        <v>40646.014456018522</v>
      </c>
      <c r="T1742" s="8">
        <f t="shared" si="55"/>
        <v>40706.014456018522</v>
      </c>
    </row>
    <row r="1743" spans="1:20" x14ac:dyDescent="0.2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17">
        <f>(E1743/D1743)*100</f>
        <v>102.35000000000001</v>
      </c>
      <c r="P1743" s="19">
        <f>ROUND(E1743/L1743, 3)</f>
        <v>196.827</v>
      </c>
      <c r="Q1743" t="str">
        <f>LEFT(N1743, SEARCH("/", N1743, 1)-1)</f>
        <v>music</v>
      </c>
      <c r="R1743" t="str">
        <f>RIGHT(N1743,LEN(N1743)-FIND("/",N1743))</f>
        <v>rock</v>
      </c>
      <c r="S1743" s="8">
        <f t="shared" si="54"/>
        <v>42553.681979166664</v>
      </c>
      <c r="T1743" s="8">
        <f t="shared" si="55"/>
        <v>42583.681979166664</v>
      </c>
    </row>
    <row r="1744" spans="1:20" ht="45" x14ac:dyDescent="0.2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17">
        <f>(E1744/D1744)*100</f>
        <v>102.35000000000001</v>
      </c>
      <c r="P1744" s="19">
        <f>ROUND(E1744/L1744, 3)</f>
        <v>52.487000000000002</v>
      </c>
      <c r="Q1744" t="str">
        <f>LEFT(N1744, SEARCH("/", N1744, 1)-1)</f>
        <v>theater</v>
      </c>
      <c r="R1744" t="str">
        <f>RIGHT(N1744,LEN(N1744)-FIND("/",N1744))</f>
        <v>plays</v>
      </c>
      <c r="S1744" s="8">
        <f t="shared" si="54"/>
        <v>42503.559467592597</v>
      </c>
      <c r="T1744" s="8">
        <f t="shared" si="55"/>
        <v>42524.875</v>
      </c>
    </row>
    <row r="1745" spans="1:20" ht="60" x14ac:dyDescent="0.2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17">
        <f>(E1745/D1745)*100</f>
        <v>102.35000000000001</v>
      </c>
      <c r="P1745" s="19">
        <f>ROUND(E1745/L1745, 3)</f>
        <v>105.515</v>
      </c>
      <c r="Q1745" t="str">
        <f>LEFT(N1745, SEARCH("/", N1745, 1)-1)</f>
        <v>theater</v>
      </c>
      <c r="R1745" t="str">
        <f>RIGHT(N1745,LEN(N1745)-FIND("/",N1745))</f>
        <v>plays</v>
      </c>
      <c r="S1745" s="8">
        <f t="shared" si="54"/>
        <v>42118.556331018524</v>
      </c>
      <c r="T1745" s="8">
        <f t="shared" si="55"/>
        <v>42150.165972222225</v>
      </c>
    </row>
    <row r="1746" spans="1:20" ht="30" x14ac:dyDescent="0.2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17">
        <f>(E1746/D1746)*100</f>
        <v>102.34285714285714</v>
      </c>
      <c r="P1746" s="19">
        <f>ROUND(E1746/L1746, 3)</f>
        <v>193.62200000000001</v>
      </c>
      <c r="Q1746" t="str">
        <f>LEFT(N1746, SEARCH("/", N1746, 1)-1)</f>
        <v>theater</v>
      </c>
      <c r="R1746" t="str">
        <f>RIGHT(N1746,LEN(N1746)-FIND("/",N1746))</f>
        <v>plays</v>
      </c>
      <c r="S1746" s="8">
        <f t="shared" si="54"/>
        <v>42323.70930555556</v>
      </c>
      <c r="T1746" s="8">
        <f t="shared" si="55"/>
        <v>42355.207638888889</v>
      </c>
    </row>
    <row r="1747" spans="1:20" ht="30" x14ac:dyDescent="0.2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17">
        <f>(E1747/D1747)*100</f>
        <v>102.33333333333334</v>
      </c>
      <c r="P1747" s="19">
        <f>ROUND(E1747/L1747, 3)</f>
        <v>59.037999999999997</v>
      </c>
      <c r="Q1747" t="str">
        <f>LEFT(N1747, SEARCH("/", N1747, 1)-1)</f>
        <v>theater</v>
      </c>
      <c r="R1747" t="str">
        <f>RIGHT(N1747,LEN(N1747)-FIND("/",N1747))</f>
        <v>musical</v>
      </c>
      <c r="S1747" s="8">
        <f t="shared" si="54"/>
        <v>41747.471504629626</v>
      </c>
      <c r="T1747" s="8">
        <f t="shared" si="55"/>
        <v>41778.208333333336</v>
      </c>
    </row>
    <row r="1748" spans="1:20" ht="60" x14ac:dyDescent="0.2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17">
        <f>(E1748/D1748)*100</f>
        <v>102.3236</v>
      </c>
      <c r="P1748" s="19">
        <f>ROUND(E1748/L1748, 3)</f>
        <v>55.012999999999998</v>
      </c>
      <c r="Q1748" t="str">
        <f>LEFT(N1748, SEARCH("/", N1748, 1)-1)</f>
        <v>theater</v>
      </c>
      <c r="R1748" t="str">
        <f>RIGHT(N1748,LEN(N1748)-FIND("/",N1748))</f>
        <v>plays</v>
      </c>
      <c r="S1748" s="8">
        <f t="shared" si="54"/>
        <v>42575.130057870367</v>
      </c>
      <c r="T1748" s="8">
        <f t="shared" si="55"/>
        <v>42605.130057870367</v>
      </c>
    </row>
    <row r="1749" spans="1:20" ht="45" x14ac:dyDescent="0.2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17">
        <f>(E1749/D1749)*100</f>
        <v>102.32000000000001</v>
      </c>
      <c r="P1749" s="19">
        <f>ROUND(E1749/L1749, 3)</f>
        <v>82.516000000000005</v>
      </c>
      <c r="Q1749" t="str">
        <f>LEFT(N1749, SEARCH("/", N1749, 1)-1)</f>
        <v>publishing</v>
      </c>
      <c r="R1749" t="str">
        <f>RIGHT(N1749,LEN(N1749)-FIND("/",N1749))</f>
        <v>nonfiction</v>
      </c>
      <c r="S1749" s="8">
        <f t="shared" si="54"/>
        <v>41226.95721064815</v>
      </c>
      <c r="T1749" s="8">
        <f t="shared" si="55"/>
        <v>41256.95721064815</v>
      </c>
    </row>
    <row r="1750" spans="1:20" ht="45" x14ac:dyDescent="0.2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17">
        <f>(E1750/D1750)*100</f>
        <v>102.30434782608695</v>
      </c>
      <c r="P1750" s="19">
        <f>ROUND(E1750/L1750, 3)</f>
        <v>189.75800000000001</v>
      </c>
      <c r="Q1750" t="str">
        <f>LEFT(N1750, SEARCH("/", N1750, 1)-1)</f>
        <v>food</v>
      </c>
      <c r="R1750" t="str">
        <f>RIGHT(N1750,LEN(N1750)-FIND("/",N1750))</f>
        <v>small batch</v>
      </c>
      <c r="S1750" s="8">
        <f t="shared" si="54"/>
        <v>42423.602500000001</v>
      </c>
      <c r="T1750" s="8">
        <f t="shared" si="55"/>
        <v>42453.560833333337</v>
      </c>
    </row>
    <row r="1751" spans="1:20" ht="60" x14ac:dyDescent="0.2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17">
        <f>(E1751/D1751)*100</f>
        <v>102.298</v>
      </c>
      <c r="P1751" s="19">
        <f>ROUND(E1751/L1751, 3)</f>
        <v>158.35599999999999</v>
      </c>
      <c r="Q1751" t="str">
        <f>LEFT(N1751, SEARCH("/", N1751, 1)-1)</f>
        <v>technology</v>
      </c>
      <c r="R1751" t="str">
        <f>RIGHT(N1751,LEN(N1751)-FIND("/",N1751))</f>
        <v>wearables</v>
      </c>
      <c r="S1751" s="8">
        <f t="shared" si="54"/>
        <v>42542.526423611111</v>
      </c>
      <c r="T1751" s="8">
        <f t="shared" si="55"/>
        <v>42601.165972222225</v>
      </c>
    </row>
    <row r="1752" spans="1:20" ht="60" x14ac:dyDescent="0.2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17">
        <f>(E1752/D1752)*100</f>
        <v>102.27272727272727</v>
      </c>
      <c r="P1752" s="19">
        <f>ROUND(E1752/L1752, 3)</f>
        <v>59.210999999999999</v>
      </c>
      <c r="Q1752" t="str">
        <f>LEFT(N1752, SEARCH("/", N1752, 1)-1)</f>
        <v>theater</v>
      </c>
      <c r="R1752" t="str">
        <f>RIGHT(N1752,LEN(N1752)-FIND("/",N1752))</f>
        <v>plays</v>
      </c>
      <c r="S1752" s="8">
        <f t="shared" si="54"/>
        <v>42073.660694444443</v>
      </c>
      <c r="T1752" s="8">
        <f t="shared" si="55"/>
        <v>42095.165972222225</v>
      </c>
    </row>
    <row r="1753" spans="1:20" ht="60" x14ac:dyDescent="0.2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17">
        <f>(E1753/D1753)*100</f>
        <v>102.27200000000001</v>
      </c>
      <c r="P1753" s="19">
        <f>ROUND(E1753/L1753, 3)</f>
        <v>115.69199999999999</v>
      </c>
      <c r="Q1753" t="str">
        <f>LEFT(N1753, SEARCH("/", N1753, 1)-1)</f>
        <v>food</v>
      </c>
      <c r="R1753" t="str">
        <f>RIGHT(N1753,LEN(N1753)-FIND("/",N1753))</f>
        <v>small batch</v>
      </c>
      <c r="S1753" s="8">
        <f t="shared" si="54"/>
        <v>41771.572256944448</v>
      </c>
      <c r="T1753" s="8">
        <f t="shared" si="55"/>
        <v>41801.572256944448</v>
      </c>
    </row>
    <row r="1754" spans="1:20" ht="30" x14ac:dyDescent="0.2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17">
        <f>(E1754/D1754)*100</f>
        <v>102.25999999999999</v>
      </c>
      <c r="P1754" s="19">
        <f>ROUND(E1754/L1754, 3)</f>
        <v>141.423</v>
      </c>
      <c r="Q1754" t="str">
        <f>LEFT(N1754, SEARCH("/", N1754, 1)-1)</f>
        <v>publishing</v>
      </c>
      <c r="R1754" t="str">
        <f>RIGHT(N1754,LEN(N1754)-FIND("/",N1754))</f>
        <v>nonfiction</v>
      </c>
      <c r="S1754" s="8">
        <f t="shared" si="54"/>
        <v>41401.648217592592</v>
      </c>
      <c r="T1754" s="8">
        <f t="shared" si="55"/>
        <v>41436.648217592592</v>
      </c>
    </row>
    <row r="1755" spans="1:20" ht="60" x14ac:dyDescent="0.2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17">
        <f>(E1755/D1755)*100</f>
        <v>102.25</v>
      </c>
      <c r="P1755" s="19">
        <f>ROUND(E1755/L1755, 3)</f>
        <v>108.777</v>
      </c>
      <c r="Q1755" t="str">
        <f>LEFT(N1755, SEARCH("/", N1755, 1)-1)</f>
        <v>food</v>
      </c>
      <c r="R1755" t="str">
        <f>RIGHT(N1755,LEN(N1755)-FIND("/",N1755))</f>
        <v>small batch</v>
      </c>
      <c r="S1755" s="8">
        <f t="shared" si="54"/>
        <v>42407.637557870374</v>
      </c>
      <c r="T1755" s="8">
        <f t="shared" si="55"/>
        <v>42452.595891203702</v>
      </c>
    </row>
    <row r="1756" spans="1:20" ht="60" x14ac:dyDescent="0.2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17">
        <f>(E1756/D1756)*100</f>
        <v>102.25</v>
      </c>
      <c r="P1756" s="19">
        <f>ROUND(E1756/L1756, 3)</f>
        <v>85.207999999999998</v>
      </c>
      <c r="Q1756" t="str">
        <f>LEFT(N1756, SEARCH("/", N1756, 1)-1)</f>
        <v>theater</v>
      </c>
      <c r="R1756" t="str">
        <f>RIGHT(N1756,LEN(N1756)-FIND("/",N1756))</f>
        <v>plays</v>
      </c>
      <c r="S1756" s="8">
        <f t="shared" si="54"/>
        <v>42044.184988425928</v>
      </c>
      <c r="T1756" s="8">
        <f t="shared" si="55"/>
        <v>42074.143321759257</v>
      </c>
    </row>
    <row r="1757" spans="1:20" ht="60" x14ac:dyDescent="0.2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17">
        <f>(E1757/D1757)*100</f>
        <v>102.24343076923077</v>
      </c>
      <c r="P1757" s="19">
        <f>ROUND(E1757/L1757, 3)</f>
        <v>147.685</v>
      </c>
      <c r="Q1757" t="str">
        <f>LEFT(N1757, SEARCH("/", N1757, 1)-1)</f>
        <v>technology</v>
      </c>
      <c r="R1757" t="str">
        <f>RIGHT(N1757,LEN(N1757)-FIND("/",N1757))</f>
        <v>hardware</v>
      </c>
      <c r="S1757" s="8">
        <f t="shared" si="54"/>
        <v>42199.365844907406</v>
      </c>
      <c r="T1757" s="8">
        <f t="shared" si="55"/>
        <v>42229.365844907406</v>
      </c>
    </row>
    <row r="1758" spans="1:20" ht="60" x14ac:dyDescent="0.2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17">
        <f>(E1758/D1758)*100</f>
        <v>102.24133333333334</v>
      </c>
      <c r="P1758" s="19">
        <f>ROUND(E1758/L1758, 3)</f>
        <v>108.001</v>
      </c>
      <c r="Q1758" t="str">
        <f>LEFT(N1758, SEARCH("/", N1758, 1)-1)</f>
        <v>theater</v>
      </c>
      <c r="R1758" t="str">
        <f>RIGHT(N1758,LEN(N1758)-FIND("/",N1758))</f>
        <v>spaces</v>
      </c>
      <c r="S1758" s="8">
        <f t="shared" si="54"/>
        <v>42322.653749999998</v>
      </c>
      <c r="T1758" s="8">
        <f t="shared" si="55"/>
        <v>42362.653749999998</v>
      </c>
    </row>
    <row r="1759" spans="1:20" ht="60" x14ac:dyDescent="0.2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17">
        <f>(E1759/D1759)*100</f>
        <v>102.23636363636363</v>
      </c>
      <c r="P1759" s="19">
        <f>ROUND(E1759/L1759, 3)</f>
        <v>66.153000000000006</v>
      </c>
      <c r="Q1759" t="str">
        <f>LEFT(N1759, SEARCH("/", N1759, 1)-1)</f>
        <v>theater</v>
      </c>
      <c r="R1759" t="str">
        <f>RIGHT(N1759,LEN(N1759)-FIND("/",N1759))</f>
        <v>plays</v>
      </c>
      <c r="S1759" s="8">
        <f t="shared" si="54"/>
        <v>41829.599791666667</v>
      </c>
      <c r="T1759" s="8">
        <f t="shared" si="55"/>
        <v>41889.599791666667</v>
      </c>
    </row>
    <row r="1760" spans="1:20" ht="60" x14ac:dyDescent="0.2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17">
        <f>(E1760/D1760)*100</f>
        <v>102.23333333333333</v>
      </c>
      <c r="P1760" s="19">
        <f>ROUND(E1760/L1760, 3)</f>
        <v>127.792</v>
      </c>
      <c r="Q1760" t="str">
        <f>LEFT(N1760, SEARCH("/", N1760, 1)-1)</f>
        <v>theater</v>
      </c>
      <c r="R1760" t="str">
        <f>RIGHT(N1760,LEN(N1760)-FIND("/",N1760))</f>
        <v>plays</v>
      </c>
      <c r="S1760" s="8">
        <f t="shared" si="54"/>
        <v>42292.701053240744</v>
      </c>
      <c r="T1760" s="8">
        <f t="shared" si="55"/>
        <v>42322.742719907401</v>
      </c>
    </row>
    <row r="1761" spans="1:20" ht="60" x14ac:dyDescent="0.2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17">
        <f>(E1761/D1761)*100</f>
        <v>102.23076923076924</v>
      </c>
      <c r="P1761" s="19">
        <f>ROUND(E1761/L1761, 3)</f>
        <v>61.527999999999999</v>
      </c>
      <c r="Q1761" t="str">
        <f>LEFT(N1761, SEARCH("/", N1761, 1)-1)</f>
        <v>photography</v>
      </c>
      <c r="R1761" t="str">
        <f>RIGHT(N1761,LEN(N1761)-FIND("/",N1761))</f>
        <v>photobooks</v>
      </c>
      <c r="S1761" s="8">
        <f t="shared" si="54"/>
        <v>42731.755787037036</v>
      </c>
      <c r="T1761" s="8">
        <f t="shared" si="55"/>
        <v>42766.755787037036</v>
      </c>
    </row>
    <row r="1762" spans="1:20" ht="60" x14ac:dyDescent="0.2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17">
        <f>(E1762/D1762)*100</f>
        <v>102.2</v>
      </c>
      <c r="P1762" s="19">
        <f>ROUND(E1762/L1762, 3)</f>
        <v>82.418999999999997</v>
      </c>
      <c r="Q1762" t="str">
        <f>LEFT(N1762, SEARCH("/", N1762, 1)-1)</f>
        <v>publishing</v>
      </c>
      <c r="R1762" t="str">
        <f>RIGHT(N1762,LEN(N1762)-FIND("/",N1762))</f>
        <v>nonfiction</v>
      </c>
      <c r="S1762" s="8">
        <f t="shared" si="54"/>
        <v>42040.638020833328</v>
      </c>
      <c r="T1762" s="8">
        <f t="shared" si="55"/>
        <v>42070.638020833328</v>
      </c>
    </row>
    <row r="1763" spans="1:20" ht="60" x14ac:dyDescent="0.2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17">
        <f>(E1763/D1763)*100</f>
        <v>102.18750000000001</v>
      </c>
      <c r="P1763" s="19">
        <f>ROUND(E1763/L1763, 3)</f>
        <v>46.713999999999999</v>
      </c>
      <c r="Q1763" t="str">
        <f>LEFT(N1763, SEARCH("/", N1763, 1)-1)</f>
        <v>theater</v>
      </c>
      <c r="R1763" t="str">
        <f>RIGHT(N1763,LEN(N1763)-FIND("/",N1763))</f>
        <v>plays</v>
      </c>
      <c r="S1763" s="8">
        <f t="shared" si="54"/>
        <v>41868.924050925925</v>
      </c>
      <c r="T1763" s="8">
        <f t="shared" si="55"/>
        <v>41898.875</v>
      </c>
    </row>
    <row r="1764" spans="1:20" ht="30" x14ac:dyDescent="0.2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17">
        <f>(E1764/D1764)*100</f>
        <v>102.18</v>
      </c>
      <c r="P1764" s="19">
        <f>ROUND(E1764/L1764, 3)</f>
        <v>136.84800000000001</v>
      </c>
      <c r="Q1764" t="str">
        <f>LEFT(N1764, SEARCH("/", N1764, 1)-1)</f>
        <v>theater</v>
      </c>
      <c r="R1764" t="str">
        <f>RIGHT(N1764,LEN(N1764)-FIND("/",N1764))</f>
        <v>plays</v>
      </c>
      <c r="S1764" s="8">
        <f t="shared" si="54"/>
        <v>42769.574999999997</v>
      </c>
      <c r="T1764" s="8">
        <f t="shared" si="55"/>
        <v>42790.574999999997</v>
      </c>
    </row>
    <row r="1765" spans="1:20" ht="60" x14ac:dyDescent="0.2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17">
        <f>(E1765/D1765)*100</f>
        <v>102.14714285714285</v>
      </c>
      <c r="P1765" s="19">
        <f>ROUND(E1765/L1765, 3)</f>
        <v>68.097999999999999</v>
      </c>
      <c r="Q1765" t="str">
        <f>LEFT(N1765, SEARCH("/", N1765, 1)-1)</f>
        <v>film &amp; video</v>
      </c>
      <c r="R1765" t="str">
        <f>RIGHT(N1765,LEN(N1765)-FIND("/",N1765))</f>
        <v>documentary</v>
      </c>
      <c r="S1765" s="8">
        <f t="shared" si="54"/>
        <v>41904.851875</v>
      </c>
      <c r="T1765" s="8">
        <f t="shared" si="55"/>
        <v>41929.5</v>
      </c>
    </row>
    <row r="1766" spans="1:20" ht="60" x14ac:dyDescent="0.2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17">
        <f>(E1766/D1766)*100</f>
        <v>102.13333333333334</v>
      </c>
      <c r="P1766" s="19">
        <f>ROUND(E1766/L1766, 3)</f>
        <v>106.574</v>
      </c>
      <c r="Q1766" t="str">
        <f>LEFT(N1766, SEARCH("/", N1766, 1)-1)</f>
        <v>theater</v>
      </c>
      <c r="R1766" t="str">
        <f>RIGHT(N1766,LEN(N1766)-FIND("/",N1766))</f>
        <v>plays</v>
      </c>
      <c r="S1766" s="8">
        <f t="shared" si="54"/>
        <v>42337.792511574073</v>
      </c>
      <c r="T1766" s="8">
        <f t="shared" si="55"/>
        <v>42374.996527777781</v>
      </c>
    </row>
    <row r="1767" spans="1:20" ht="45" x14ac:dyDescent="0.2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17">
        <f>(E1767/D1767)*100</f>
        <v>102.125</v>
      </c>
      <c r="P1767" s="19">
        <f>ROUND(E1767/L1767, 3)</f>
        <v>57.534999999999997</v>
      </c>
      <c r="Q1767" t="str">
        <f>LEFT(N1767, SEARCH("/", N1767, 1)-1)</f>
        <v>music</v>
      </c>
      <c r="R1767" t="str">
        <f>RIGHT(N1767,LEN(N1767)-FIND("/",N1767))</f>
        <v>classical music</v>
      </c>
      <c r="S1767" s="8">
        <f t="shared" si="54"/>
        <v>41546.75105324074</v>
      </c>
      <c r="T1767" s="8">
        <f t="shared" si="55"/>
        <v>41565.165972222225</v>
      </c>
    </row>
    <row r="1768" spans="1:20" ht="45" x14ac:dyDescent="0.2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17">
        <f>(E1768/D1768)*100</f>
        <v>102.12366666666665</v>
      </c>
      <c r="P1768" s="19">
        <f>ROUND(E1768/L1768, 3)</f>
        <v>88.037999999999997</v>
      </c>
      <c r="Q1768" t="str">
        <f>LEFT(N1768, SEARCH("/", N1768, 1)-1)</f>
        <v>music</v>
      </c>
      <c r="R1768" t="str">
        <f>RIGHT(N1768,LEN(N1768)-FIND("/",N1768))</f>
        <v>rock</v>
      </c>
      <c r="S1768" s="8">
        <f t="shared" si="54"/>
        <v>41388.021261574075</v>
      </c>
      <c r="T1768" s="8">
        <f t="shared" si="55"/>
        <v>41418.021261574075</v>
      </c>
    </row>
    <row r="1769" spans="1:20" ht="60" x14ac:dyDescent="0.2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17">
        <f>(E1769/D1769)*100</f>
        <v>102.1</v>
      </c>
      <c r="P1769" s="19">
        <f>ROUND(E1769/L1769, 3)</f>
        <v>150.14699999999999</v>
      </c>
      <c r="Q1769" t="str">
        <f>LEFT(N1769, SEARCH("/", N1769, 1)-1)</f>
        <v>theater</v>
      </c>
      <c r="R1769" t="str">
        <f>RIGHT(N1769,LEN(N1769)-FIND("/",N1769))</f>
        <v>plays</v>
      </c>
      <c r="S1769" s="8">
        <f t="shared" si="54"/>
        <v>42318.702094907407</v>
      </c>
      <c r="T1769" s="8">
        <f t="shared" si="55"/>
        <v>42348.702094907407</v>
      </c>
    </row>
    <row r="1770" spans="1:20" ht="60" x14ac:dyDescent="0.2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17">
        <f>(E1770/D1770)*100</f>
        <v>102.1</v>
      </c>
      <c r="P1770" s="19">
        <f>ROUND(E1770/L1770, 3)</f>
        <v>48.619</v>
      </c>
      <c r="Q1770" t="str">
        <f>LEFT(N1770, SEARCH("/", N1770, 1)-1)</f>
        <v>music</v>
      </c>
      <c r="R1770" t="str">
        <f>RIGHT(N1770,LEN(N1770)-FIND("/",N1770))</f>
        <v>electronic music</v>
      </c>
      <c r="S1770" s="8">
        <f t="shared" si="54"/>
        <v>42119.822476851856</v>
      </c>
      <c r="T1770" s="8">
        <f t="shared" si="55"/>
        <v>42142.208333333328</v>
      </c>
    </row>
    <row r="1771" spans="1:20" ht="60" x14ac:dyDescent="0.2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17">
        <f>(E1771/D1771)*100</f>
        <v>102.1</v>
      </c>
      <c r="P1771" s="19">
        <f>ROUND(E1771/L1771, 3)</f>
        <v>66.587000000000003</v>
      </c>
      <c r="Q1771" t="str">
        <f>LEFT(N1771, SEARCH("/", N1771, 1)-1)</f>
        <v>theater</v>
      </c>
      <c r="R1771" t="str">
        <f>RIGHT(N1771,LEN(N1771)-FIND("/",N1771))</f>
        <v>plays</v>
      </c>
      <c r="S1771" s="8">
        <f t="shared" si="54"/>
        <v>41971.002152777779</v>
      </c>
      <c r="T1771" s="8">
        <f t="shared" si="55"/>
        <v>42004</v>
      </c>
    </row>
    <row r="1772" spans="1:20" ht="60" x14ac:dyDescent="0.2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17">
        <f>(E1772/D1772)*100</f>
        <v>102.1</v>
      </c>
      <c r="P1772" s="19">
        <f>ROUND(E1772/L1772, 3)</f>
        <v>53.177</v>
      </c>
      <c r="Q1772" t="str">
        <f>LEFT(N1772, SEARCH("/", N1772, 1)-1)</f>
        <v>theater</v>
      </c>
      <c r="R1772" t="str">
        <f>RIGHT(N1772,LEN(N1772)-FIND("/",N1772))</f>
        <v>plays</v>
      </c>
      <c r="S1772" s="8">
        <f t="shared" si="54"/>
        <v>42172.757638888885</v>
      </c>
      <c r="T1772" s="8">
        <f t="shared" si="55"/>
        <v>42202.757638888885</v>
      </c>
    </row>
    <row r="1773" spans="1:20" ht="30" x14ac:dyDescent="0.2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17">
        <f>(E1773/D1773)*100</f>
        <v>102.1</v>
      </c>
      <c r="P1773" s="19">
        <f>ROUND(E1773/L1773, 3)</f>
        <v>120.11799999999999</v>
      </c>
      <c r="Q1773" t="str">
        <f>LEFT(N1773, SEARCH("/", N1773, 1)-1)</f>
        <v>theater</v>
      </c>
      <c r="R1773" t="str">
        <f>RIGHT(N1773,LEN(N1773)-FIND("/",N1773))</f>
        <v>plays</v>
      </c>
      <c r="S1773" s="8">
        <f t="shared" si="54"/>
        <v>42152.765717592592</v>
      </c>
      <c r="T1773" s="8">
        <f t="shared" si="55"/>
        <v>42188.765717592592</v>
      </c>
    </row>
    <row r="1774" spans="1:20" ht="60" x14ac:dyDescent="0.2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17">
        <f>(E1774/D1774)*100</f>
        <v>102.0952380952381</v>
      </c>
      <c r="P1774" s="19">
        <f>ROUND(E1774/L1774, 3)</f>
        <v>83.75</v>
      </c>
      <c r="Q1774" t="str">
        <f>LEFT(N1774, SEARCH("/", N1774, 1)-1)</f>
        <v>film &amp; video</v>
      </c>
      <c r="R1774" t="str">
        <f>RIGHT(N1774,LEN(N1774)-FIND("/",N1774))</f>
        <v>television</v>
      </c>
      <c r="S1774" s="8">
        <f t="shared" si="54"/>
        <v>42286.660891203705</v>
      </c>
      <c r="T1774" s="8">
        <f t="shared" si="55"/>
        <v>42316.702557870376</v>
      </c>
    </row>
    <row r="1775" spans="1:20" ht="60" x14ac:dyDescent="0.2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17">
        <f>(E1775/D1775)*100</f>
        <v>102.08358208955224</v>
      </c>
      <c r="P1775" s="19">
        <f>ROUND(E1775/L1775, 3)</f>
        <v>119.99299999999999</v>
      </c>
      <c r="Q1775" t="str">
        <f>LEFT(N1775, SEARCH("/", N1775, 1)-1)</f>
        <v>film &amp; video</v>
      </c>
      <c r="R1775" t="str">
        <f>RIGHT(N1775,LEN(N1775)-FIND("/",N1775))</f>
        <v>documentary</v>
      </c>
      <c r="S1775" s="8">
        <f t="shared" si="54"/>
        <v>42111.970995370371</v>
      </c>
      <c r="T1775" s="8">
        <f t="shared" si="55"/>
        <v>42156.097222222219</v>
      </c>
    </row>
    <row r="1776" spans="1:20" ht="45" x14ac:dyDescent="0.2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17">
        <f>(E1776/D1776)*100</f>
        <v>102.08333333333333</v>
      </c>
      <c r="P1776" s="19">
        <f>ROUND(E1776/L1776, 3)</f>
        <v>42.241</v>
      </c>
      <c r="Q1776" t="str">
        <f>LEFT(N1776, SEARCH("/", N1776, 1)-1)</f>
        <v>music</v>
      </c>
      <c r="R1776" t="str">
        <f>RIGHT(N1776,LEN(N1776)-FIND("/",N1776))</f>
        <v>indie rock</v>
      </c>
      <c r="S1776" s="8">
        <f t="shared" si="54"/>
        <v>41925.906689814816</v>
      </c>
      <c r="T1776" s="8">
        <f t="shared" si="55"/>
        <v>41955.94835648148</v>
      </c>
    </row>
    <row r="1777" spans="1:20" ht="60" x14ac:dyDescent="0.2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17">
        <f>(E1777/D1777)*100</f>
        <v>102.06937499999999</v>
      </c>
      <c r="P1777" s="19">
        <f>ROUND(E1777/L1777, 3)</f>
        <v>255.173</v>
      </c>
      <c r="Q1777" t="str">
        <f>LEFT(N1777, SEARCH("/", N1777, 1)-1)</f>
        <v>theater</v>
      </c>
      <c r="R1777" t="str">
        <f>RIGHT(N1777,LEN(N1777)-FIND("/",N1777))</f>
        <v>musical</v>
      </c>
      <c r="S1777" s="8">
        <f t="shared" si="54"/>
        <v>41754.564328703702</v>
      </c>
      <c r="T1777" s="8">
        <f t="shared" si="55"/>
        <v>41784.564328703702</v>
      </c>
    </row>
    <row r="1778" spans="1:20" ht="45" x14ac:dyDescent="0.2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17">
        <f>(E1778/D1778)*100</f>
        <v>102.06</v>
      </c>
      <c r="P1778" s="19">
        <f>ROUND(E1778/L1778, 3)</f>
        <v>86.492000000000004</v>
      </c>
      <c r="Q1778" t="str">
        <f>LEFT(N1778, SEARCH("/", N1778, 1)-1)</f>
        <v>theater</v>
      </c>
      <c r="R1778" t="str">
        <f>RIGHT(N1778,LEN(N1778)-FIND("/",N1778))</f>
        <v>spaces</v>
      </c>
      <c r="S1778" s="8">
        <f t="shared" si="54"/>
        <v>42381.686840277776</v>
      </c>
      <c r="T1778" s="8">
        <f t="shared" si="55"/>
        <v>42411.686840277776</v>
      </c>
    </row>
    <row r="1779" spans="1:20" ht="60" x14ac:dyDescent="0.2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17">
        <f>(E1779/D1779)*100</f>
        <v>102.05</v>
      </c>
      <c r="P1779" s="19">
        <f>ROUND(E1779/L1779, 3)</f>
        <v>88.739000000000004</v>
      </c>
      <c r="Q1779" t="str">
        <f>LEFT(N1779, SEARCH("/", N1779, 1)-1)</f>
        <v>theater</v>
      </c>
      <c r="R1779" t="str">
        <f>RIGHT(N1779,LEN(N1779)-FIND("/",N1779))</f>
        <v>plays</v>
      </c>
      <c r="S1779" s="8">
        <f t="shared" si="54"/>
        <v>41928.170497685183</v>
      </c>
      <c r="T1779" s="8">
        <f t="shared" si="55"/>
        <v>41949.249305555553</v>
      </c>
    </row>
    <row r="1780" spans="1:20" ht="30" x14ac:dyDescent="0.2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17">
        <f>(E1780/D1780)*100</f>
        <v>102.04444444444445</v>
      </c>
      <c r="P1780" s="19">
        <f>ROUND(E1780/L1780, 3)</f>
        <v>72.888999999999996</v>
      </c>
      <c r="Q1780" t="str">
        <f>LEFT(N1780, SEARCH("/", N1780, 1)-1)</f>
        <v>theater</v>
      </c>
      <c r="R1780" t="str">
        <f>RIGHT(N1780,LEN(N1780)-FIND("/",N1780))</f>
        <v>plays</v>
      </c>
      <c r="S1780" s="8">
        <f t="shared" si="54"/>
        <v>41943.753032407411</v>
      </c>
      <c r="T1780" s="8">
        <f t="shared" si="55"/>
        <v>41973.794699074075</v>
      </c>
    </row>
    <row r="1781" spans="1:20" ht="60" x14ac:dyDescent="0.2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17">
        <f>(E1781/D1781)*100</f>
        <v>102.03333333333333</v>
      </c>
      <c r="P1781" s="19">
        <f>ROUND(E1781/L1781, 3)</f>
        <v>141.71299999999999</v>
      </c>
      <c r="Q1781" t="str">
        <f>LEFT(N1781, SEARCH("/", N1781, 1)-1)</f>
        <v>theater</v>
      </c>
      <c r="R1781" t="str">
        <f>RIGHT(N1781,LEN(N1781)-FIND("/",N1781))</f>
        <v>plays</v>
      </c>
      <c r="S1781" s="8">
        <f t="shared" si="54"/>
        <v>42697.850844907407</v>
      </c>
      <c r="T1781" s="8">
        <f t="shared" si="55"/>
        <v>42745.208333333328</v>
      </c>
    </row>
    <row r="1782" spans="1:20" ht="45" x14ac:dyDescent="0.2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17">
        <f>(E1782/D1782)*100</f>
        <v>102.03333333333333</v>
      </c>
      <c r="P1782" s="19">
        <f>ROUND(E1782/L1782, 3)</f>
        <v>235.46199999999999</v>
      </c>
      <c r="Q1782" t="str">
        <f>LEFT(N1782, SEARCH("/", N1782, 1)-1)</f>
        <v>theater</v>
      </c>
      <c r="R1782" t="str">
        <f>RIGHT(N1782,LEN(N1782)-FIND("/",N1782))</f>
        <v>plays</v>
      </c>
      <c r="S1782" s="8">
        <f t="shared" si="54"/>
        <v>42055.277199074073</v>
      </c>
      <c r="T1782" s="8">
        <f t="shared" si="55"/>
        <v>42082.610416666663</v>
      </c>
    </row>
    <row r="1783" spans="1:20" ht="60" x14ac:dyDescent="0.2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17">
        <f>(E1783/D1783)*100</f>
        <v>102.02863333333335</v>
      </c>
      <c r="P1783" s="19">
        <f>ROUND(E1783/L1783, 3)</f>
        <v>58.412999999999997</v>
      </c>
      <c r="Q1783" t="str">
        <f>LEFT(N1783, SEARCH("/", N1783, 1)-1)</f>
        <v>film &amp; video</v>
      </c>
      <c r="R1783" t="str">
        <f>RIGHT(N1783,LEN(N1783)-FIND("/",N1783))</f>
        <v>documentary</v>
      </c>
      <c r="S1783" s="8">
        <f t="shared" si="54"/>
        <v>41926.73778935185</v>
      </c>
      <c r="T1783" s="8">
        <f t="shared" si="55"/>
        <v>41957.125</v>
      </c>
    </row>
    <row r="1784" spans="1:20" ht="60" x14ac:dyDescent="0.2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17">
        <f>(E1784/D1784)*100</f>
        <v>102.02500000000001</v>
      </c>
      <c r="P1784" s="19">
        <f>ROUND(E1784/L1784, 3)</f>
        <v>204.05</v>
      </c>
      <c r="Q1784" t="str">
        <f>LEFT(N1784, SEARCH("/", N1784, 1)-1)</f>
        <v>theater</v>
      </c>
      <c r="R1784" t="str">
        <f>RIGHT(N1784,LEN(N1784)-FIND("/",N1784))</f>
        <v>plays</v>
      </c>
      <c r="S1784" s="8">
        <f t="shared" si="54"/>
        <v>42186.855879629627</v>
      </c>
      <c r="T1784" s="8">
        <f t="shared" si="55"/>
        <v>42216.855879629627</v>
      </c>
    </row>
    <row r="1785" spans="1:20" ht="45" x14ac:dyDescent="0.2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17">
        <f>(E1785/D1785)*100</f>
        <v>102</v>
      </c>
      <c r="P1785" s="19">
        <f>ROUND(E1785/L1785, 3)</f>
        <v>134.21100000000001</v>
      </c>
      <c r="Q1785" t="str">
        <f>LEFT(N1785, SEARCH("/", N1785, 1)-1)</f>
        <v>publishing</v>
      </c>
      <c r="R1785" t="str">
        <f>RIGHT(N1785,LEN(N1785)-FIND("/",N1785))</f>
        <v>nonfiction</v>
      </c>
      <c r="S1785" s="8">
        <f t="shared" si="54"/>
        <v>40429.836435185185</v>
      </c>
      <c r="T1785" s="8">
        <f t="shared" si="55"/>
        <v>40459.836435185185</v>
      </c>
    </row>
    <row r="1786" spans="1:20" ht="60" x14ac:dyDescent="0.2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17">
        <f>(E1786/D1786)*100</f>
        <v>102</v>
      </c>
      <c r="P1786" s="19">
        <f>ROUND(E1786/L1786, 3)</f>
        <v>107.1</v>
      </c>
      <c r="Q1786" t="str">
        <f>LEFT(N1786, SEARCH("/", N1786, 1)-1)</f>
        <v>technology</v>
      </c>
      <c r="R1786" t="str">
        <f>RIGHT(N1786,LEN(N1786)-FIND("/",N1786))</f>
        <v>space exploration</v>
      </c>
      <c r="S1786" s="8">
        <f t="shared" si="54"/>
        <v>41730.708472222221</v>
      </c>
      <c r="T1786" s="8">
        <f t="shared" si="55"/>
        <v>41759.208333333336</v>
      </c>
    </row>
    <row r="1787" spans="1:20" ht="60" x14ac:dyDescent="0.2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17">
        <f>(E1787/D1787)*100</f>
        <v>102</v>
      </c>
      <c r="P1787" s="19">
        <f>ROUND(E1787/L1787, 3)</f>
        <v>58.621000000000002</v>
      </c>
      <c r="Q1787" t="str">
        <f>LEFT(N1787, SEARCH("/", N1787, 1)-1)</f>
        <v>theater</v>
      </c>
      <c r="R1787" t="str">
        <f>RIGHT(N1787,LEN(N1787)-FIND("/",N1787))</f>
        <v>plays</v>
      </c>
      <c r="S1787" s="8">
        <f t="shared" si="54"/>
        <v>41880.061006944445</v>
      </c>
      <c r="T1787" s="8">
        <f t="shared" si="55"/>
        <v>41908.065972222219</v>
      </c>
    </row>
    <row r="1788" spans="1:20" ht="60" x14ac:dyDescent="0.2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17">
        <f>(E1788/D1788)*100</f>
        <v>102</v>
      </c>
      <c r="P1788" s="19">
        <f>ROUND(E1788/L1788, 3)</f>
        <v>99</v>
      </c>
      <c r="Q1788" t="str">
        <f>LEFT(N1788, SEARCH("/", N1788, 1)-1)</f>
        <v>theater</v>
      </c>
      <c r="R1788" t="str">
        <f>RIGHT(N1788,LEN(N1788)-FIND("/",N1788))</f>
        <v>plays</v>
      </c>
      <c r="S1788" s="8">
        <f t="shared" si="54"/>
        <v>42460.335312499999</v>
      </c>
      <c r="T1788" s="8">
        <f t="shared" si="55"/>
        <v>42488.249305555553</v>
      </c>
    </row>
    <row r="1789" spans="1:20" ht="60" x14ac:dyDescent="0.2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17">
        <f>(E1789/D1789)*100</f>
        <v>102</v>
      </c>
      <c r="P1789" s="19">
        <f>ROUND(E1789/L1789, 3)</f>
        <v>24.286000000000001</v>
      </c>
      <c r="Q1789" t="str">
        <f>LEFT(N1789, SEARCH("/", N1789, 1)-1)</f>
        <v>theater</v>
      </c>
      <c r="R1789" t="str">
        <f>RIGHT(N1789,LEN(N1789)-FIND("/",N1789))</f>
        <v>plays</v>
      </c>
      <c r="S1789" s="8">
        <f t="shared" si="54"/>
        <v>42223.394363425927</v>
      </c>
      <c r="T1789" s="8">
        <f t="shared" si="55"/>
        <v>42251.394363425927</v>
      </c>
    </row>
    <row r="1790" spans="1:20" ht="60" x14ac:dyDescent="0.2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17">
        <f>(E1790/D1790)*100</f>
        <v>101.96000000000001</v>
      </c>
      <c r="P1790" s="19">
        <f>ROUND(E1790/L1790, 3)</f>
        <v>39.828000000000003</v>
      </c>
      <c r="Q1790" t="str">
        <f>LEFT(N1790, SEARCH("/", N1790, 1)-1)</f>
        <v>theater</v>
      </c>
      <c r="R1790" t="str">
        <f>RIGHT(N1790,LEN(N1790)-FIND("/",N1790))</f>
        <v>plays</v>
      </c>
      <c r="S1790" s="8">
        <f t="shared" si="54"/>
        <v>42184.572881944448</v>
      </c>
      <c r="T1790" s="8">
        <f t="shared" si="55"/>
        <v>42214.708333333328</v>
      </c>
    </row>
    <row r="1791" spans="1:20" ht="45" x14ac:dyDescent="0.2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17">
        <f>(E1791/D1791)*100</f>
        <v>101.95</v>
      </c>
      <c r="P1791" s="19">
        <f>ROUND(E1791/L1791, 3)</f>
        <v>60.866</v>
      </c>
      <c r="Q1791" t="str">
        <f>LEFT(N1791, SEARCH("/", N1791, 1)-1)</f>
        <v>food</v>
      </c>
      <c r="R1791" t="str">
        <f>RIGHT(N1791,LEN(N1791)-FIND("/",N1791))</f>
        <v>small batch</v>
      </c>
      <c r="S1791" s="8">
        <f t="shared" si="54"/>
        <v>41918.670115740737</v>
      </c>
      <c r="T1791" s="8">
        <f t="shared" si="55"/>
        <v>41948.731944444444</v>
      </c>
    </row>
    <row r="1792" spans="1:20" ht="45" x14ac:dyDescent="0.2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17">
        <f>(E1792/D1792)*100</f>
        <v>101.93333333333334</v>
      </c>
      <c r="P1792" s="19">
        <f>ROUND(E1792/L1792, 3)</f>
        <v>55.6</v>
      </c>
      <c r="Q1792" t="str">
        <f>LEFT(N1792, SEARCH("/", N1792, 1)-1)</f>
        <v>theater</v>
      </c>
      <c r="R1792" t="str">
        <f>RIGHT(N1792,LEN(N1792)-FIND("/",N1792))</f>
        <v>plays</v>
      </c>
      <c r="S1792" s="8">
        <f t="shared" si="54"/>
        <v>42270.7269212963</v>
      </c>
      <c r="T1792" s="8">
        <f t="shared" si="55"/>
        <v>42306.167361111111</v>
      </c>
    </row>
    <row r="1793" spans="1:20" ht="45" x14ac:dyDescent="0.2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17">
        <f>(E1793/D1793)*100</f>
        <v>101.92000000000002</v>
      </c>
      <c r="P1793" s="19">
        <f>ROUND(E1793/L1793, 3)</f>
        <v>51.475000000000001</v>
      </c>
      <c r="Q1793" t="str">
        <f>LEFT(N1793, SEARCH("/", N1793, 1)-1)</f>
        <v>publishing</v>
      </c>
      <c r="R1793" t="str">
        <f>RIGHT(N1793,LEN(N1793)-FIND("/",N1793))</f>
        <v>nonfiction</v>
      </c>
      <c r="S1793" s="8">
        <f t="shared" si="54"/>
        <v>41789.330312500002</v>
      </c>
      <c r="T1793" s="8">
        <f t="shared" si="55"/>
        <v>41829.330312500002</v>
      </c>
    </row>
    <row r="1794" spans="1:20" ht="60" x14ac:dyDescent="0.2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17">
        <f>(E1794/D1794)*100</f>
        <v>101.90833333333333</v>
      </c>
      <c r="P1794" s="19">
        <f>ROUND(E1794/L1794, 3)</f>
        <v>103.636</v>
      </c>
      <c r="Q1794" t="str">
        <f>LEFT(N1794, SEARCH("/", N1794, 1)-1)</f>
        <v>photography</v>
      </c>
      <c r="R1794" t="str">
        <f>RIGHT(N1794,LEN(N1794)-FIND("/",N1794))</f>
        <v>photobooks</v>
      </c>
      <c r="S1794" s="8">
        <f t="shared" si="54"/>
        <v>42636.868518518517</v>
      </c>
      <c r="T1794" s="8">
        <f t="shared" si="55"/>
        <v>42666.868518518517</v>
      </c>
    </row>
    <row r="1795" spans="1:20" ht="45" x14ac:dyDescent="0.2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17">
        <f>(E1795/D1795)*100</f>
        <v>101.9076</v>
      </c>
      <c r="P1795" s="19">
        <f>ROUND(E1795/L1795, 3)</f>
        <v>37.466000000000001</v>
      </c>
      <c r="Q1795" t="str">
        <f>LEFT(N1795, SEARCH("/", N1795, 1)-1)</f>
        <v>publishing</v>
      </c>
      <c r="R1795" t="str">
        <f>RIGHT(N1795,LEN(N1795)-FIND("/",N1795))</f>
        <v>nonfiction</v>
      </c>
      <c r="S1795" s="8">
        <f t="shared" ref="S1795:S1858" si="56">(((J1795/60)/60)/24)+DATE(1970,1,1)</f>
        <v>41383.605057870373</v>
      </c>
      <c r="T1795" s="8">
        <f t="shared" ref="T1795:T1858" si="57">(((I1795/60)/60)/24)+DATE(1970,1,1)</f>
        <v>41414.02847222222</v>
      </c>
    </row>
    <row r="1796" spans="1:20" ht="45" x14ac:dyDescent="0.2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17">
        <f>(E1796/D1796)*100</f>
        <v>101.9047619047619</v>
      </c>
      <c r="P1796" s="19">
        <f>ROUND(E1796/L1796, 3)</f>
        <v>164.61500000000001</v>
      </c>
      <c r="Q1796" t="str">
        <f>LEFT(N1796, SEARCH("/", N1796, 1)-1)</f>
        <v>theater</v>
      </c>
      <c r="R1796" t="str">
        <f>RIGHT(N1796,LEN(N1796)-FIND("/",N1796))</f>
        <v>plays</v>
      </c>
      <c r="S1796" s="8">
        <f t="shared" si="56"/>
        <v>42411.942291666666</v>
      </c>
      <c r="T1796" s="8">
        <f t="shared" si="57"/>
        <v>42434.041666666672</v>
      </c>
    </row>
    <row r="1797" spans="1:20" ht="60" x14ac:dyDescent="0.2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17">
        <f>(E1797/D1797)*100</f>
        <v>101.89999999999999</v>
      </c>
      <c r="P1797" s="19">
        <f>ROUND(E1797/L1797, 3)</f>
        <v>221.52199999999999</v>
      </c>
      <c r="Q1797" t="str">
        <f>LEFT(N1797, SEARCH("/", N1797, 1)-1)</f>
        <v>film &amp; video</v>
      </c>
      <c r="R1797" t="str">
        <f>RIGHT(N1797,LEN(N1797)-FIND("/",N1797))</f>
        <v>television</v>
      </c>
      <c r="S1797" s="8">
        <f t="shared" si="56"/>
        <v>42089.83289351852</v>
      </c>
      <c r="T1797" s="8">
        <f t="shared" si="57"/>
        <v>42119.83289351852</v>
      </c>
    </row>
    <row r="1798" spans="1:20" ht="60" x14ac:dyDescent="0.2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17">
        <f>(E1798/D1798)*100</f>
        <v>101.875</v>
      </c>
      <c r="P1798" s="19">
        <f>ROUND(E1798/L1798, 3)</f>
        <v>58.213999999999999</v>
      </c>
      <c r="Q1798" t="str">
        <f>LEFT(N1798, SEARCH("/", N1798, 1)-1)</f>
        <v>music</v>
      </c>
      <c r="R1798" t="str">
        <f>RIGHT(N1798,LEN(N1798)-FIND("/",N1798))</f>
        <v>rock</v>
      </c>
      <c r="S1798" s="8">
        <f t="shared" si="56"/>
        <v>41177.060381944444</v>
      </c>
      <c r="T1798" s="8">
        <f t="shared" si="57"/>
        <v>41227.102048611108</v>
      </c>
    </row>
    <row r="1799" spans="1:20" ht="60" x14ac:dyDescent="0.2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17">
        <f>(E1799/D1799)*100</f>
        <v>101.8723404255319</v>
      </c>
      <c r="P1799" s="19">
        <f>ROUND(E1799/L1799, 3)</f>
        <v>230.19200000000001</v>
      </c>
      <c r="Q1799" t="str">
        <f>LEFT(N1799, SEARCH("/", N1799, 1)-1)</f>
        <v>publishing</v>
      </c>
      <c r="R1799" t="str">
        <f>RIGHT(N1799,LEN(N1799)-FIND("/",N1799))</f>
        <v>nonfiction</v>
      </c>
      <c r="S1799" s="8">
        <f t="shared" si="56"/>
        <v>41963.506168981476</v>
      </c>
      <c r="T1799" s="8">
        <f t="shared" si="57"/>
        <v>41991.506168981476</v>
      </c>
    </row>
    <row r="1800" spans="1:20" ht="60" x14ac:dyDescent="0.2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17">
        <f>(E1800/D1800)*100</f>
        <v>101.86206896551724</v>
      </c>
      <c r="P1800" s="19">
        <f>ROUND(E1800/L1800, 3)</f>
        <v>44.758000000000003</v>
      </c>
      <c r="Q1800" t="str">
        <f>LEFT(N1800, SEARCH("/", N1800, 1)-1)</f>
        <v>theater</v>
      </c>
      <c r="R1800" t="str">
        <f>RIGHT(N1800,LEN(N1800)-FIND("/",N1800))</f>
        <v>plays</v>
      </c>
      <c r="S1800" s="8">
        <f t="shared" si="56"/>
        <v>42193.723912037036</v>
      </c>
      <c r="T1800" s="8">
        <f t="shared" si="57"/>
        <v>42223.723912037036</v>
      </c>
    </row>
    <row r="1801" spans="1:20" ht="60" x14ac:dyDescent="0.2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17">
        <f>(E1801/D1801)*100</f>
        <v>101.85</v>
      </c>
      <c r="P1801" s="19">
        <f>ROUND(E1801/L1801, 3)</f>
        <v>165.16200000000001</v>
      </c>
      <c r="Q1801" t="str">
        <f>LEFT(N1801, SEARCH("/", N1801, 1)-1)</f>
        <v>music</v>
      </c>
      <c r="R1801" t="str">
        <f>RIGHT(N1801,LEN(N1801)-FIND("/",N1801))</f>
        <v>classical music</v>
      </c>
      <c r="S1801" s="8">
        <f t="shared" si="56"/>
        <v>42618.625428240746</v>
      </c>
      <c r="T1801" s="8">
        <f t="shared" si="57"/>
        <v>42643.185416666667</v>
      </c>
    </row>
    <row r="1802" spans="1:20" ht="60" x14ac:dyDescent="0.2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17">
        <f>(E1802/D1802)*100</f>
        <v>101.83333333333333</v>
      </c>
      <c r="P1802" s="19">
        <f>ROUND(E1802/L1802, 3)</f>
        <v>33.944000000000003</v>
      </c>
      <c r="Q1802" t="str">
        <f>LEFT(N1802, SEARCH("/", N1802, 1)-1)</f>
        <v>theater</v>
      </c>
      <c r="R1802" t="str">
        <f>RIGHT(N1802,LEN(N1802)-FIND("/",N1802))</f>
        <v>plays</v>
      </c>
      <c r="S1802" s="8">
        <f t="shared" si="56"/>
        <v>42192.64707175926</v>
      </c>
      <c r="T1802" s="8">
        <f t="shared" si="57"/>
        <v>42222.64707175926</v>
      </c>
    </row>
    <row r="1803" spans="1:20" ht="60" x14ac:dyDescent="0.2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17">
        <f>(E1803/D1803)*100</f>
        <v>101.83333333333333</v>
      </c>
      <c r="P1803" s="19">
        <f>ROUND(E1803/L1803, 3)</f>
        <v>61.1</v>
      </c>
      <c r="Q1803" t="str">
        <f>LEFT(N1803, SEARCH("/", N1803, 1)-1)</f>
        <v>theater</v>
      </c>
      <c r="R1803" t="str">
        <f>RIGHT(N1803,LEN(N1803)-FIND("/",N1803))</f>
        <v>plays</v>
      </c>
      <c r="S1803" s="8">
        <f t="shared" si="56"/>
        <v>41753.515856481477</v>
      </c>
      <c r="T1803" s="8">
        <f t="shared" si="57"/>
        <v>41781.921527777777</v>
      </c>
    </row>
    <row r="1804" spans="1:20" ht="60" x14ac:dyDescent="0.2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17">
        <f>(E1804/D1804)*100</f>
        <v>101.82857142857142</v>
      </c>
      <c r="P1804" s="19">
        <f>ROUND(E1804/L1804, 3)</f>
        <v>104.824</v>
      </c>
      <c r="Q1804" t="str">
        <f>LEFT(N1804, SEARCH("/", N1804, 1)-1)</f>
        <v>film &amp; video</v>
      </c>
      <c r="R1804" t="str">
        <f>RIGHT(N1804,LEN(N1804)-FIND("/",N1804))</f>
        <v>documentary</v>
      </c>
      <c r="S1804" s="8">
        <f t="shared" si="56"/>
        <v>41379.515775462962</v>
      </c>
      <c r="T1804" s="8">
        <f t="shared" si="57"/>
        <v>41411.165972222225</v>
      </c>
    </row>
    <row r="1805" spans="1:20" ht="45" x14ac:dyDescent="0.2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17">
        <f>(E1805/D1805)*100</f>
        <v>101.82500000000002</v>
      </c>
      <c r="P1805" s="19">
        <f>ROUND(E1805/L1805, 3)</f>
        <v>177.08699999999999</v>
      </c>
      <c r="Q1805" t="str">
        <f>LEFT(N1805, SEARCH("/", N1805, 1)-1)</f>
        <v>theater</v>
      </c>
      <c r="R1805" t="str">
        <f>RIGHT(N1805,LEN(N1805)-FIND("/",N1805))</f>
        <v>plays</v>
      </c>
      <c r="S1805" s="8">
        <f t="shared" si="56"/>
        <v>42602.576712962968</v>
      </c>
      <c r="T1805" s="8">
        <f t="shared" si="57"/>
        <v>42621.15625</v>
      </c>
    </row>
    <row r="1806" spans="1:20" ht="60" x14ac:dyDescent="0.2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17">
        <f>(E1806/D1806)*100</f>
        <v>101.82500000000002</v>
      </c>
      <c r="P1806" s="19">
        <f>ROUND(E1806/L1806, 3)</f>
        <v>84.853999999999999</v>
      </c>
      <c r="Q1806" t="str">
        <f>LEFT(N1806, SEARCH("/", N1806, 1)-1)</f>
        <v>theater</v>
      </c>
      <c r="R1806" t="str">
        <f>RIGHT(N1806,LEN(N1806)-FIND("/",N1806))</f>
        <v>plays</v>
      </c>
      <c r="S1806" s="8">
        <f t="shared" si="56"/>
        <v>41846.667326388888</v>
      </c>
      <c r="T1806" s="8">
        <f t="shared" si="57"/>
        <v>41867.667326388888</v>
      </c>
    </row>
    <row r="1807" spans="1:20" ht="60" x14ac:dyDescent="0.2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17">
        <f>(E1807/D1807)*100</f>
        <v>101.81818181818181</v>
      </c>
      <c r="P1807" s="19">
        <f>ROUND(E1807/L1807, 3)</f>
        <v>62.920999999999999</v>
      </c>
      <c r="Q1807" t="str">
        <f>LEFT(N1807, SEARCH("/", N1807, 1)-1)</f>
        <v>theater</v>
      </c>
      <c r="R1807" t="str">
        <f>RIGHT(N1807,LEN(N1807)-FIND("/",N1807))</f>
        <v>plays</v>
      </c>
      <c r="S1807" s="8">
        <f t="shared" si="56"/>
        <v>41026.953055555554</v>
      </c>
      <c r="T1807" s="8">
        <f t="shared" si="57"/>
        <v>41061.953055555554</v>
      </c>
    </row>
    <row r="1808" spans="1:20" ht="45" x14ac:dyDescent="0.2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17">
        <f>(E1808/D1808)*100</f>
        <v>101.8</v>
      </c>
      <c r="P1808" s="19">
        <f>ROUND(E1808/L1808, 3)</f>
        <v>82.540999999999997</v>
      </c>
      <c r="Q1808" t="str">
        <f>LEFT(N1808, SEARCH("/", N1808, 1)-1)</f>
        <v>music</v>
      </c>
      <c r="R1808" t="str">
        <f>RIGHT(N1808,LEN(N1808)-FIND("/",N1808))</f>
        <v>rock</v>
      </c>
      <c r="S1808" s="8">
        <f t="shared" si="56"/>
        <v>40751.814432870371</v>
      </c>
      <c r="T1808" s="8">
        <f t="shared" si="57"/>
        <v>40811.814432870371</v>
      </c>
    </row>
    <row r="1809" spans="1:20" ht="60" x14ac:dyDescent="0.2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17">
        <f>(E1809/D1809)*100</f>
        <v>101.8</v>
      </c>
      <c r="P1809" s="19">
        <f>ROUND(E1809/L1809, 3)</f>
        <v>140.85499999999999</v>
      </c>
      <c r="Q1809" t="str">
        <f>LEFT(N1809, SEARCH("/", N1809, 1)-1)</f>
        <v>music</v>
      </c>
      <c r="R1809" t="str">
        <f>RIGHT(N1809,LEN(N1809)-FIND("/",N1809))</f>
        <v>rock</v>
      </c>
      <c r="S1809" s="8">
        <f t="shared" si="56"/>
        <v>41449.585162037038</v>
      </c>
      <c r="T1809" s="8">
        <f t="shared" si="57"/>
        <v>41479.585162037038</v>
      </c>
    </row>
    <row r="1810" spans="1:20" ht="60" x14ac:dyDescent="0.2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17">
        <f>(E1810/D1810)*100</f>
        <v>101.8</v>
      </c>
      <c r="P1810" s="19">
        <f>ROUND(E1810/L1810, 3)</f>
        <v>246.29</v>
      </c>
      <c r="Q1810" t="str">
        <f>LEFT(N1810, SEARCH("/", N1810, 1)-1)</f>
        <v>music</v>
      </c>
      <c r="R1810" t="str">
        <f>RIGHT(N1810,LEN(N1810)-FIND("/",N1810))</f>
        <v>rock</v>
      </c>
      <c r="S1810" s="8">
        <f t="shared" si="56"/>
        <v>41561.683553240742</v>
      </c>
      <c r="T1810" s="8">
        <f t="shared" si="57"/>
        <v>41591.725219907406</v>
      </c>
    </row>
    <row r="1811" spans="1:20" ht="60" x14ac:dyDescent="0.2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17">
        <f>(E1811/D1811)*100</f>
        <v>101.76666666666667</v>
      </c>
      <c r="P1811" s="19">
        <f>ROUND(E1811/L1811, 3)</f>
        <v>125.123</v>
      </c>
      <c r="Q1811" t="str">
        <f>LEFT(N1811, SEARCH("/", N1811, 1)-1)</f>
        <v>theater</v>
      </c>
      <c r="R1811" t="str">
        <f>RIGHT(N1811,LEN(N1811)-FIND("/",N1811))</f>
        <v>plays</v>
      </c>
      <c r="S1811" s="8">
        <f t="shared" si="56"/>
        <v>42567.840069444443</v>
      </c>
      <c r="T1811" s="8">
        <f t="shared" si="57"/>
        <v>42597.840069444443</v>
      </c>
    </row>
    <row r="1812" spans="1:20" ht="30" x14ac:dyDescent="0.2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17">
        <f>(E1812/D1812)*100</f>
        <v>101.75</v>
      </c>
      <c r="P1812" s="19">
        <f>ROUND(E1812/L1812, 3)</f>
        <v>50.875</v>
      </c>
      <c r="Q1812" t="str">
        <f>LEFT(N1812, SEARCH("/", N1812, 1)-1)</f>
        <v>music</v>
      </c>
      <c r="R1812" t="str">
        <f>RIGHT(N1812,LEN(N1812)-FIND("/",N1812))</f>
        <v>rock</v>
      </c>
      <c r="S1812" s="8">
        <f t="shared" si="56"/>
        <v>41745.84542824074</v>
      </c>
      <c r="T1812" s="8">
        <f t="shared" si="57"/>
        <v>41779.207638888889</v>
      </c>
    </row>
    <row r="1813" spans="1:20" ht="60" x14ac:dyDescent="0.2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17">
        <f>(E1813/D1813)*100</f>
        <v>101.75</v>
      </c>
      <c r="P1813" s="19">
        <f>ROUND(E1813/L1813, 3)</f>
        <v>75.37</v>
      </c>
      <c r="Q1813" t="str">
        <f>LEFT(N1813, SEARCH("/", N1813, 1)-1)</f>
        <v>theater</v>
      </c>
      <c r="R1813" t="str">
        <f>RIGHT(N1813,LEN(N1813)-FIND("/",N1813))</f>
        <v>musical</v>
      </c>
      <c r="S1813" s="8">
        <f t="shared" si="56"/>
        <v>42546.862233796302</v>
      </c>
      <c r="T1813" s="8">
        <f t="shared" si="57"/>
        <v>42575.958333333328</v>
      </c>
    </row>
    <row r="1814" spans="1:20" ht="60" x14ac:dyDescent="0.2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17">
        <f>(E1814/D1814)*100</f>
        <v>101.73</v>
      </c>
      <c r="P1814" s="19">
        <f>ROUND(E1814/L1814, 3)</f>
        <v>141.292</v>
      </c>
      <c r="Q1814" t="str">
        <f>LEFT(N1814, SEARCH("/", N1814, 1)-1)</f>
        <v>theater</v>
      </c>
      <c r="R1814" t="str">
        <f>RIGHT(N1814,LEN(N1814)-FIND("/",N1814))</f>
        <v>plays</v>
      </c>
      <c r="S1814" s="8">
        <f t="shared" si="56"/>
        <v>42239.957962962959</v>
      </c>
      <c r="T1814" s="8">
        <f t="shared" si="57"/>
        <v>42260</v>
      </c>
    </row>
    <row r="1815" spans="1:20" ht="45" x14ac:dyDescent="0.2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17">
        <f>(E1815/D1815)*100</f>
        <v>101.72910662824208</v>
      </c>
      <c r="P1815" s="19">
        <f>ROUND(E1815/L1815, 3)</f>
        <v>25.213999999999999</v>
      </c>
      <c r="Q1815" t="str">
        <f>LEFT(N1815, SEARCH("/", N1815, 1)-1)</f>
        <v>technology</v>
      </c>
      <c r="R1815" t="str">
        <f>RIGHT(N1815,LEN(N1815)-FIND("/",N1815))</f>
        <v>space exploration</v>
      </c>
      <c r="S1815" s="8">
        <f t="shared" si="56"/>
        <v>41989.913136574076</v>
      </c>
      <c r="T1815" s="8">
        <f t="shared" si="57"/>
        <v>42019.913136574076</v>
      </c>
    </row>
    <row r="1816" spans="1:20" ht="45" x14ac:dyDescent="0.2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17">
        <f>(E1816/D1816)*100</f>
        <v>101.72463768115942</v>
      </c>
      <c r="P1816" s="19">
        <f>ROUND(E1816/L1816, 3)</f>
        <v>107.985</v>
      </c>
      <c r="Q1816" t="str">
        <f>LEFT(N1816, SEARCH("/", N1816, 1)-1)</f>
        <v>music</v>
      </c>
      <c r="R1816" t="str">
        <f>RIGHT(N1816,LEN(N1816)-FIND("/",N1816))</f>
        <v>rock</v>
      </c>
      <c r="S1816" s="8">
        <f t="shared" si="56"/>
        <v>41950.29483796296</v>
      </c>
      <c r="T1816" s="8">
        <f t="shared" si="57"/>
        <v>41990.332638888889</v>
      </c>
    </row>
    <row r="1817" spans="1:20" ht="60" x14ac:dyDescent="0.2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17">
        <f>(E1817/D1817)*100</f>
        <v>101.72264</v>
      </c>
      <c r="P1817" s="19">
        <f>ROUND(E1817/L1817, 3)</f>
        <v>85.337999999999994</v>
      </c>
      <c r="Q1817" t="str">
        <f>LEFT(N1817, SEARCH("/", N1817, 1)-1)</f>
        <v>film &amp; video</v>
      </c>
      <c r="R1817" t="str">
        <f>RIGHT(N1817,LEN(N1817)-FIND("/",N1817))</f>
        <v>documentary</v>
      </c>
      <c r="S1817" s="8">
        <f t="shared" si="56"/>
        <v>40626.959930555553</v>
      </c>
      <c r="T1817" s="8">
        <f t="shared" si="57"/>
        <v>40657.959930555553</v>
      </c>
    </row>
    <row r="1818" spans="1:20" ht="60" x14ac:dyDescent="0.2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17">
        <f>(E1818/D1818)*100</f>
        <v>101.71957671957672</v>
      </c>
      <c r="P1818" s="19">
        <f>ROUND(E1818/L1818, 3)</f>
        <v>196.34</v>
      </c>
      <c r="Q1818" t="str">
        <f>LEFT(N1818, SEARCH("/", N1818, 1)-1)</f>
        <v>music</v>
      </c>
      <c r="R1818" t="str">
        <f>RIGHT(N1818,LEN(N1818)-FIND("/",N1818))</f>
        <v>indie rock</v>
      </c>
      <c r="S1818" s="8">
        <f t="shared" si="56"/>
        <v>42267.746782407412</v>
      </c>
      <c r="T1818" s="8">
        <f t="shared" si="57"/>
        <v>42297.746782407412</v>
      </c>
    </row>
    <row r="1819" spans="1:20" x14ac:dyDescent="0.2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17">
        <f>(E1819/D1819)*100</f>
        <v>101.66666666666666</v>
      </c>
      <c r="P1819" s="19">
        <f>ROUND(E1819/L1819, 3)</f>
        <v>148.78</v>
      </c>
      <c r="Q1819" t="str">
        <f>LEFT(N1819, SEARCH("/", N1819, 1)-1)</f>
        <v>music</v>
      </c>
      <c r="R1819" t="str">
        <f>RIGHT(N1819,LEN(N1819)-FIND("/",N1819))</f>
        <v>rock</v>
      </c>
      <c r="S1819" s="8">
        <f t="shared" si="56"/>
        <v>41718.878182870372</v>
      </c>
      <c r="T1819" s="8">
        <f t="shared" si="57"/>
        <v>41748.878182870372</v>
      </c>
    </row>
    <row r="1820" spans="1:20" ht="45" x14ac:dyDescent="0.2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17">
        <f>(E1820/D1820)*100</f>
        <v>101.66666666666666</v>
      </c>
      <c r="P1820" s="19">
        <f>ROUND(E1820/L1820, 3)</f>
        <v>43.570999999999998</v>
      </c>
      <c r="Q1820" t="str">
        <f>LEFT(N1820, SEARCH("/", N1820, 1)-1)</f>
        <v>music</v>
      </c>
      <c r="R1820" t="str">
        <f>RIGHT(N1820,LEN(N1820)-FIND("/",N1820))</f>
        <v>indie rock</v>
      </c>
      <c r="S1820" s="8">
        <f t="shared" si="56"/>
        <v>41192.758506944447</v>
      </c>
      <c r="T1820" s="8">
        <f t="shared" si="57"/>
        <v>41208.165972222225</v>
      </c>
    </row>
    <row r="1821" spans="1:20" ht="60" x14ac:dyDescent="0.2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17">
        <f>(E1821/D1821)*100</f>
        <v>101.66666666666666</v>
      </c>
      <c r="P1821" s="19">
        <f>ROUND(E1821/L1821, 3)</f>
        <v>61</v>
      </c>
      <c r="Q1821" t="str">
        <f>LEFT(N1821, SEARCH("/", N1821, 1)-1)</f>
        <v>theater</v>
      </c>
      <c r="R1821" t="str">
        <f>RIGHT(N1821,LEN(N1821)-FIND("/",N1821))</f>
        <v>plays</v>
      </c>
      <c r="S1821" s="8">
        <f t="shared" si="56"/>
        <v>42167.533159722225</v>
      </c>
      <c r="T1821" s="8">
        <f t="shared" si="57"/>
        <v>42197.533159722225</v>
      </c>
    </row>
    <row r="1822" spans="1:20" ht="45" x14ac:dyDescent="0.2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17">
        <f>(E1822/D1822)*100</f>
        <v>101.66666666666666</v>
      </c>
      <c r="P1822" s="19">
        <f>ROUND(E1822/L1822, 3)</f>
        <v>152.5</v>
      </c>
      <c r="Q1822" t="str">
        <f>LEFT(N1822, SEARCH("/", N1822, 1)-1)</f>
        <v>theater</v>
      </c>
      <c r="R1822" t="str">
        <f>RIGHT(N1822,LEN(N1822)-FIND("/",N1822))</f>
        <v>plays</v>
      </c>
      <c r="S1822" s="8">
        <f t="shared" si="56"/>
        <v>42512.58321759259</v>
      </c>
      <c r="T1822" s="8">
        <f t="shared" si="57"/>
        <v>42526.58321759259</v>
      </c>
    </row>
    <row r="1823" spans="1:20" ht="45" x14ac:dyDescent="0.2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17">
        <f>(E1823/D1823)*100</f>
        <v>101.66666666666666</v>
      </c>
      <c r="P1823" s="19">
        <f>ROUND(E1823/L1823, 3)</f>
        <v>78.204999999999998</v>
      </c>
      <c r="Q1823" t="str">
        <f>LEFT(N1823, SEARCH("/", N1823, 1)-1)</f>
        <v>theater</v>
      </c>
      <c r="R1823" t="str">
        <f>RIGHT(N1823,LEN(N1823)-FIND("/",N1823))</f>
        <v>plays</v>
      </c>
      <c r="S1823" s="8">
        <f t="shared" si="56"/>
        <v>42062.296412037031</v>
      </c>
      <c r="T1823" s="8">
        <f t="shared" si="57"/>
        <v>42095.207638888889</v>
      </c>
    </row>
    <row r="1824" spans="1:20" ht="60" x14ac:dyDescent="0.2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17">
        <f>(E1824/D1824)*100</f>
        <v>101.64999999999999</v>
      </c>
      <c r="P1824" s="19">
        <f>ROUND(E1824/L1824, 3)</f>
        <v>32.270000000000003</v>
      </c>
      <c r="Q1824" t="str">
        <f>LEFT(N1824, SEARCH("/", N1824, 1)-1)</f>
        <v>theater</v>
      </c>
      <c r="R1824" t="str">
        <f>RIGHT(N1824,LEN(N1824)-FIND("/",N1824))</f>
        <v>plays</v>
      </c>
      <c r="S1824" s="8">
        <f t="shared" si="56"/>
        <v>42160.583043981482</v>
      </c>
      <c r="T1824" s="8">
        <f t="shared" si="57"/>
        <v>42175.583043981482</v>
      </c>
    </row>
    <row r="1825" spans="1:20" ht="60" x14ac:dyDescent="0.2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17">
        <f>(E1825/D1825)*100</f>
        <v>101.62500000000001</v>
      </c>
      <c r="P1825" s="19">
        <f>ROUND(E1825/L1825, 3)</f>
        <v>86.489000000000004</v>
      </c>
      <c r="Q1825" t="str">
        <f>LEFT(N1825, SEARCH("/", N1825, 1)-1)</f>
        <v>music</v>
      </c>
      <c r="R1825" t="str">
        <f>RIGHT(N1825,LEN(N1825)-FIND("/",N1825))</f>
        <v>rock</v>
      </c>
      <c r="S1825" s="8">
        <f t="shared" si="56"/>
        <v>40750.340902777774</v>
      </c>
      <c r="T1825" s="8">
        <f t="shared" si="57"/>
        <v>40810.340902777774</v>
      </c>
    </row>
    <row r="1826" spans="1:20" ht="45" x14ac:dyDescent="0.2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17">
        <f>(E1826/D1826)*100</f>
        <v>101.60599999999999</v>
      </c>
      <c r="P1826" s="19">
        <f>ROUND(E1826/L1826, 3)</f>
        <v>164.94499999999999</v>
      </c>
      <c r="Q1826" t="str">
        <f>LEFT(N1826, SEARCH("/", N1826, 1)-1)</f>
        <v>theater</v>
      </c>
      <c r="R1826" t="str">
        <f>RIGHT(N1826,LEN(N1826)-FIND("/",N1826))</f>
        <v>spaces</v>
      </c>
      <c r="S1826" s="8">
        <f t="shared" si="56"/>
        <v>42612.149780092594</v>
      </c>
      <c r="T1826" s="8">
        <f t="shared" si="57"/>
        <v>42647.165972222225</v>
      </c>
    </row>
    <row r="1827" spans="1:20" ht="45" x14ac:dyDescent="0.2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17">
        <f>(E1827/D1827)*100</f>
        <v>101.6</v>
      </c>
      <c r="P1827" s="19">
        <f>ROUND(E1827/L1827, 3)</f>
        <v>105.31699999999999</v>
      </c>
      <c r="Q1827" t="str">
        <f>LEFT(N1827, SEARCH("/", N1827, 1)-1)</f>
        <v>film &amp; video</v>
      </c>
      <c r="R1827" t="str">
        <f>RIGHT(N1827,LEN(N1827)-FIND("/",N1827))</f>
        <v>documentary</v>
      </c>
      <c r="S1827" s="8">
        <f t="shared" si="56"/>
        <v>42184.626250000001</v>
      </c>
      <c r="T1827" s="8">
        <f t="shared" si="57"/>
        <v>42217.626250000001</v>
      </c>
    </row>
    <row r="1828" spans="1:20" ht="60" x14ac:dyDescent="0.2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17">
        <f>(E1828/D1828)*100</f>
        <v>101.6</v>
      </c>
      <c r="P1828" s="19">
        <f>ROUND(E1828/L1828, 3)</f>
        <v>42.332999999999998</v>
      </c>
      <c r="Q1828" t="str">
        <f>LEFT(N1828, SEARCH("/", N1828, 1)-1)</f>
        <v>music</v>
      </c>
      <c r="R1828" t="str">
        <f>RIGHT(N1828,LEN(N1828)-FIND("/",N1828))</f>
        <v>electronic music</v>
      </c>
      <c r="S1828" s="8">
        <f t="shared" si="56"/>
        <v>40946.882245370369</v>
      </c>
      <c r="T1828" s="8">
        <f t="shared" si="57"/>
        <v>41006.166666666664</v>
      </c>
    </row>
    <row r="1829" spans="1:20" ht="45" x14ac:dyDescent="0.2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17">
        <f>(E1829/D1829)*100</f>
        <v>101.6</v>
      </c>
      <c r="P1829" s="19">
        <f>ROUND(E1829/L1829, 3)</f>
        <v>177.209</v>
      </c>
      <c r="Q1829" t="str">
        <f>LEFT(N1829, SEARCH("/", N1829, 1)-1)</f>
        <v>music</v>
      </c>
      <c r="R1829" t="str">
        <f>RIGHT(N1829,LEN(N1829)-FIND("/",N1829))</f>
        <v>classical music</v>
      </c>
      <c r="S1829" s="8">
        <f t="shared" si="56"/>
        <v>41961.807372685187</v>
      </c>
      <c r="T1829" s="8">
        <f t="shared" si="57"/>
        <v>41994.1875</v>
      </c>
    </row>
    <row r="1830" spans="1:20" ht="45" x14ac:dyDescent="0.2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17">
        <f>(E1830/D1830)*100</f>
        <v>101.6</v>
      </c>
      <c r="P1830" s="19">
        <f>ROUND(E1830/L1830, 3)</f>
        <v>203.2</v>
      </c>
      <c r="Q1830" t="str">
        <f>LEFT(N1830, SEARCH("/", N1830, 1)-1)</f>
        <v>theater</v>
      </c>
      <c r="R1830" t="str">
        <f>RIGHT(N1830,LEN(N1830)-FIND("/",N1830))</f>
        <v>plays</v>
      </c>
      <c r="S1830" s="8">
        <f t="shared" si="56"/>
        <v>42380.884872685187</v>
      </c>
      <c r="T1830" s="8">
        <f t="shared" si="57"/>
        <v>42398.249305555553</v>
      </c>
    </row>
    <row r="1831" spans="1:20" ht="60" x14ac:dyDescent="0.2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17">
        <f>(E1831/D1831)*100</f>
        <v>101.56</v>
      </c>
      <c r="P1831" s="19">
        <f>ROUND(E1831/L1831, 3)</f>
        <v>137.24299999999999</v>
      </c>
      <c r="Q1831" t="str">
        <f>LEFT(N1831, SEARCH("/", N1831, 1)-1)</f>
        <v>theater</v>
      </c>
      <c r="R1831" t="str">
        <f>RIGHT(N1831,LEN(N1831)-FIND("/",N1831))</f>
        <v>plays</v>
      </c>
      <c r="S1831" s="8">
        <f t="shared" si="56"/>
        <v>41880.76357638889</v>
      </c>
      <c r="T1831" s="8">
        <f t="shared" si="57"/>
        <v>41895.166666666664</v>
      </c>
    </row>
    <row r="1832" spans="1:20" ht="60" x14ac:dyDescent="0.2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17">
        <f>(E1832/D1832)*100</f>
        <v>101.55199999999999</v>
      </c>
      <c r="P1832" s="19">
        <f>ROUND(E1832/L1832, 3)</f>
        <v>119.19199999999999</v>
      </c>
      <c r="Q1832" t="str">
        <f>LEFT(N1832, SEARCH("/", N1832, 1)-1)</f>
        <v>theater</v>
      </c>
      <c r="R1832" t="str">
        <f>RIGHT(N1832,LEN(N1832)-FIND("/",N1832))</f>
        <v>plays</v>
      </c>
      <c r="S1832" s="8">
        <f t="shared" si="56"/>
        <v>41918.742175925923</v>
      </c>
      <c r="T1832" s="8">
        <f t="shared" si="57"/>
        <v>41948.783842592595</v>
      </c>
    </row>
    <row r="1833" spans="1:20" ht="45" x14ac:dyDescent="0.2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17">
        <f>(E1833/D1833)*100</f>
        <v>101.55000000000001</v>
      </c>
      <c r="P1833" s="19">
        <f>ROUND(E1833/L1833, 3)</f>
        <v>92.317999999999998</v>
      </c>
      <c r="Q1833" t="str">
        <f>LEFT(N1833, SEARCH("/", N1833, 1)-1)</f>
        <v>film &amp; video</v>
      </c>
      <c r="R1833" t="str">
        <f>RIGHT(N1833,LEN(N1833)-FIND("/",N1833))</f>
        <v>documentary</v>
      </c>
      <c r="S1833" s="8">
        <f t="shared" si="56"/>
        <v>40806.870949074073</v>
      </c>
      <c r="T1833" s="8">
        <f t="shared" si="57"/>
        <v>40866.912615740745</v>
      </c>
    </row>
    <row r="1834" spans="1:20" ht="60" x14ac:dyDescent="0.2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17">
        <f>(E1834/D1834)*100</f>
        <v>101.53353333333335</v>
      </c>
      <c r="P1834" s="19">
        <f>ROUND(E1834/L1834, 3)</f>
        <v>149.31399999999999</v>
      </c>
      <c r="Q1834" t="str">
        <f>LEFT(N1834, SEARCH("/", N1834, 1)-1)</f>
        <v>food</v>
      </c>
      <c r="R1834" t="str">
        <f>RIGHT(N1834,LEN(N1834)-FIND("/",N1834))</f>
        <v>small batch</v>
      </c>
      <c r="S1834" s="8">
        <f t="shared" si="56"/>
        <v>41902.07240740741</v>
      </c>
      <c r="T1834" s="8">
        <f t="shared" si="57"/>
        <v>41940.132638888892</v>
      </c>
    </row>
    <row r="1835" spans="1:20" ht="45" x14ac:dyDescent="0.2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17">
        <f>(E1835/D1835)*100</f>
        <v>101.53333333333335</v>
      </c>
      <c r="P1835" s="19">
        <f>ROUND(E1835/L1835, 3)</f>
        <v>67.388999999999996</v>
      </c>
      <c r="Q1835" t="str">
        <f>LEFT(N1835, SEARCH("/", N1835, 1)-1)</f>
        <v>music</v>
      </c>
      <c r="R1835" t="str">
        <f>RIGHT(N1835,LEN(N1835)-FIND("/",N1835))</f>
        <v>rock</v>
      </c>
      <c r="S1835" s="8">
        <f t="shared" si="56"/>
        <v>41664.684108796297</v>
      </c>
      <c r="T1835" s="8">
        <f t="shared" si="57"/>
        <v>41694.684108796297</v>
      </c>
    </row>
    <row r="1836" spans="1:20" ht="45" x14ac:dyDescent="0.2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17">
        <f>(E1836/D1836)*100</f>
        <v>101.53333333333335</v>
      </c>
      <c r="P1836" s="19">
        <f>ROUND(E1836/L1836, 3)</f>
        <v>80.158000000000001</v>
      </c>
      <c r="Q1836" t="str">
        <f>LEFT(N1836, SEARCH("/", N1836, 1)-1)</f>
        <v>theater</v>
      </c>
      <c r="R1836" t="str">
        <f>RIGHT(N1836,LEN(N1836)-FIND("/",N1836))</f>
        <v>plays</v>
      </c>
      <c r="S1836" s="8">
        <f t="shared" si="56"/>
        <v>41841.26489583333</v>
      </c>
      <c r="T1836" s="8">
        <f t="shared" si="57"/>
        <v>41864.207638888889</v>
      </c>
    </row>
    <row r="1837" spans="1:20" ht="60" x14ac:dyDescent="0.2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17">
        <f>(E1837/D1837)*100</f>
        <v>101.53333333333335</v>
      </c>
      <c r="P1837" s="19">
        <f>ROUND(E1837/L1837, 3)</f>
        <v>53.439</v>
      </c>
      <c r="Q1837" t="str">
        <f>LEFT(N1837, SEARCH("/", N1837, 1)-1)</f>
        <v>theater</v>
      </c>
      <c r="R1837" t="str">
        <f>RIGHT(N1837,LEN(N1837)-FIND("/",N1837))</f>
        <v>plays</v>
      </c>
      <c r="S1837" s="8">
        <f t="shared" si="56"/>
        <v>41878.946574074071</v>
      </c>
      <c r="T1837" s="8">
        <f t="shared" si="57"/>
        <v>41908.946574074071</v>
      </c>
    </row>
    <row r="1838" spans="1:20" ht="60" x14ac:dyDescent="0.2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17">
        <f>(E1838/D1838)*100</f>
        <v>101.52222222222223</v>
      </c>
      <c r="P1838" s="19">
        <f>ROUND(E1838/L1838, 3)</f>
        <v>51.045000000000002</v>
      </c>
      <c r="Q1838" t="str">
        <f>LEFT(N1838, SEARCH("/", N1838, 1)-1)</f>
        <v>music</v>
      </c>
      <c r="R1838" t="str">
        <f>RIGHT(N1838,LEN(N1838)-FIND("/",N1838))</f>
        <v>rock</v>
      </c>
      <c r="S1838" s="8">
        <f t="shared" si="56"/>
        <v>41800.959490740745</v>
      </c>
      <c r="T1838" s="8">
        <f t="shared" si="57"/>
        <v>41830.959490740745</v>
      </c>
    </row>
    <row r="1839" spans="1:20" ht="60" x14ac:dyDescent="0.2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17">
        <f>(E1839/D1839)*100</f>
        <v>101.51515151515152</v>
      </c>
      <c r="P1839" s="19">
        <f>ROUND(E1839/L1839, 3)</f>
        <v>145.65199999999999</v>
      </c>
      <c r="Q1839" t="str">
        <f>LEFT(N1839, SEARCH("/", N1839, 1)-1)</f>
        <v>theater</v>
      </c>
      <c r="R1839" t="str">
        <f>RIGHT(N1839,LEN(N1839)-FIND("/",N1839))</f>
        <v>plays</v>
      </c>
      <c r="S1839" s="8">
        <f t="shared" si="56"/>
        <v>42521.010370370372</v>
      </c>
      <c r="T1839" s="8">
        <f t="shared" si="57"/>
        <v>42543.163194444445</v>
      </c>
    </row>
    <row r="1840" spans="1:20" ht="60" x14ac:dyDescent="0.2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17">
        <f>(E1840/D1840)*100</f>
        <v>101.50693333333334</v>
      </c>
      <c r="P1840" s="19">
        <f>ROUND(E1840/L1840, 3)</f>
        <v>154.422</v>
      </c>
      <c r="Q1840" t="str">
        <f>LEFT(N1840, SEARCH("/", N1840, 1)-1)</f>
        <v>film &amp; video</v>
      </c>
      <c r="R1840" t="str">
        <f>RIGHT(N1840,LEN(N1840)-FIND("/",N1840))</f>
        <v>documentary</v>
      </c>
      <c r="S1840" s="8">
        <f t="shared" si="56"/>
        <v>40812.803229166668</v>
      </c>
      <c r="T1840" s="8">
        <f t="shared" si="57"/>
        <v>40845.165972222225</v>
      </c>
    </row>
    <row r="1841" spans="1:20" ht="60" x14ac:dyDescent="0.2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17">
        <f>(E1841/D1841)*100</f>
        <v>101.49999999999999</v>
      </c>
      <c r="P1841" s="19">
        <f>ROUND(E1841/L1841, 3)</f>
        <v>39.037999999999997</v>
      </c>
      <c r="Q1841" t="str">
        <f>LEFT(N1841, SEARCH("/", N1841, 1)-1)</f>
        <v>music</v>
      </c>
      <c r="R1841" t="str">
        <f>RIGHT(N1841,LEN(N1841)-FIND("/",N1841))</f>
        <v>rock</v>
      </c>
      <c r="S1841" s="8">
        <f t="shared" si="56"/>
        <v>41082.069467592592</v>
      </c>
      <c r="T1841" s="8">
        <f t="shared" si="57"/>
        <v>41112.069467592592</v>
      </c>
    </row>
    <row r="1842" spans="1:20" ht="45" x14ac:dyDescent="0.2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17">
        <f>(E1842/D1842)*100</f>
        <v>101.49999999999999</v>
      </c>
      <c r="P1842" s="19">
        <f>ROUND(E1842/L1842, 3)</f>
        <v>53.420999999999999</v>
      </c>
      <c r="Q1842" t="str">
        <f>LEFT(N1842, SEARCH("/", N1842, 1)-1)</f>
        <v>music</v>
      </c>
      <c r="R1842" t="str">
        <f>RIGHT(N1842,LEN(N1842)-FIND("/",N1842))</f>
        <v>electronic music</v>
      </c>
      <c r="S1842" s="8">
        <f t="shared" si="56"/>
        <v>42205.718888888892</v>
      </c>
      <c r="T1842" s="8">
        <f t="shared" si="57"/>
        <v>42235.718888888892</v>
      </c>
    </row>
    <row r="1843" spans="1:20" ht="45" x14ac:dyDescent="0.2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17">
        <f>(E1843/D1843)*100</f>
        <v>101.49999999999999</v>
      </c>
      <c r="P1843" s="19">
        <f>ROUND(E1843/L1843, 3)</f>
        <v>116</v>
      </c>
      <c r="Q1843" t="str">
        <f>LEFT(N1843, SEARCH("/", N1843, 1)-1)</f>
        <v>theater</v>
      </c>
      <c r="R1843" t="str">
        <f>RIGHT(N1843,LEN(N1843)-FIND("/",N1843))</f>
        <v>plays</v>
      </c>
      <c r="S1843" s="8">
        <f t="shared" si="56"/>
        <v>42137.395798611105</v>
      </c>
      <c r="T1843" s="8">
        <f t="shared" si="57"/>
        <v>42171.458333333328</v>
      </c>
    </row>
    <row r="1844" spans="1:20" ht="60" x14ac:dyDescent="0.2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17">
        <f>(E1844/D1844)*100</f>
        <v>101.49999999999999</v>
      </c>
      <c r="P1844" s="19">
        <f>ROUND(E1844/L1844, 3)</f>
        <v>105</v>
      </c>
      <c r="Q1844" t="str">
        <f>LEFT(N1844, SEARCH("/", N1844, 1)-1)</f>
        <v>theater</v>
      </c>
      <c r="R1844" t="str">
        <f>RIGHT(N1844,LEN(N1844)-FIND("/",N1844))</f>
        <v>plays</v>
      </c>
      <c r="S1844" s="8">
        <f t="shared" si="56"/>
        <v>41829.734259259261</v>
      </c>
      <c r="T1844" s="8">
        <f t="shared" si="57"/>
        <v>41874.734259259261</v>
      </c>
    </row>
    <row r="1845" spans="1:20" ht="45" x14ac:dyDescent="0.2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17">
        <f>(E1845/D1845)*100</f>
        <v>101.49999999999999</v>
      </c>
      <c r="P1845" s="19">
        <f>ROUND(E1845/L1845, 3)</f>
        <v>106.842</v>
      </c>
      <c r="Q1845" t="str">
        <f>LEFT(N1845, SEARCH("/", N1845, 1)-1)</f>
        <v>theater</v>
      </c>
      <c r="R1845" t="str">
        <f>RIGHT(N1845,LEN(N1845)-FIND("/",N1845))</f>
        <v>plays</v>
      </c>
      <c r="S1845" s="8">
        <f t="shared" si="56"/>
        <v>42505.738032407404</v>
      </c>
      <c r="T1845" s="8">
        <f t="shared" si="57"/>
        <v>42525.738032407404</v>
      </c>
    </row>
    <row r="1846" spans="1:20" ht="30" x14ac:dyDescent="0.2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17">
        <f>(E1846/D1846)*100</f>
        <v>101.48571428571429</v>
      </c>
      <c r="P1846" s="19">
        <f>ROUND(E1846/L1846, 3)</f>
        <v>35.520000000000003</v>
      </c>
      <c r="Q1846" t="str">
        <f>LEFT(N1846, SEARCH("/", N1846, 1)-1)</f>
        <v>technology</v>
      </c>
      <c r="R1846" t="str">
        <f>RIGHT(N1846,LEN(N1846)-FIND("/",N1846))</f>
        <v>space exploration</v>
      </c>
      <c r="S1846" s="8">
        <f t="shared" si="56"/>
        <v>41617.912662037037</v>
      </c>
      <c r="T1846" s="8">
        <f t="shared" si="57"/>
        <v>41631.912662037037</v>
      </c>
    </row>
    <row r="1847" spans="1:20" ht="45" x14ac:dyDescent="0.2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17">
        <f>(E1847/D1847)*100</f>
        <v>101.45454545454547</v>
      </c>
      <c r="P1847" s="19">
        <f>ROUND(E1847/L1847, 3)</f>
        <v>113.878</v>
      </c>
      <c r="Q1847" t="str">
        <f>LEFT(N1847, SEARCH("/", N1847, 1)-1)</f>
        <v>music</v>
      </c>
      <c r="R1847" t="str">
        <f>RIGHT(N1847,LEN(N1847)-FIND("/",N1847))</f>
        <v>rock</v>
      </c>
      <c r="S1847" s="8">
        <f t="shared" si="56"/>
        <v>40973.038541666669</v>
      </c>
      <c r="T1847" s="8">
        <f t="shared" si="57"/>
        <v>40993.996874999997</v>
      </c>
    </row>
    <row r="1848" spans="1:20" ht="60" x14ac:dyDescent="0.2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17">
        <f>(E1848/D1848)*100</f>
        <v>101.44545454545455</v>
      </c>
      <c r="P1848" s="19">
        <f>ROUND(E1848/L1848, 3)</f>
        <v>67.835999999999999</v>
      </c>
      <c r="Q1848" t="str">
        <f>LEFT(N1848, SEARCH("/", N1848, 1)-1)</f>
        <v>photography</v>
      </c>
      <c r="R1848" t="str">
        <f>RIGHT(N1848,LEN(N1848)-FIND("/",N1848))</f>
        <v>photobooks</v>
      </c>
      <c r="S1848" s="8">
        <f t="shared" si="56"/>
        <v>42426.542592592596</v>
      </c>
      <c r="T1848" s="8">
        <f t="shared" si="57"/>
        <v>42454.916666666672</v>
      </c>
    </row>
    <row r="1849" spans="1:20" ht="60" x14ac:dyDescent="0.2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17">
        <f>(E1849/D1849)*100</f>
        <v>101.44444444444444</v>
      </c>
      <c r="P1849" s="19">
        <f>ROUND(E1849/L1849, 3)</f>
        <v>114.125</v>
      </c>
      <c r="Q1849" t="str">
        <f>LEFT(N1849, SEARCH("/", N1849, 1)-1)</f>
        <v>theater</v>
      </c>
      <c r="R1849" t="str">
        <f>RIGHT(N1849,LEN(N1849)-FIND("/",N1849))</f>
        <v>plays</v>
      </c>
      <c r="S1849" s="8">
        <f t="shared" si="56"/>
        <v>41851.200150462959</v>
      </c>
      <c r="T1849" s="8">
        <f t="shared" si="57"/>
        <v>41881.200150462959</v>
      </c>
    </row>
    <row r="1850" spans="1:20" ht="45" x14ac:dyDescent="0.2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17">
        <f>(E1850/D1850)*100</f>
        <v>101.43766666666667</v>
      </c>
      <c r="P1850" s="19">
        <f>ROUND(E1850/L1850, 3)</f>
        <v>160.16499999999999</v>
      </c>
      <c r="Q1850" t="str">
        <f>LEFT(N1850, SEARCH("/", N1850, 1)-1)</f>
        <v>film &amp; video</v>
      </c>
      <c r="R1850" t="str">
        <f>RIGHT(N1850,LEN(N1850)-FIND("/",N1850))</f>
        <v>documentary</v>
      </c>
      <c r="S1850" s="8">
        <f t="shared" si="56"/>
        <v>41543.735995370371</v>
      </c>
      <c r="T1850" s="8">
        <f t="shared" si="57"/>
        <v>41583.777662037035</v>
      </c>
    </row>
    <row r="1851" spans="1:20" ht="45" x14ac:dyDescent="0.2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17">
        <f>(E1851/D1851)*100</f>
        <v>101.42857142857142</v>
      </c>
      <c r="P1851" s="19">
        <f>ROUND(E1851/L1851, 3)</f>
        <v>59.167000000000002</v>
      </c>
      <c r="Q1851" t="str">
        <f>LEFT(N1851, SEARCH("/", N1851, 1)-1)</f>
        <v>theater</v>
      </c>
      <c r="R1851" t="str">
        <f>RIGHT(N1851,LEN(N1851)-FIND("/",N1851))</f>
        <v>plays</v>
      </c>
      <c r="S1851" s="8">
        <f t="shared" si="56"/>
        <v>42230.662731481483</v>
      </c>
      <c r="T1851" s="8">
        <f t="shared" si="57"/>
        <v>42245.165972222225</v>
      </c>
    </row>
    <row r="1852" spans="1:20" ht="60" x14ac:dyDescent="0.2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17">
        <f>(E1852/D1852)*100</f>
        <v>101.42500000000001</v>
      </c>
      <c r="P1852" s="19">
        <f>ROUND(E1852/L1852, 3)</f>
        <v>202.85</v>
      </c>
      <c r="Q1852" t="str">
        <f>LEFT(N1852, SEARCH("/", N1852, 1)-1)</f>
        <v>theater</v>
      </c>
      <c r="R1852" t="str">
        <f>RIGHT(N1852,LEN(N1852)-FIND("/",N1852))</f>
        <v>plays</v>
      </c>
      <c r="S1852" s="8">
        <f t="shared" si="56"/>
        <v>42064.220069444447</v>
      </c>
      <c r="T1852" s="8">
        <f t="shared" si="57"/>
        <v>42094.178402777776</v>
      </c>
    </row>
    <row r="1853" spans="1:20" ht="60" x14ac:dyDescent="0.2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17">
        <f>(E1853/D1853)*100</f>
        <v>101.42212307692309</v>
      </c>
      <c r="P1853" s="19">
        <f>ROUND(E1853/L1853, 3)</f>
        <v>74.575000000000003</v>
      </c>
      <c r="Q1853" t="str">
        <f>LEFT(N1853, SEARCH("/", N1853, 1)-1)</f>
        <v>music</v>
      </c>
      <c r="R1853" t="str">
        <f>RIGHT(N1853,LEN(N1853)-FIND("/",N1853))</f>
        <v>faith</v>
      </c>
      <c r="S1853" s="8">
        <f t="shared" si="56"/>
        <v>42774.121342592596</v>
      </c>
      <c r="T1853" s="8">
        <f t="shared" si="57"/>
        <v>42823.083333333328</v>
      </c>
    </row>
    <row r="1854" spans="1:20" ht="60" x14ac:dyDescent="0.2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17">
        <f>(E1854/D1854)*100</f>
        <v>101.41935483870968</v>
      </c>
      <c r="P1854" s="19">
        <f>ROUND(E1854/L1854, 3)</f>
        <v>302.30799999999999</v>
      </c>
      <c r="Q1854" t="str">
        <f>LEFT(N1854, SEARCH("/", N1854, 1)-1)</f>
        <v>theater</v>
      </c>
      <c r="R1854" t="str">
        <f>RIGHT(N1854,LEN(N1854)-FIND("/",N1854))</f>
        <v>plays</v>
      </c>
      <c r="S1854" s="8">
        <f t="shared" si="56"/>
        <v>41851.771354166667</v>
      </c>
      <c r="T1854" s="8">
        <f t="shared" si="57"/>
        <v>41870.666666666664</v>
      </c>
    </row>
    <row r="1855" spans="1:20" ht="60" x14ac:dyDescent="0.2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17">
        <f>(E1855/D1855)*100</f>
        <v>101.4</v>
      </c>
      <c r="P1855" s="19">
        <f>ROUND(E1855/L1855, 3)</f>
        <v>72.429000000000002</v>
      </c>
      <c r="Q1855" t="str">
        <f>LEFT(N1855, SEARCH("/", N1855, 1)-1)</f>
        <v>publishing</v>
      </c>
      <c r="R1855" t="str">
        <f>RIGHT(N1855,LEN(N1855)-FIND("/",N1855))</f>
        <v>nonfiction</v>
      </c>
      <c r="S1855" s="8">
        <f t="shared" si="56"/>
        <v>41346.042673611111</v>
      </c>
      <c r="T1855" s="8">
        <f t="shared" si="57"/>
        <v>41376.042673611111</v>
      </c>
    </row>
    <row r="1856" spans="1:20" ht="30" x14ac:dyDescent="0.2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17">
        <f>(E1856/D1856)*100</f>
        <v>101.4</v>
      </c>
      <c r="P1856" s="19">
        <f>ROUND(E1856/L1856, 3)</f>
        <v>97.5</v>
      </c>
      <c r="Q1856" t="str">
        <f>LEFT(N1856, SEARCH("/", N1856, 1)-1)</f>
        <v>music</v>
      </c>
      <c r="R1856" t="str">
        <f>RIGHT(N1856,LEN(N1856)-FIND("/",N1856))</f>
        <v>pop</v>
      </c>
      <c r="S1856" s="8">
        <f t="shared" si="56"/>
        <v>41962.596574074079</v>
      </c>
      <c r="T1856" s="8">
        <f t="shared" si="57"/>
        <v>41992.596574074079</v>
      </c>
    </row>
    <row r="1857" spans="1:20" ht="60" x14ac:dyDescent="0.2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17">
        <f>(E1857/D1857)*100</f>
        <v>101.4</v>
      </c>
      <c r="P1857" s="19">
        <f>ROUND(E1857/L1857, 3)</f>
        <v>76.05</v>
      </c>
      <c r="Q1857" t="str">
        <f>LEFT(N1857, SEARCH("/", N1857, 1)-1)</f>
        <v>music</v>
      </c>
      <c r="R1857" t="str">
        <f>RIGHT(N1857,LEN(N1857)-FIND("/",N1857))</f>
        <v>rock</v>
      </c>
      <c r="S1857" s="8">
        <f t="shared" si="56"/>
        <v>40666.973541666666</v>
      </c>
      <c r="T1857" s="8">
        <f t="shared" si="57"/>
        <v>40705.125</v>
      </c>
    </row>
    <row r="1858" spans="1:20" ht="60" x14ac:dyDescent="0.2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17">
        <f>(E1858/D1858)*100</f>
        <v>101.4</v>
      </c>
      <c r="P1858" s="19">
        <f>ROUND(E1858/L1858, 3)</f>
        <v>36.475000000000001</v>
      </c>
      <c r="Q1858" t="str">
        <f>LEFT(N1858, SEARCH("/", N1858, 1)-1)</f>
        <v>theater</v>
      </c>
      <c r="R1858" t="str">
        <f>RIGHT(N1858,LEN(N1858)-FIND("/",N1858))</f>
        <v>plays</v>
      </c>
      <c r="S1858" s="8">
        <f t="shared" si="56"/>
        <v>42201.675011574072</v>
      </c>
      <c r="T1858" s="8">
        <f t="shared" si="57"/>
        <v>42216.666666666672</v>
      </c>
    </row>
    <row r="1859" spans="1:20" ht="60" x14ac:dyDescent="0.2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17">
        <f>(E1859/D1859)*100</f>
        <v>101.4</v>
      </c>
      <c r="P1859" s="19">
        <f>ROUND(E1859/L1859, 3)</f>
        <v>110.217</v>
      </c>
      <c r="Q1859" t="str">
        <f>LEFT(N1859, SEARCH("/", N1859, 1)-1)</f>
        <v>theater</v>
      </c>
      <c r="R1859" t="str">
        <f>RIGHT(N1859,LEN(N1859)-FIND("/",N1859))</f>
        <v>plays</v>
      </c>
      <c r="S1859" s="8">
        <f t="shared" ref="S1859:S1922" si="58">(((J1859/60)/60)/24)+DATE(1970,1,1)</f>
        <v>41993.824340277773</v>
      </c>
      <c r="T1859" s="8">
        <f t="shared" ref="T1859:T1922" si="59">(((I1859/60)/60)/24)+DATE(1970,1,1)</f>
        <v>42010.25</v>
      </c>
    </row>
    <row r="1860" spans="1:20" ht="60" x14ac:dyDescent="0.2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17">
        <f>(E1860/D1860)*100</f>
        <v>101.4</v>
      </c>
      <c r="P1860" s="19">
        <f>ROUND(E1860/L1860, 3)</f>
        <v>56.332999999999998</v>
      </c>
      <c r="Q1860" t="str">
        <f>LEFT(N1860, SEARCH("/", N1860, 1)-1)</f>
        <v>theater</v>
      </c>
      <c r="R1860" t="str">
        <f>RIGHT(N1860,LEN(N1860)-FIND("/",N1860))</f>
        <v>plays</v>
      </c>
      <c r="S1860" s="8">
        <f t="shared" si="58"/>
        <v>42536.815648148149</v>
      </c>
      <c r="T1860" s="8">
        <f t="shared" si="59"/>
        <v>42566.815648148149</v>
      </c>
    </row>
    <row r="1861" spans="1:20" ht="60" x14ac:dyDescent="0.2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17">
        <f>(E1861/D1861)*100</f>
        <v>101.38461538461539</v>
      </c>
      <c r="P1861" s="19">
        <f>ROUND(E1861/L1861, 3)</f>
        <v>201.221</v>
      </c>
      <c r="Q1861" t="str">
        <f>LEFT(N1861, SEARCH("/", N1861, 1)-1)</f>
        <v>film &amp; video</v>
      </c>
      <c r="R1861" t="str">
        <f>RIGHT(N1861,LEN(N1861)-FIND("/",N1861))</f>
        <v>documentary</v>
      </c>
      <c r="S1861" s="8">
        <f t="shared" si="58"/>
        <v>41719.667986111112</v>
      </c>
      <c r="T1861" s="8">
        <f t="shared" si="59"/>
        <v>41749.667986111112</v>
      </c>
    </row>
    <row r="1862" spans="1:20" ht="30" x14ac:dyDescent="0.2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17">
        <f>(E1862/D1862)*100</f>
        <v>101.37777777777779</v>
      </c>
      <c r="P1862" s="19">
        <f>ROUND(E1862/L1862, 3)</f>
        <v>126.72199999999999</v>
      </c>
      <c r="Q1862" t="str">
        <f>LEFT(N1862, SEARCH("/", N1862, 1)-1)</f>
        <v>theater</v>
      </c>
      <c r="R1862" t="str">
        <f>RIGHT(N1862,LEN(N1862)-FIND("/",N1862))</f>
        <v>plays</v>
      </c>
      <c r="S1862" s="8">
        <f t="shared" si="58"/>
        <v>42697.082673611112</v>
      </c>
      <c r="T1862" s="8">
        <f t="shared" si="59"/>
        <v>42718.665972222225</v>
      </c>
    </row>
    <row r="1863" spans="1:20" ht="60" x14ac:dyDescent="0.2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17">
        <f>(E1863/D1863)*100</f>
        <v>101.375</v>
      </c>
      <c r="P1863" s="19">
        <f>ROUND(E1863/L1863, 3)</f>
        <v>139.828</v>
      </c>
      <c r="Q1863" t="str">
        <f>LEFT(N1863, SEARCH("/", N1863, 1)-1)</f>
        <v>film &amp; video</v>
      </c>
      <c r="R1863" t="str">
        <f>RIGHT(N1863,LEN(N1863)-FIND("/",N1863))</f>
        <v>documentary</v>
      </c>
      <c r="S1863" s="8">
        <f t="shared" si="58"/>
        <v>42163.897916666669</v>
      </c>
      <c r="T1863" s="8">
        <f t="shared" si="59"/>
        <v>42208.132638888885</v>
      </c>
    </row>
    <row r="1864" spans="1:20" ht="60" x14ac:dyDescent="0.2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17">
        <f>(E1864/D1864)*100</f>
        <v>101.375</v>
      </c>
      <c r="P1864" s="19">
        <f>ROUND(E1864/L1864, 3)</f>
        <v>126.71899999999999</v>
      </c>
      <c r="Q1864" t="str">
        <f>LEFT(N1864, SEARCH("/", N1864, 1)-1)</f>
        <v>theater</v>
      </c>
      <c r="R1864" t="str">
        <f>RIGHT(N1864,LEN(N1864)-FIND("/",N1864))</f>
        <v>musical</v>
      </c>
      <c r="S1864" s="8">
        <f t="shared" si="58"/>
        <v>42004.703865740739</v>
      </c>
      <c r="T1864" s="8">
        <f t="shared" si="59"/>
        <v>42034.703865740739</v>
      </c>
    </row>
    <row r="1865" spans="1:20" ht="60" x14ac:dyDescent="0.2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17">
        <f>(E1865/D1865)*100</f>
        <v>101.375</v>
      </c>
      <c r="P1865" s="19">
        <f>ROUND(E1865/L1865, 3)</f>
        <v>142.28100000000001</v>
      </c>
      <c r="Q1865" t="str">
        <f>LEFT(N1865, SEARCH("/", N1865, 1)-1)</f>
        <v>theater</v>
      </c>
      <c r="R1865" t="str">
        <f>RIGHT(N1865,LEN(N1865)-FIND("/",N1865))</f>
        <v>plays</v>
      </c>
      <c r="S1865" s="8">
        <f t="shared" si="58"/>
        <v>42041.714178240742</v>
      </c>
      <c r="T1865" s="8">
        <f t="shared" si="59"/>
        <v>42071.67251157407</v>
      </c>
    </row>
    <row r="1866" spans="1:20" ht="60" x14ac:dyDescent="0.2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17">
        <f>(E1866/D1866)*100</f>
        <v>101.35000000000001</v>
      </c>
      <c r="P1866" s="19">
        <f>ROUND(E1866/L1866, 3)</f>
        <v>126.688</v>
      </c>
      <c r="Q1866" t="str">
        <f>LEFT(N1866, SEARCH("/", N1866, 1)-1)</f>
        <v>film &amp; video</v>
      </c>
      <c r="R1866" t="str">
        <f>RIGHT(N1866,LEN(N1866)-FIND("/",N1866))</f>
        <v>television</v>
      </c>
      <c r="S1866" s="8">
        <f t="shared" si="58"/>
        <v>41789.21398148148</v>
      </c>
      <c r="T1866" s="8">
        <f t="shared" si="59"/>
        <v>41809.166666666664</v>
      </c>
    </row>
    <row r="1867" spans="1:20" ht="60" x14ac:dyDescent="0.2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17">
        <f>(E1867/D1867)*100</f>
        <v>101.35000000000001</v>
      </c>
      <c r="P1867" s="19">
        <f>ROUND(E1867/L1867, 3)</f>
        <v>112.611</v>
      </c>
      <c r="Q1867" t="str">
        <f>LEFT(N1867, SEARCH("/", N1867, 1)-1)</f>
        <v>music</v>
      </c>
      <c r="R1867" t="str">
        <f>RIGHT(N1867,LEN(N1867)-FIND("/",N1867))</f>
        <v>rock</v>
      </c>
      <c r="S1867" s="8">
        <f t="shared" si="58"/>
        <v>41502.882928240739</v>
      </c>
      <c r="T1867" s="8">
        <f t="shared" si="59"/>
        <v>41532.881944444445</v>
      </c>
    </row>
    <row r="1868" spans="1:20" ht="45" x14ac:dyDescent="0.2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17">
        <f>(E1868/D1868)*100</f>
        <v>101.35000000000001</v>
      </c>
      <c r="P1868" s="19">
        <f>ROUND(E1868/L1868, 3)</f>
        <v>72.393000000000001</v>
      </c>
      <c r="Q1868" t="str">
        <f>LEFT(N1868, SEARCH("/", N1868, 1)-1)</f>
        <v>theater</v>
      </c>
      <c r="R1868" t="str">
        <f>RIGHT(N1868,LEN(N1868)-FIND("/",N1868))</f>
        <v>plays</v>
      </c>
      <c r="S1868" s="8">
        <f t="shared" si="58"/>
        <v>42037.598958333328</v>
      </c>
      <c r="T1868" s="8">
        <f t="shared" si="59"/>
        <v>42067.598958333328</v>
      </c>
    </row>
    <row r="1869" spans="1:20" ht="60" x14ac:dyDescent="0.2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17">
        <f>(E1869/D1869)*100</f>
        <v>101.33333333333334</v>
      </c>
      <c r="P1869" s="19">
        <f>ROUND(E1869/L1869, 3)</f>
        <v>347.846</v>
      </c>
      <c r="Q1869" t="str">
        <f>LEFT(N1869, SEARCH("/", N1869, 1)-1)</f>
        <v>film &amp; video</v>
      </c>
      <c r="R1869" t="str">
        <f>RIGHT(N1869,LEN(N1869)-FIND("/",N1869))</f>
        <v>documentary</v>
      </c>
      <c r="S1869" s="8">
        <f t="shared" si="58"/>
        <v>40255.744629629626</v>
      </c>
      <c r="T1869" s="8">
        <f t="shared" si="59"/>
        <v>40300.806944444441</v>
      </c>
    </row>
    <row r="1870" spans="1:20" ht="60" x14ac:dyDescent="0.2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17">
        <f>(E1870/D1870)*100</f>
        <v>101.33333333333334</v>
      </c>
      <c r="P1870" s="19">
        <f>ROUND(E1870/L1870, 3)</f>
        <v>81.066999999999993</v>
      </c>
      <c r="Q1870" t="str">
        <f>LEFT(N1870, SEARCH("/", N1870, 1)-1)</f>
        <v>music</v>
      </c>
      <c r="R1870" t="str">
        <f>RIGHT(N1870,LEN(N1870)-FIND("/",N1870))</f>
        <v>rock</v>
      </c>
      <c r="S1870" s="8">
        <f t="shared" si="58"/>
        <v>41123.022268518522</v>
      </c>
      <c r="T1870" s="8">
        <f t="shared" si="59"/>
        <v>41169.170138888891</v>
      </c>
    </row>
    <row r="1871" spans="1:20" ht="60" x14ac:dyDescent="0.2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17">
        <f>(E1871/D1871)*100</f>
        <v>101.33294117647058</v>
      </c>
      <c r="P1871" s="19">
        <f>ROUND(E1871/L1871, 3)</f>
        <v>589.952</v>
      </c>
      <c r="Q1871" t="str">
        <f>LEFT(N1871, SEARCH("/", N1871, 1)-1)</f>
        <v>film &amp; video</v>
      </c>
      <c r="R1871" t="str">
        <f>RIGHT(N1871,LEN(N1871)-FIND("/",N1871))</f>
        <v>documentary</v>
      </c>
      <c r="S1871" s="8">
        <f t="shared" si="58"/>
        <v>40870.774409722224</v>
      </c>
      <c r="T1871" s="8">
        <f t="shared" si="59"/>
        <v>40915.774409722224</v>
      </c>
    </row>
    <row r="1872" spans="1:20" ht="60" x14ac:dyDescent="0.2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17">
        <f>(E1872/D1872)*100</f>
        <v>101.33000000000001</v>
      </c>
      <c r="P1872" s="19">
        <f>ROUND(E1872/L1872, 3)</f>
        <v>99.343000000000004</v>
      </c>
      <c r="Q1872" t="str">
        <f>LEFT(N1872, SEARCH("/", N1872, 1)-1)</f>
        <v>theater</v>
      </c>
      <c r="R1872" t="str">
        <f>RIGHT(N1872,LEN(N1872)-FIND("/",N1872))</f>
        <v>plays</v>
      </c>
      <c r="S1872" s="8">
        <f t="shared" si="58"/>
        <v>42561.783877314811</v>
      </c>
      <c r="T1872" s="8">
        <f t="shared" si="59"/>
        <v>42593.165972222225</v>
      </c>
    </row>
    <row r="1873" spans="1:20" ht="45" x14ac:dyDescent="0.2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17">
        <f>(E1873/D1873)*100</f>
        <v>101.32258064516128</v>
      </c>
      <c r="P1873" s="19">
        <f>ROUND(E1873/L1873, 3)</f>
        <v>54.912999999999997</v>
      </c>
      <c r="Q1873" t="str">
        <f>LEFT(N1873, SEARCH("/", N1873, 1)-1)</f>
        <v>theater</v>
      </c>
      <c r="R1873" t="str">
        <f>RIGHT(N1873,LEN(N1873)-FIND("/",N1873))</f>
        <v>plays</v>
      </c>
      <c r="S1873" s="8">
        <f t="shared" si="58"/>
        <v>42400.704537037032</v>
      </c>
      <c r="T1873" s="8">
        <f t="shared" si="59"/>
        <v>42444.875</v>
      </c>
    </row>
    <row r="1874" spans="1:20" ht="60" x14ac:dyDescent="0.2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17">
        <f>(E1874/D1874)*100</f>
        <v>101.32000000000001</v>
      </c>
      <c r="P1874" s="19">
        <f>ROUND(E1874/L1874, 3)</f>
        <v>53.893999999999998</v>
      </c>
      <c r="Q1874" t="str">
        <f>LEFT(N1874, SEARCH("/", N1874, 1)-1)</f>
        <v>music</v>
      </c>
      <c r="R1874" t="str">
        <f>RIGHT(N1874,LEN(N1874)-FIND("/",N1874))</f>
        <v>metal</v>
      </c>
      <c r="S1874" s="8">
        <f t="shared" si="58"/>
        <v>41923.838692129626</v>
      </c>
      <c r="T1874" s="8">
        <f t="shared" si="59"/>
        <v>41953.88035879629</v>
      </c>
    </row>
    <row r="1875" spans="1:20" ht="60" x14ac:dyDescent="0.2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17">
        <f>(E1875/D1875)*100</f>
        <v>101.31677953348381</v>
      </c>
      <c r="P1875" s="19">
        <f>ROUND(E1875/L1875, 3)</f>
        <v>299.22199999999998</v>
      </c>
      <c r="Q1875" t="str">
        <f>LEFT(N1875, SEARCH("/", N1875, 1)-1)</f>
        <v>photography</v>
      </c>
      <c r="R1875" t="str">
        <f>RIGHT(N1875,LEN(N1875)-FIND("/",N1875))</f>
        <v>photobooks</v>
      </c>
      <c r="S1875" s="8">
        <f t="shared" si="58"/>
        <v>42161.770833333328</v>
      </c>
      <c r="T1875" s="8">
        <f t="shared" si="59"/>
        <v>42193.770833333328</v>
      </c>
    </row>
    <row r="1876" spans="1:20" ht="45" x14ac:dyDescent="0.2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17">
        <f>(E1876/D1876)*100</f>
        <v>101.31578947368421</v>
      </c>
      <c r="P1876" s="19">
        <f>ROUND(E1876/L1876, 3)</f>
        <v>287.31299999999999</v>
      </c>
      <c r="Q1876" t="str">
        <f>LEFT(N1876, SEARCH("/", N1876, 1)-1)</f>
        <v>film &amp; video</v>
      </c>
      <c r="R1876" t="str">
        <f>RIGHT(N1876,LEN(N1876)-FIND("/",N1876))</f>
        <v>documentary</v>
      </c>
      <c r="S1876" s="8">
        <f t="shared" si="58"/>
        <v>41019.793032407404</v>
      </c>
      <c r="T1876" s="8">
        <f t="shared" si="59"/>
        <v>41049.793032407404</v>
      </c>
    </row>
    <row r="1877" spans="1:20" ht="60" x14ac:dyDescent="0.2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17">
        <f>(E1877/D1877)*100</f>
        <v>101.30622</v>
      </c>
      <c r="P1877" s="19">
        <f>ROUND(E1877/L1877, 3)</f>
        <v>82.497</v>
      </c>
      <c r="Q1877" t="str">
        <f>LEFT(N1877, SEARCH("/", N1877, 1)-1)</f>
        <v>music</v>
      </c>
      <c r="R1877" t="str">
        <f>RIGHT(N1877,LEN(N1877)-FIND("/",N1877))</f>
        <v>indie rock</v>
      </c>
      <c r="S1877" s="8">
        <f t="shared" si="58"/>
        <v>41851.962916666671</v>
      </c>
      <c r="T1877" s="8">
        <f t="shared" si="59"/>
        <v>41880.041666666664</v>
      </c>
    </row>
    <row r="1878" spans="1:20" ht="45" x14ac:dyDescent="0.2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17">
        <f>(E1878/D1878)*100</f>
        <v>101.29975</v>
      </c>
      <c r="P1878" s="19">
        <f>ROUND(E1878/L1878, 3)</f>
        <v>76.453000000000003</v>
      </c>
      <c r="Q1878" t="str">
        <f>LEFT(N1878, SEARCH("/", N1878, 1)-1)</f>
        <v>film &amp; video</v>
      </c>
      <c r="R1878" t="str">
        <f>RIGHT(N1878,LEN(N1878)-FIND("/",N1878))</f>
        <v>television</v>
      </c>
      <c r="S1878" s="8">
        <f t="shared" si="58"/>
        <v>41842.292997685188</v>
      </c>
      <c r="T1878" s="8">
        <f t="shared" si="59"/>
        <v>41872.292997685188</v>
      </c>
    </row>
    <row r="1879" spans="1:20" ht="45" x14ac:dyDescent="0.2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17">
        <f>(E1879/D1879)*100</f>
        <v>101.28333333333333</v>
      </c>
      <c r="P1879" s="19">
        <f>ROUND(E1879/L1879, 3)</f>
        <v>110.491</v>
      </c>
      <c r="Q1879" t="str">
        <f>LEFT(N1879, SEARCH("/", N1879, 1)-1)</f>
        <v>music</v>
      </c>
      <c r="R1879" t="str">
        <f>RIGHT(N1879,LEN(N1879)-FIND("/",N1879))</f>
        <v>indie rock</v>
      </c>
      <c r="S1879" s="8">
        <f t="shared" si="58"/>
        <v>40763.707546296297</v>
      </c>
      <c r="T1879" s="8">
        <f t="shared" si="59"/>
        <v>40823.707546296297</v>
      </c>
    </row>
    <row r="1880" spans="1:20" ht="45" x14ac:dyDescent="0.2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17">
        <f>(E1880/D1880)*100</f>
        <v>101.265</v>
      </c>
      <c r="P1880" s="19">
        <f>ROUND(E1880/L1880, 3)</f>
        <v>168.77500000000001</v>
      </c>
      <c r="Q1880" t="str">
        <f>LEFT(N1880, SEARCH("/", N1880, 1)-1)</f>
        <v>publishing</v>
      </c>
      <c r="R1880" t="str">
        <f>RIGHT(N1880,LEN(N1880)-FIND("/",N1880))</f>
        <v>nonfiction</v>
      </c>
      <c r="S1880" s="8">
        <f t="shared" si="58"/>
        <v>42382.74009259259</v>
      </c>
      <c r="T1880" s="8">
        <f t="shared" si="59"/>
        <v>42412.74009259259</v>
      </c>
    </row>
    <row r="1881" spans="1:20" ht="60" x14ac:dyDescent="0.2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17">
        <f>(E1881/D1881)*100</f>
        <v>101.25769230769231</v>
      </c>
      <c r="P1881" s="19">
        <f>ROUND(E1881/L1881, 3)</f>
        <v>70.772000000000006</v>
      </c>
      <c r="Q1881" t="str">
        <f>LEFT(N1881, SEARCH("/", N1881, 1)-1)</f>
        <v>theater</v>
      </c>
      <c r="R1881" t="str">
        <f>RIGHT(N1881,LEN(N1881)-FIND("/",N1881))</f>
        <v>plays</v>
      </c>
      <c r="S1881" s="8">
        <f t="shared" si="58"/>
        <v>42059.085752314815</v>
      </c>
      <c r="T1881" s="8">
        <f t="shared" si="59"/>
        <v>42089.044085648144</v>
      </c>
    </row>
    <row r="1882" spans="1:20" ht="45" x14ac:dyDescent="0.2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17">
        <f>(E1882/D1882)*100</f>
        <v>101.25</v>
      </c>
      <c r="P1882" s="19">
        <f>ROUND(E1882/L1882, 3)</f>
        <v>38.942</v>
      </c>
      <c r="Q1882" t="str">
        <f>LEFT(N1882, SEARCH("/", N1882, 1)-1)</f>
        <v>music</v>
      </c>
      <c r="R1882" t="str">
        <f>RIGHT(N1882,LEN(N1882)-FIND("/",N1882))</f>
        <v>rock</v>
      </c>
      <c r="S1882" s="8">
        <f t="shared" si="58"/>
        <v>41638.342905092592</v>
      </c>
      <c r="T1882" s="8">
        <f t="shared" si="59"/>
        <v>41668.342905092592</v>
      </c>
    </row>
    <row r="1883" spans="1:20" ht="45" x14ac:dyDescent="0.2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17">
        <f>(E1883/D1883)*100</f>
        <v>101.25</v>
      </c>
      <c r="P1883" s="19">
        <f>ROUND(E1883/L1883, 3)</f>
        <v>52.826000000000001</v>
      </c>
      <c r="Q1883" t="str">
        <f>LEFT(N1883, SEARCH("/", N1883, 1)-1)</f>
        <v>music</v>
      </c>
      <c r="R1883" t="str">
        <f>RIGHT(N1883,LEN(N1883)-FIND("/",N1883))</f>
        <v>rock</v>
      </c>
      <c r="S1883" s="8">
        <f t="shared" si="58"/>
        <v>41607.83085648148</v>
      </c>
      <c r="T1883" s="8">
        <f t="shared" si="59"/>
        <v>41640.226388888892</v>
      </c>
    </row>
    <row r="1884" spans="1:20" ht="60" x14ac:dyDescent="0.2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17">
        <f>(E1884/D1884)*100</f>
        <v>101.25</v>
      </c>
      <c r="P1884" s="19">
        <f>ROUND(E1884/L1884, 3)</f>
        <v>53.289000000000001</v>
      </c>
      <c r="Q1884" t="str">
        <f>LEFT(N1884, SEARCH("/", N1884, 1)-1)</f>
        <v>music</v>
      </c>
      <c r="R1884" t="str">
        <f>RIGHT(N1884,LEN(N1884)-FIND("/",N1884))</f>
        <v>rock</v>
      </c>
      <c r="S1884" s="8">
        <f t="shared" si="58"/>
        <v>41817.854999999996</v>
      </c>
      <c r="T1884" s="8">
        <f t="shared" si="59"/>
        <v>41838.854999999996</v>
      </c>
    </row>
    <row r="1885" spans="1:20" ht="45" x14ac:dyDescent="0.2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17">
        <f>(E1885/D1885)*100</f>
        <v>101.25</v>
      </c>
      <c r="P1885" s="19">
        <f>ROUND(E1885/L1885, 3)</f>
        <v>115.714</v>
      </c>
      <c r="Q1885" t="str">
        <f>LEFT(N1885, SEARCH("/", N1885, 1)-1)</f>
        <v>music</v>
      </c>
      <c r="R1885" t="str">
        <f>RIGHT(N1885,LEN(N1885)-FIND("/",N1885))</f>
        <v>rock</v>
      </c>
      <c r="S1885" s="8">
        <f t="shared" si="58"/>
        <v>41074.727037037039</v>
      </c>
      <c r="T1885" s="8">
        <f t="shared" si="59"/>
        <v>41088.727037037039</v>
      </c>
    </row>
    <row r="1886" spans="1:20" ht="60" x14ac:dyDescent="0.2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17">
        <f>(E1886/D1886)*100</f>
        <v>101.25</v>
      </c>
      <c r="P1886" s="19">
        <f>ROUND(E1886/L1886, 3)</f>
        <v>24.545000000000002</v>
      </c>
      <c r="Q1886" t="str">
        <f>LEFT(N1886, SEARCH("/", N1886, 1)-1)</f>
        <v>theater</v>
      </c>
      <c r="R1886" t="str">
        <f>RIGHT(N1886,LEN(N1886)-FIND("/",N1886))</f>
        <v>plays</v>
      </c>
      <c r="S1886" s="8">
        <f t="shared" si="58"/>
        <v>42468.374606481477</v>
      </c>
      <c r="T1886" s="8">
        <f t="shared" si="59"/>
        <v>42498.374606481477</v>
      </c>
    </row>
    <row r="1887" spans="1:20" ht="60" x14ac:dyDescent="0.2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17">
        <f>(E1887/D1887)*100</f>
        <v>101.25</v>
      </c>
      <c r="P1887" s="19">
        <f>ROUND(E1887/L1887, 3)</f>
        <v>53.289000000000001</v>
      </c>
      <c r="Q1887" t="str">
        <f>LEFT(N1887, SEARCH("/", N1887, 1)-1)</f>
        <v>theater</v>
      </c>
      <c r="R1887" t="str">
        <f>RIGHT(N1887,LEN(N1887)-FIND("/",N1887))</f>
        <v>plays</v>
      </c>
      <c r="S1887" s="8">
        <f t="shared" si="58"/>
        <v>41800.526701388888</v>
      </c>
      <c r="T1887" s="8">
        <f t="shared" si="59"/>
        <v>41850.958333333336</v>
      </c>
    </row>
    <row r="1888" spans="1:20" ht="60" x14ac:dyDescent="0.2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17">
        <f>(E1888/D1888)*100</f>
        <v>101.25</v>
      </c>
      <c r="P1888" s="19">
        <f>ROUND(E1888/L1888, 3)</f>
        <v>63.280999999999999</v>
      </c>
      <c r="Q1888" t="str">
        <f>LEFT(N1888, SEARCH("/", N1888, 1)-1)</f>
        <v>theater</v>
      </c>
      <c r="R1888" t="str">
        <f>RIGHT(N1888,LEN(N1888)-FIND("/",N1888))</f>
        <v>plays</v>
      </c>
      <c r="S1888" s="8">
        <f t="shared" si="58"/>
        <v>42155.142638888887</v>
      </c>
      <c r="T1888" s="8">
        <f t="shared" si="59"/>
        <v>42215.142638888887</v>
      </c>
    </row>
    <row r="1889" spans="1:20" ht="45" x14ac:dyDescent="0.2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17">
        <f>(E1889/D1889)*100</f>
        <v>101.248</v>
      </c>
      <c r="P1889" s="19">
        <f>ROUND(E1889/L1889, 3)</f>
        <v>200.88900000000001</v>
      </c>
      <c r="Q1889" t="str">
        <f>LEFT(N1889, SEARCH("/", N1889, 1)-1)</f>
        <v>film &amp; video</v>
      </c>
      <c r="R1889" t="str">
        <f>RIGHT(N1889,LEN(N1889)-FIND("/",N1889))</f>
        <v>documentary</v>
      </c>
      <c r="S1889" s="8">
        <f t="shared" si="58"/>
        <v>41113.77238425926</v>
      </c>
      <c r="T1889" s="8">
        <f t="shared" si="59"/>
        <v>41143.77238425926</v>
      </c>
    </row>
    <row r="1890" spans="1:20" ht="30" x14ac:dyDescent="0.2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17">
        <f>(E1890/D1890)*100</f>
        <v>101.24459999999999</v>
      </c>
      <c r="P1890" s="19">
        <f>ROUND(E1890/L1890, 3)</f>
        <v>44.667000000000002</v>
      </c>
      <c r="Q1890" t="str">
        <f>LEFT(N1890, SEARCH("/", N1890, 1)-1)</f>
        <v>publishing</v>
      </c>
      <c r="R1890" t="str">
        <f>RIGHT(N1890,LEN(N1890)-FIND("/",N1890))</f>
        <v>radio &amp; podcasts</v>
      </c>
      <c r="S1890" s="8">
        <f t="shared" si="58"/>
        <v>41899.645300925928</v>
      </c>
      <c r="T1890" s="8">
        <f t="shared" si="59"/>
        <v>41933</v>
      </c>
    </row>
    <row r="1891" spans="1:20" ht="60" x14ac:dyDescent="0.2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17">
        <f>(E1891/D1891)*100</f>
        <v>101.23076923076924</v>
      </c>
      <c r="P1891" s="19">
        <f>ROUND(E1891/L1891, 3)</f>
        <v>41.125</v>
      </c>
      <c r="Q1891" t="str">
        <f>LEFT(N1891, SEARCH("/", N1891, 1)-1)</f>
        <v>theater</v>
      </c>
      <c r="R1891" t="str">
        <f>RIGHT(N1891,LEN(N1891)-FIND("/",N1891))</f>
        <v>plays</v>
      </c>
      <c r="S1891" s="8">
        <f t="shared" si="58"/>
        <v>42088.723692129628</v>
      </c>
      <c r="T1891" s="8">
        <f t="shared" si="59"/>
        <v>42115.723692129628</v>
      </c>
    </row>
    <row r="1892" spans="1:20" ht="60" x14ac:dyDescent="0.2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17">
        <f>(E1892/D1892)*100</f>
        <v>101.22777777777779</v>
      </c>
      <c r="P1892" s="19">
        <f>ROUND(E1892/L1892, 3)</f>
        <v>109.108</v>
      </c>
      <c r="Q1892" t="str">
        <f>LEFT(N1892, SEARCH("/", N1892, 1)-1)</f>
        <v>music</v>
      </c>
      <c r="R1892" t="str">
        <f>RIGHT(N1892,LEN(N1892)-FIND("/",N1892))</f>
        <v>indie rock</v>
      </c>
      <c r="S1892" s="8">
        <f t="shared" si="58"/>
        <v>41834.695277777777</v>
      </c>
      <c r="T1892" s="8">
        <f t="shared" si="59"/>
        <v>41859.75</v>
      </c>
    </row>
    <row r="1893" spans="1:20" ht="60" x14ac:dyDescent="0.2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17">
        <f>(E1893/D1893)*100</f>
        <v>101.22222222222221</v>
      </c>
      <c r="P1893" s="19">
        <f>ROUND(E1893/L1893, 3)</f>
        <v>159.82499999999999</v>
      </c>
      <c r="Q1893" t="str">
        <f>LEFT(N1893, SEARCH("/", N1893, 1)-1)</f>
        <v>film &amp; video</v>
      </c>
      <c r="R1893" t="str">
        <f>RIGHT(N1893,LEN(N1893)-FIND("/",N1893))</f>
        <v>television</v>
      </c>
      <c r="S1893" s="8">
        <f t="shared" si="58"/>
        <v>42516.047071759262</v>
      </c>
      <c r="T1893" s="8">
        <f t="shared" si="59"/>
        <v>42556.047071759262</v>
      </c>
    </row>
    <row r="1894" spans="1:20" ht="45" x14ac:dyDescent="0.2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17">
        <f>(E1894/D1894)*100</f>
        <v>101.2</v>
      </c>
      <c r="P1894" s="19">
        <f>ROUND(E1894/L1894, 3)</f>
        <v>79.894999999999996</v>
      </c>
      <c r="Q1894" t="str">
        <f>LEFT(N1894, SEARCH("/", N1894, 1)-1)</f>
        <v>theater</v>
      </c>
      <c r="R1894" t="str">
        <f>RIGHT(N1894,LEN(N1894)-FIND("/",N1894))</f>
        <v>plays</v>
      </c>
      <c r="S1894" s="8">
        <f t="shared" si="58"/>
        <v>41927.873784722222</v>
      </c>
      <c r="T1894" s="8">
        <f t="shared" si="59"/>
        <v>41950.770833333336</v>
      </c>
    </row>
    <row r="1895" spans="1:20" ht="60" x14ac:dyDescent="0.2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17">
        <f>(E1895/D1895)*100</f>
        <v>101.19047619047619</v>
      </c>
      <c r="P1895" s="19">
        <f>ROUND(E1895/L1895, 3)</f>
        <v>47.222000000000001</v>
      </c>
      <c r="Q1895" t="str">
        <f>LEFT(N1895, SEARCH("/", N1895, 1)-1)</f>
        <v>music</v>
      </c>
      <c r="R1895" t="str">
        <f>RIGHT(N1895,LEN(N1895)-FIND("/",N1895))</f>
        <v>electronic music</v>
      </c>
      <c r="S1895" s="8">
        <f t="shared" si="58"/>
        <v>42299.776770833334</v>
      </c>
      <c r="T1895" s="8">
        <f t="shared" si="59"/>
        <v>42310.333333333328</v>
      </c>
    </row>
    <row r="1896" spans="1:20" ht="60" x14ac:dyDescent="0.2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17">
        <f>(E1896/D1896)*100</f>
        <v>101.19</v>
      </c>
      <c r="P1896" s="19">
        <f>ROUND(E1896/L1896, 3)</f>
        <v>146.65199999999999</v>
      </c>
      <c r="Q1896" t="str">
        <f>LEFT(N1896, SEARCH("/", N1896, 1)-1)</f>
        <v>film &amp; video</v>
      </c>
      <c r="R1896" t="str">
        <f>RIGHT(N1896,LEN(N1896)-FIND("/",N1896))</f>
        <v>documentary</v>
      </c>
      <c r="S1896" s="8">
        <f t="shared" si="58"/>
        <v>42101.682372685187</v>
      </c>
      <c r="T1896" s="8">
        <f t="shared" si="59"/>
        <v>42139.791666666672</v>
      </c>
    </row>
    <row r="1897" spans="1:20" ht="45" x14ac:dyDescent="0.2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17">
        <f>(E1897/D1897)*100</f>
        <v>101.18888888888888</v>
      </c>
      <c r="P1897" s="19">
        <f>ROUND(E1897/L1897, 3)</f>
        <v>254.38499999999999</v>
      </c>
      <c r="Q1897" t="str">
        <f>LEFT(N1897, SEARCH("/", N1897, 1)-1)</f>
        <v>film &amp; video</v>
      </c>
      <c r="R1897" t="str">
        <f>RIGHT(N1897,LEN(N1897)-FIND("/",N1897))</f>
        <v>documentary</v>
      </c>
      <c r="S1897" s="8">
        <f t="shared" si="58"/>
        <v>40194.920046296298</v>
      </c>
      <c r="T1897" s="8">
        <f t="shared" si="59"/>
        <v>40231.916666666664</v>
      </c>
    </row>
    <row r="1898" spans="1:20" ht="45" x14ac:dyDescent="0.2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17">
        <f>(E1898/D1898)*100</f>
        <v>101.18750000000001</v>
      </c>
      <c r="P1898" s="19">
        <f>ROUND(E1898/L1898, 3)</f>
        <v>74.953999999999994</v>
      </c>
      <c r="Q1898" t="str">
        <f>LEFT(N1898, SEARCH("/", N1898, 1)-1)</f>
        <v>music</v>
      </c>
      <c r="R1898" t="str">
        <f>RIGHT(N1898,LEN(N1898)-FIND("/",N1898))</f>
        <v>rock</v>
      </c>
      <c r="S1898" s="8">
        <f t="shared" si="58"/>
        <v>41579.847997685189</v>
      </c>
      <c r="T1898" s="8">
        <f t="shared" si="59"/>
        <v>41609.889664351853</v>
      </c>
    </row>
    <row r="1899" spans="1:20" ht="60" x14ac:dyDescent="0.2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17">
        <f>(E1899/D1899)*100</f>
        <v>101.16833333333335</v>
      </c>
      <c r="P1899" s="19">
        <f>ROUND(E1899/L1899, 3)</f>
        <v>97.905000000000001</v>
      </c>
      <c r="Q1899" t="str">
        <f>LEFT(N1899, SEARCH("/", N1899, 1)-1)</f>
        <v>film &amp; video</v>
      </c>
      <c r="R1899" t="str">
        <f>RIGHT(N1899,LEN(N1899)-FIND("/",N1899))</f>
        <v>documentary</v>
      </c>
      <c r="S1899" s="8">
        <f t="shared" si="58"/>
        <v>42047.128564814819</v>
      </c>
      <c r="T1899" s="8">
        <f t="shared" si="59"/>
        <v>42077.086898148147</v>
      </c>
    </row>
    <row r="1900" spans="1:20" ht="30" x14ac:dyDescent="0.2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17">
        <f>(E1900/D1900)*100</f>
        <v>101.16666666666667</v>
      </c>
      <c r="P1900" s="19">
        <f>ROUND(E1900/L1900, 3)</f>
        <v>126.458</v>
      </c>
      <c r="Q1900" t="str">
        <f>LEFT(N1900, SEARCH("/", N1900, 1)-1)</f>
        <v>theater</v>
      </c>
      <c r="R1900" t="str">
        <f>RIGHT(N1900,LEN(N1900)-FIND("/",N1900))</f>
        <v>plays</v>
      </c>
      <c r="S1900" s="8">
        <f t="shared" si="58"/>
        <v>42056.013124999998</v>
      </c>
      <c r="T1900" s="8">
        <f t="shared" si="59"/>
        <v>42075.166666666672</v>
      </c>
    </row>
    <row r="1901" spans="1:20" ht="60" x14ac:dyDescent="0.2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17">
        <f>(E1901/D1901)*100</f>
        <v>101.16666666666667</v>
      </c>
      <c r="P1901" s="19">
        <f>ROUND(E1901/L1901, 3)</f>
        <v>178.529</v>
      </c>
      <c r="Q1901" t="str">
        <f>LEFT(N1901, SEARCH("/", N1901, 1)-1)</f>
        <v>theater</v>
      </c>
      <c r="R1901" t="str">
        <f>RIGHT(N1901,LEN(N1901)-FIND("/",N1901))</f>
        <v>spaces</v>
      </c>
      <c r="S1901" s="8">
        <f t="shared" si="58"/>
        <v>42398.849259259259</v>
      </c>
      <c r="T1901" s="8">
        <f t="shared" si="59"/>
        <v>42430.249305555553</v>
      </c>
    </row>
    <row r="1902" spans="1:20" ht="45" x14ac:dyDescent="0.2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17">
        <f>(E1902/D1902)*100</f>
        <v>101.16666666666667</v>
      </c>
      <c r="P1902" s="19">
        <f>ROUND(E1902/L1902, 3)</f>
        <v>116.73099999999999</v>
      </c>
      <c r="Q1902" t="str">
        <f>LEFT(N1902, SEARCH("/", N1902, 1)-1)</f>
        <v>theater</v>
      </c>
      <c r="R1902" t="str">
        <f>RIGHT(N1902,LEN(N1902)-FIND("/",N1902))</f>
        <v>spaces</v>
      </c>
      <c r="S1902" s="8">
        <f t="shared" si="58"/>
        <v>42360.212025462963</v>
      </c>
      <c r="T1902" s="8">
        <f t="shared" si="59"/>
        <v>42390.212025462963</v>
      </c>
    </row>
    <row r="1903" spans="1:20" ht="45" x14ac:dyDescent="0.2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17">
        <f>(E1903/D1903)*100</f>
        <v>101.15151515151514</v>
      </c>
      <c r="P1903" s="19">
        <f>ROUND(E1903/L1903, 3)</f>
        <v>45.107999999999997</v>
      </c>
      <c r="Q1903" t="str">
        <f>LEFT(N1903, SEARCH("/", N1903, 1)-1)</f>
        <v>theater</v>
      </c>
      <c r="R1903" t="str">
        <f>RIGHT(N1903,LEN(N1903)-FIND("/",N1903))</f>
        <v>plays</v>
      </c>
      <c r="S1903" s="8">
        <f t="shared" si="58"/>
        <v>42733.50136574074</v>
      </c>
      <c r="T1903" s="8">
        <f t="shared" si="59"/>
        <v>42753.50136574074</v>
      </c>
    </row>
    <row r="1904" spans="1:20" ht="45" x14ac:dyDescent="0.2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17">
        <f>(E1904/D1904)*100</f>
        <v>101.15</v>
      </c>
      <c r="P1904" s="19">
        <f>ROUND(E1904/L1904, 3)</f>
        <v>103.214</v>
      </c>
      <c r="Q1904" t="str">
        <f>LEFT(N1904, SEARCH("/", N1904, 1)-1)</f>
        <v>theater</v>
      </c>
      <c r="R1904" t="str">
        <f>RIGHT(N1904,LEN(N1904)-FIND("/",N1904))</f>
        <v>plays</v>
      </c>
      <c r="S1904" s="8">
        <f t="shared" si="58"/>
        <v>42037.791238425925</v>
      </c>
      <c r="T1904" s="8">
        <f t="shared" si="59"/>
        <v>42067.791238425925</v>
      </c>
    </row>
    <row r="1905" spans="1:20" ht="45" x14ac:dyDescent="0.2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17">
        <f>(E1905/D1905)*100</f>
        <v>101.14333333333335</v>
      </c>
      <c r="P1905" s="19">
        <f>ROUND(E1905/L1905, 3)</f>
        <v>123.346</v>
      </c>
      <c r="Q1905" t="str">
        <f>LEFT(N1905, SEARCH("/", N1905, 1)-1)</f>
        <v>food</v>
      </c>
      <c r="R1905" t="str">
        <f>RIGHT(N1905,LEN(N1905)-FIND("/",N1905))</f>
        <v>small batch</v>
      </c>
      <c r="S1905" s="8">
        <f t="shared" si="58"/>
        <v>41789.896805555552</v>
      </c>
      <c r="T1905" s="8">
        <f t="shared" si="59"/>
        <v>41819.896805555552</v>
      </c>
    </row>
    <row r="1906" spans="1:20" ht="45" x14ac:dyDescent="0.2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17">
        <f>(E1906/D1906)*100</f>
        <v>101.14285714285714</v>
      </c>
      <c r="P1906" s="19">
        <f>ROUND(E1906/L1906, 3)</f>
        <v>51.304000000000002</v>
      </c>
      <c r="Q1906" t="str">
        <f>LEFT(N1906, SEARCH("/", N1906, 1)-1)</f>
        <v>music</v>
      </c>
      <c r="R1906" t="str">
        <f>RIGHT(N1906,LEN(N1906)-FIND("/",N1906))</f>
        <v>electronic music</v>
      </c>
      <c r="S1906" s="8">
        <f t="shared" si="58"/>
        <v>41452.060601851852</v>
      </c>
      <c r="T1906" s="8">
        <f t="shared" si="59"/>
        <v>41482.060601851852</v>
      </c>
    </row>
    <row r="1907" spans="1:20" ht="60" x14ac:dyDescent="0.2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17">
        <f>(E1907/D1907)*100</f>
        <v>101.13333333333334</v>
      </c>
      <c r="P1907" s="19">
        <f>ROUND(E1907/L1907, 3)</f>
        <v>131.91300000000001</v>
      </c>
      <c r="Q1907" t="str">
        <f>LEFT(N1907, SEARCH("/", N1907, 1)-1)</f>
        <v>theater</v>
      </c>
      <c r="R1907" t="str">
        <f>RIGHT(N1907,LEN(N1907)-FIND("/",N1907))</f>
        <v>plays</v>
      </c>
      <c r="S1907" s="8">
        <f t="shared" si="58"/>
        <v>41862.864675925928</v>
      </c>
      <c r="T1907" s="8">
        <f t="shared" si="59"/>
        <v>41876.864675925928</v>
      </c>
    </row>
    <row r="1908" spans="1:20" ht="60" x14ac:dyDescent="0.2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17">
        <f>(E1908/D1908)*100</f>
        <v>101.11111111111111</v>
      </c>
      <c r="P1908" s="19">
        <f>ROUND(E1908/L1908, 3)</f>
        <v>267.64699999999999</v>
      </c>
      <c r="Q1908" t="str">
        <f>LEFT(N1908, SEARCH("/", N1908, 1)-1)</f>
        <v>theater</v>
      </c>
      <c r="R1908" t="str">
        <f>RIGHT(N1908,LEN(N1908)-FIND("/",N1908))</f>
        <v>musical</v>
      </c>
      <c r="S1908" s="8">
        <f t="shared" si="58"/>
        <v>41771.814791666664</v>
      </c>
      <c r="T1908" s="8">
        <f t="shared" si="59"/>
        <v>41801.814791666664</v>
      </c>
    </row>
    <row r="1909" spans="1:20" ht="60" x14ac:dyDescent="0.2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17">
        <f>(E1909/D1909)*100</f>
        <v>101.1</v>
      </c>
      <c r="P1909" s="19">
        <f>ROUND(E1909/L1909, 3)</f>
        <v>168.5</v>
      </c>
      <c r="Q1909" t="str">
        <f>LEFT(N1909, SEARCH("/", N1909, 1)-1)</f>
        <v>photography</v>
      </c>
      <c r="R1909" t="str">
        <f>RIGHT(N1909,LEN(N1909)-FIND("/",N1909))</f>
        <v>photobooks</v>
      </c>
      <c r="S1909" s="8">
        <f t="shared" si="58"/>
        <v>42515.866446759261</v>
      </c>
      <c r="T1909" s="8">
        <f t="shared" si="59"/>
        <v>42530.866446759261</v>
      </c>
    </row>
    <row r="1910" spans="1:20" ht="60" x14ac:dyDescent="0.2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17">
        <f>(E1910/D1910)*100</f>
        <v>101.1</v>
      </c>
      <c r="P1910" s="19">
        <f>ROUND(E1910/L1910, 3)</f>
        <v>93.611000000000004</v>
      </c>
      <c r="Q1910" t="str">
        <f>LEFT(N1910, SEARCH("/", N1910, 1)-1)</f>
        <v>theater</v>
      </c>
      <c r="R1910" t="str">
        <f>RIGHT(N1910,LEN(N1910)-FIND("/",N1910))</f>
        <v>plays</v>
      </c>
      <c r="S1910" s="8">
        <f t="shared" si="58"/>
        <v>41806.395428240743</v>
      </c>
      <c r="T1910" s="8">
        <f t="shared" si="59"/>
        <v>41843.458333333336</v>
      </c>
    </row>
    <row r="1911" spans="1:20" ht="60" x14ac:dyDescent="0.2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17">
        <f>(E1911/D1911)*100</f>
        <v>101.06666666666666</v>
      </c>
      <c r="P1911" s="19">
        <f>ROUND(E1911/L1911, 3)</f>
        <v>42.110999999999997</v>
      </c>
      <c r="Q1911" t="str">
        <f>LEFT(N1911, SEARCH("/", N1911, 1)-1)</f>
        <v>music</v>
      </c>
      <c r="R1911" t="str">
        <f>RIGHT(N1911,LEN(N1911)-FIND("/",N1911))</f>
        <v>rock</v>
      </c>
      <c r="S1911" s="8">
        <f t="shared" si="58"/>
        <v>41453.688530092593</v>
      </c>
      <c r="T1911" s="8">
        <f t="shared" si="59"/>
        <v>41513.688530092593</v>
      </c>
    </row>
    <row r="1912" spans="1:20" ht="60" x14ac:dyDescent="0.2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17">
        <f>(E1912/D1912)*100</f>
        <v>101.05</v>
      </c>
      <c r="P1912" s="19">
        <f>ROUND(E1912/L1912, 3)</f>
        <v>125.788</v>
      </c>
      <c r="Q1912" t="str">
        <f>LEFT(N1912, SEARCH("/", N1912, 1)-1)</f>
        <v>film &amp; video</v>
      </c>
      <c r="R1912" t="str">
        <f>RIGHT(N1912,LEN(N1912)-FIND("/",N1912))</f>
        <v>documentary</v>
      </c>
      <c r="S1912" s="8">
        <f t="shared" si="58"/>
        <v>41598.17597222222</v>
      </c>
      <c r="T1912" s="8">
        <f t="shared" si="59"/>
        <v>41630.208333333336</v>
      </c>
    </row>
    <row r="1913" spans="1:20" ht="60" x14ac:dyDescent="0.2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17">
        <f>(E1913/D1913)*100</f>
        <v>101.05</v>
      </c>
      <c r="P1913" s="19">
        <f>ROUND(E1913/L1913, 3)</f>
        <v>104.98699999999999</v>
      </c>
      <c r="Q1913" t="str">
        <f>LEFT(N1913, SEARCH("/", N1913, 1)-1)</f>
        <v>theater</v>
      </c>
      <c r="R1913" t="str">
        <f>RIGHT(N1913,LEN(N1913)-FIND("/",N1913))</f>
        <v>plays</v>
      </c>
      <c r="S1913" s="8">
        <f t="shared" si="58"/>
        <v>42053.732627314821</v>
      </c>
      <c r="T1913" s="8">
        <f t="shared" si="59"/>
        <v>42083.705555555556</v>
      </c>
    </row>
    <row r="1914" spans="1:20" ht="60" x14ac:dyDescent="0.2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17">
        <f>(E1914/D1914)*100</f>
        <v>101.03500000000001</v>
      </c>
      <c r="P1914" s="19">
        <f>ROUND(E1914/L1914, 3)</f>
        <v>39.914999999999999</v>
      </c>
      <c r="Q1914" t="str">
        <f>LEFT(N1914, SEARCH("/", N1914, 1)-1)</f>
        <v>photography</v>
      </c>
      <c r="R1914" t="str">
        <f>RIGHT(N1914,LEN(N1914)-FIND("/",N1914))</f>
        <v>photobooks</v>
      </c>
      <c r="S1914" s="8">
        <f t="shared" si="58"/>
        <v>41809.385162037033</v>
      </c>
      <c r="T1914" s="8">
        <f t="shared" si="59"/>
        <v>41839.385162037033</v>
      </c>
    </row>
    <row r="1915" spans="1:20" ht="60" x14ac:dyDescent="0.2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17">
        <f>(E1915/D1915)*100</f>
        <v>101.02</v>
      </c>
      <c r="P1915" s="19">
        <f>ROUND(E1915/L1915, 3)</f>
        <v>41.744</v>
      </c>
      <c r="Q1915" t="str">
        <f>LEFT(N1915, SEARCH("/", N1915, 1)-1)</f>
        <v>technology</v>
      </c>
      <c r="R1915" t="str">
        <f>RIGHT(N1915,LEN(N1915)-FIND("/",N1915))</f>
        <v>hardware</v>
      </c>
      <c r="S1915" s="8">
        <f t="shared" si="58"/>
        <v>42303.617488425924</v>
      </c>
      <c r="T1915" s="8">
        <f t="shared" si="59"/>
        <v>42333.659155092595</v>
      </c>
    </row>
    <row r="1916" spans="1:20" ht="60" x14ac:dyDescent="0.2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17">
        <f>(E1916/D1916)*100</f>
        <v>101.0154</v>
      </c>
      <c r="P1916" s="19">
        <f>ROUND(E1916/L1916, 3)</f>
        <v>55.503</v>
      </c>
      <c r="Q1916" t="str">
        <f>LEFT(N1916, SEARCH("/", N1916, 1)-1)</f>
        <v>theater</v>
      </c>
      <c r="R1916" t="str">
        <f>RIGHT(N1916,LEN(N1916)-FIND("/",N1916))</f>
        <v>musical</v>
      </c>
      <c r="S1916" s="8">
        <f t="shared" si="58"/>
        <v>41739.525300925925</v>
      </c>
      <c r="T1916" s="8">
        <f t="shared" si="59"/>
        <v>41764.525300925925</v>
      </c>
    </row>
    <row r="1917" spans="1:20" ht="60" x14ac:dyDescent="0.2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17">
        <f>(E1917/D1917)*100</f>
        <v>101.01333333333334</v>
      </c>
      <c r="P1917" s="19">
        <f>ROUND(E1917/L1917, 3)</f>
        <v>270.57100000000003</v>
      </c>
      <c r="Q1917" t="str">
        <f>LEFT(N1917, SEARCH("/", N1917, 1)-1)</f>
        <v>technology</v>
      </c>
      <c r="R1917" t="str">
        <f>RIGHT(N1917,LEN(N1917)-FIND("/",N1917))</f>
        <v>space exploration</v>
      </c>
      <c r="S1917" s="8">
        <f t="shared" si="58"/>
        <v>41143.81821759259</v>
      </c>
      <c r="T1917" s="8">
        <f t="shared" si="59"/>
        <v>41173.81821759259</v>
      </c>
    </row>
    <row r="1918" spans="1:20" ht="45" x14ac:dyDescent="0.2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17">
        <f>(E1918/D1918)*100</f>
        <v>101.00533333333333</v>
      </c>
      <c r="P1918" s="19">
        <f>ROUND(E1918/L1918, 3)</f>
        <v>38.847999999999999</v>
      </c>
      <c r="Q1918" t="str">
        <f>LEFT(N1918, SEARCH("/", N1918, 1)-1)</f>
        <v>music</v>
      </c>
      <c r="R1918" t="str">
        <f>RIGHT(N1918,LEN(N1918)-FIND("/",N1918))</f>
        <v>indie rock</v>
      </c>
      <c r="S1918" s="8">
        <f t="shared" si="58"/>
        <v>41022.645185185182</v>
      </c>
      <c r="T1918" s="8">
        <f t="shared" si="59"/>
        <v>41052.645185185182</v>
      </c>
    </row>
    <row r="1919" spans="1:20" ht="60" x14ac:dyDescent="0.2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17">
        <f>(E1919/D1919)*100</f>
        <v>101.004125</v>
      </c>
      <c r="P1919" s="19">
        <f>ROUND(E1919/L1919, 3)</f>
        <v>87.83</v>
      </c>
      <c r="Q1919" t="str">
        <f>LEFT(N1919, SEARCH("/", N1919, 1)-1)</f>
        <v>music</v>
      </c>
      <c r="R1919" t="str">
        <f>RIGHT(N1919,LEN(N1919)-FIND("/",N1919))</f>
        <v>rock</v>
      </c>
      <c r="S1919" s="8">
        <f t="shared" si="58"/>
        <v>40536.111550925925</v>
      </c>
      <c r="T1919" s="8">
        <f t="shared" si="59"/>
        <v>40626.069884259261</v>
      </c>
    </row>
    <row r="1920" spans="1:20" ht="60" x14ac:dyDescent="0.2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17">
        <f>(E1920/D1920)*100</f>
        <v>101</v>
      </c>
      <c r="P1920" s="19">
        <f>ROUND(E1920/L1920, 3)</f>
        <v>194.23099999999999</v>
      </c>
      <c r="Q1920" t="str">
        <f>LEFT(N1920, SEARCH("/", N1920, 1)-1)</f>
        <v>film &amp; video</v>
      </c>
      <c r="R1920" t="str">
        <f>RIGHT(N1920,LEN(N1920)-FIND("/",N1920))</f>
        <v>television</v>
      </c>
      <c r="S1920" s="8">
        <f t="shared" si="58"/>
        <v>42333.713206018518</v>
      </c>
      <c r="T1920" s="8">
        <f t="shared" si="59"/>
        <v>42363.713206018518</v>
      </c>
    </row>
    <row r="1921" spans="1:20" ht="60" x14ac:dyDescent="0.2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17">
        <f>(E1921/D1921)*100</f>
        <v>101</v>
      </c>
      <c r="P1921" s="19">
        <f>ROUND(E1921/L1921, 3)</f>
        <v>65.161000000000001</v>
      </c>
      <c r="Q1921" t="str">
        <f>LEFT(N1921, SEARCH("/", N1921, 1)-1)</f>
        <v>theater</v>
      </c>
      <c r="R1921" t="str">
        <f>RIGHT(N1921,LEN(N1921)-FIND("/",N1921))</f>
        <v>plays</v>
      </c>
      <c r="S1921" s="8">
        <f t="shared" si="58"/>
        <v>42712.23474537037</v>
      </c>
      <c r="T1921" s="8">
        <f t="shared" si="59"/>
        <v>42735.707638888889</v>
      </c>
    </row>
    <row r="1922" spans="1:20" ht="30" x14ac:dyDescent="0.2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17">
        <f>(E1922/D1922)*100</f>
        <v>101</v>
      </c>
      <c r="P1922" s="19">
        <f>ROUND(E1922/L1922, 3)</f>
        <v>53.158000000000001</v>
      </c>
      <c r="Q1922" t="str">
        <f>LEFT(N1922, SEARCH("/", N1922, 1)-1)</f>
        <v>music</v>
      </c>
      <c r="R1922" t="str">
        <f>RIGHT(N1922,LEN(N1922)-FIND("/",N1922))</f>
        <v>rock</v>
      </c>
      <c r="S1922" s="8">
        <f t="shared" si="58"/>
        <v>41657.923807870371</v>
      </c>
      <c r="T1922" s="8">
        <f t="shared" si="59"/>
        <v>41687.923807870371</v>
      </c>
    </row>
    <row r="1923" spans="1:20" ht="60" x14ac:dyDescent="0.2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17">
        <f>(E1923/D1923)*100</f>
        <v>101</v>
      </c>
      <c r="P1923" s="19">
        <f>ROUND(E1923/L1923, 3)</f>
        <v>33.99</v>
      </c>
      <c r="Q1923" t="str">
        <f>LEFT(N1923, SEARCH("/", N1923, 1)-1)</f>
        <v>theater</v>
      </c>
      <c r="R1923" t="str">
        <f>RIGHT(N1923,LEN(N1923)-FIND("/",N1923))</f>
        <v>plays</v>
      </c>
      <c r="S1923" s="8">
        <f t="shared" ref="S1923:S1986" si="60">(((J1923/60)/60)/24)+DATE(1970,1,1)</f>
        <v>40478.263923611114</v>
      </c>
      <c r="T1923" s="8">
        <f t="shared" ref="T1923:T1986" si="61">(((I1923/60)/60)/24)+DATE(1970,1,1)</f>
        <v>40568.166666666664</v>
      </c>
    </row>
    <row r="1924" spans="1:20" ht="30" x14ac:dyDescent="0.2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17">
        <f>(E1924/D1924)*100</f>
        <v>101</v>
      </c>
      <c r="P1924" s="19">
        <f>ROUND(E1924/L1924, 3)</f>
        <v>98.537000000000006</v>
      </c>
      <c r="Q1924" t="str">
        <f>LEFT(N1924, SEARCH("/", N1924, 1)-1)</f>
        <v>theater</v>
      </c>
      <c r="R1924" t="str">
        <f>RIGHT(N1924,LEN(N1924)-FIND("/",N1924))</f>
        <v>plays</v>
      </c>
      <c r="S1924" s="8">
        <f t="shared" si="60"/>
        <v>41829.788252314815</v>
      </c>
      <c r="T1924" s="8">
        <f t="shared" si="61"/>
        <v>41839.208333333336</v>
      </c>
    </row>
    <row r="1925" spans="1:20" ht="45" x14ac:dyDescent="0.2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17">
        <f>(E1925/D1925)*100</f>
        <v>101</v>
      </c>
      <c r="P1925" s="19">
        <f>ROUND(E1925/L1925, 3)</f>
        <v>66.447000000000003</v>
      </c>
      <c r="Q1925" t="str">
        <f>LEFT(N1925, SEARCH("/", N1925, 1)-1)</f>
        <v>theater</v>
      </c>
      <c r="R1925" t="str">
        <f>RIGHT(N1925,LEN(N1925)-FIND("/",N1925))</f>
        <v>plays</v>
      </c>
      <c r="S1925" s="8">
        <f t="shared" si="60"/>
        <v>42513.045798611114</v>
      </c>
      <c r="T1925" s="8">
        <f t="shared" si="61"/>
        <v>42543.045798611114</v>
      </c>
    </row>
    <row r="1926" spans="1:20" ht="60" x14ac:dyDescent="0.2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17">
        <f>(E1926/D1926)*100</f>
        <v>101</v>
      </c>
      <c r="P1926" s="19">
        <f>ROUND(E1926/L1926, 3)</f>
        <v>96.19</v>
      </c>
      <c r="Q1926" t="str">
        <f>LEFT(N1926, SEARCH("/", N1926, 1)-1)</f>
        <v>theater</v>
      </c>
      <c r="R1926" t="str">
        <f>RIGHT(N1926,LEN(N1926)-FIND("/",N1926))</f>
        <v>plays</v>
      </c>
      <c r="S1926" s="8">
        <f t="shared" si="60"/>
        <v>41822.417939814812</v>
      </c>
      <c r="T1926" s="8">
        <f t="shared" si="61"/>
        <v>41852.417939814812</v>
      </c>
    </row>
    <row r="1927" spans="1:20" ht="60" x14ac:dyDescent="0.2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17">
        <f>(E1927/D1927)*100</f>
        <v>101</v>
      </c>
      <c r="P1927" s="19">
        <f>ROUND(E1927/L1927, 3)</f>
        <v>84.167000000000002</v>
      </c>
      <c r="Q1927" t="str">
        <f>LEFT(N1927, SEARCH("/", N1927, 1)-1)</f>
        <v>theater</v>
      </c>
      <c r="R1927" t="str">
        <f>RIGHT(N1927,LEN(N1927)-FIND("/",N1927))</f>
        <v>plays</v>
      </c>
      <c r="S1927" s="8">
        <f t="shared" si="60"/>
        <v>42205.710879629631</v>
      </c>
      <c r="T1927" s="8">
        <f t="shared" si="61"/>
        <v>42235.710879629631</v>
      </c>
    </row>
    <row r="1928" spans="1:20" x14ac:dyDescent="0.2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17">
        <f>(E1928/D1928)*100</f>
        <v>101</v>
      </c>
      <c r="P1928" s="19">
        <f>ROUND(E1928/L1928, 3)</f>
        <v>64.468000000000004</v>
      </c>
      <c r="Q1928" t="str">
        <f>LEFT(N1928, SEARCH("/", N1928, 1)-1)</f>
        <v>theater</v>
      </c>
      <c r="R1928" t="str">
        <f>RIGHT(N1928,LEN(N1928)-FIND("/",N1928))</f>
        <v>plays</v>
      </c>
      <c r="S1928" s="8">
        <f t="shared" si="60"/>
        <v>42053.671666666662</v>
      </c>
      <c r="T1928" s="8">
        <f t="shared" si="61"/>
        <v>42083.630000000005</v>
      </c>
    </row>
    <row r="1929" spans="1:20" ht="60" x14ac:dyDescent="0.2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17">
        <f>(E1929/D1929)*100</f>
        <v>101</v>
      </c>
      <c r="P1929" s="19">
        <f>ROUND(E1929/L1929, 3)</f>
        <v>51.795000000000002</v>
      </c>
      <c r="Q1929" t="str">
        <f>LEFT(N1929, SEARCH("/", N1929, 1)-1)</f>
        <v>theater</v>
      </c>
      <c r="R1929" t="str">
        <f>RIGHT(N1929,LEN(N1929)-FIND("/",N1929))</f>
        <v>plays</v>
      </c>
      <c r="S1929" s="8">
        <f t="shared" si="60"/>
        <v>42541.501516203702</v>
      </c>
      <c r="T1929" s="8">
        <f t="shared" si="61"/>
        <v>42571.501516203702</v>
      </c>
    </row>
    <row r="1930" spans="1:20" ht="60" x14ac:dyDescent="0.2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17">
        <f>(E1930/D1930)*100</f>
        <v>101</v>
      </c>
      <c r="P1930" s="19">
        <f>ROUND(E1930/L1930, 3)</f>
        <v>36.070999999999998</v>
      </c>
      <c r="Q1930" t="str">
        <f>LEFT(N1930, SEARCH("/", N1930, 1)-1)</f>
        <v>theater</v>
      </c>
      <c r="R1930" t="str">
        <f>RIGHT(N1930,LEN(N1930)-FIND("/",N1930))</f>
        <v>plays</v>
      </c>
      <c r="S1930" s="8">
        <f t="shared" si="60"/>
        <v>42128.627893518518</v>
      </c>
      <c r="T1930" s="8">
        <f t="shared" si="61"/>
        <v>42158.627893518518</v>
      </c>
    </row>
    <row r="1931" spans="1:20" ht="60" x14ac:dyDescent="0.2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17">
        <f>(E1931/D1931)*100</f>
        <v>100.95190476190474</v>
      </c>
      <c r="P1931" s="19">
        <f>ROUND(E1931/L1931, 3)</f>
        <v>78.518000000000001</v>
      </c>
      <c r="Q1931" t="str">
        <f>LEFT(N1931, SEARCH("/", N1931, 1)-1)</f>
        <v>theater</v>
      </c>
      <c r="R1931" t="str">
        <f>RIGHT(N1931,LEN(N1931)-FIND("/",N1931))</f>
        <v>plays</v>
      </c>
      <c r="S1931" s="8">
        <f t="shared" si="60"/>
        <v>42497.275706018518</v>
      </c>
      <c r="T1931" s="8">
        <f t="shared" si="61"/>
        <v>42535.904861111107</v>
      </c>
    </row>
    <row r="1932" spans="1:20" ht="30" x14ac:dyDescent="0.2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17">
        <f>(E1932/D1932)*100</f>
        <v>100.93333333333334</v>
      </c>
      <c r="P1932" s="19">
        <f>ROUND(E1932/L1932, 3)</f>
        <v>147.70699999999999</v>
      </c>
      <c r="Q1932" t="str">
        <f>LEFT(N1932, SEARCH("/", N1932, 1)-1)</f>
        <v>film &amp; video</v>
      </c>
      <c r="R1932" t="str">
        <f>RIGHT(N1932,LEN(N1932)-FIND("/",N1932))</f>
        <v>television</v>
      </c>
      <c r="S1932" s="8">
        <f t="shared" si="60"/>
        <v>41808.02648148148</v>
      </c>
      <c r="T1932" s="8">
        <f t="shared" si="61"/>
        <v>41833.582638888889</v>
      </c>
    </row>
    <row r="1933" spans="1:20" x14ac:dyDescent="0.2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17">
        <f>(E1933/D1933)*100</f>
        <v>100.93039999999999</v>
      </c>
      <c r="P1933" s="19">
        <f>ROUND(E1933/L1933, 3)</f>
        <v>109.70699999999999</v>
      </c>
      <c r="Q1933" t="str">
        <f>LEFT(N1933, SEARCH("/", N1933, 1)-1)</f>
        <v>music</v>
      </c>
      <c r="R1933" t="str">
        <f>RIGHT(N1933,LEN(N1933)-FIND("/",N1933))</f>
        <v>rock</v>
      </c>
      <c r="S1933" s="8">
        <f t="shared" si="60"/>
        <v>41524.056921296295</v>
      </c>
      <c r="T1933" s="8">
        <f t="shared" si="61"/>
        <v>41554.056921296295</v>
      </c>
    </row>
    <row r="1934" spans="1:20" ht="30" x14ac:dyDescent="0.2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17">
        <f>(E1934/D1934)*100</f>
        <v>100.925</v>
      </c>
      <c r="P1934" s="19">
        <f>ROUND(E1934/L1934, 3)</f>
        <v>45.875</v>
      </c>
      <c r="Q1934" t="str">
        <f>LEFT(N1934, SEARCH("/", N1934, 1)-1)</f>
        <v>music</v>
      </c>
      <c r="R1934" t="str">
        <f>RIGHT(N1934,LEN(N1934)-FIND("/",N1934))</f>
        <v>rock</v>
      </c>
      <c r="S1934" s="8">
        <f t="shared" si="60"/>
        <v>41774.737060185187</v>
      </c>
      <c r="T1934" s="8">
        <f t="shared" si="61"/>
        <v>41807.737060185187</v>
      </c>
    </row>
    <row r="1935" spans="1:20" ht="60" x14ac:dyDescent="0.2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17">
        <f>(E1935/D1935)*100</f>
        <v>100.92000000000002</v>
      </c>
      <c r="P1935" s="19">
        <f>ROUND(E1935/L1935, 3)</f>
        <v>162.774</v>
      </c>
      <c r="Q1935" t="str">
        <f>LEFT(N1935, SEARCH("/", N1935, 1)-1)</f>
        <v>theater</v>
      </c>
      <c r="R1935" t="str">
        <f>RIGHT(N1935,LEN(N1935)-FIND("/",N1935))</f>
        <v>musical</v>
      </c>
      <c r="S1935" s="8">
        <f t="shared" si="60"/>
        <v>42101.584074074075</v>
      </c>
      <c r="T1935" s="8">
        <f t="shared" si="61"/>
        <v>42131.584074074075</v>
      </c>
    </row>
    <row r="1936" spans="1:20" ht="45" x14ac:dyDescent="0.2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17">
        <f>(E1936/D1936)*100</f>
        <v>100.90416666666667</v>
      </c>
      <c r="P1936" s="19">
        <f>ROUND(E1936/L1936, 3)</f>
        <v>526.45699999999999</v>
      </c>
      <c r="Q1936" t="str">
        <f>LEFT(N1936, SEARCH("/", N1936, 1)-1)</f>
        <v>music</v>
      </c>
      <c r="R1936" t="str">
        <f>RIGHT(N1936,LEN(N1936)-FIND("/",N1936))</f>
        <v>indie rock</v>
      </c>
      <c r="S1936" s="8">
        <f t="shared" si="60"/>
        <v>41136.777812500004</v>
      </c>
      <c r="T1936" s="8">
        <f t="shared" si="61"/>
        <v>41184.777812500004</v>
      </c>
    </row>
    <row r="1937" spans="1:20" ht="60" x14ac:dyDescent="0.2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17">
        <f>(E1937/D1937)*100</f>
        <v>100.9027027027027</v>
      </c>
      <c r="P1937" s="19">
        <f>ROUND(E1937/L1937, 3)</f>
        <v>90.617000000000004</v>
      </c>
      <c r="Q1937" t="str">
        <f>LEFT(N1937, SEARCH("/", N1937, 1)-1)</f>
        <v>film &amp; video</v>
      </c>
      <c r="R1937" t="str">
        <f>RIGHT(N1937,LEN(N1937)-FIND("/",N1937))</f>
        <v>documentary</v>
      </c>
      <c r="S1937" s="8">
        <f t="shared" si="60"/>
        <v>40763.717256944445</v>
      </c>
      <c r="T1937" s="8">
        <f t="shared" si="61"/>
        <v>40794.125</v>
      </c>
    </row>
    <row r="1938" spans="1:20" ht="60" x14ac:dyDescent="0.2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17">
        <f>(E1938/D1938)*100</f>
        <v>100.8955223880597</v>
      </c>
      <c r="P1938" s="19">
        <f>ROUND(E1938/L1938, 3)</f>
        <v>41.728000000000002</v>
      </c>
      <c r="Q1938" t="str">
        <f>LEFT(N1938, SEARCH("/", N1938, 1)-1)</f>
        <v>music</v>
      </c>
      <c r="R1938" t="str">
        <f>RIGHT(N1938,LEN(N1938)-FIND("/",N1938))</f>
        <v>indie rock</v>
      </c>
      <c r="S1938" s="8">
        <f t="shared" si="60"/>
        <v>41067.949212962965</v>
      </c>
      <c r="T1938" s="8">
        <f t="shared" si="61"/>
        <v>41100.991666666669</v>
      </c>
    </row>
    <row r="1939" spans="1:20" ht="45" x14ac:dyDescent="0.2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17">
        <f>(E1939/D1939)*100</f>
        <v>100.88571428571429</v>
      </c>
      <c r="P1939" s="19">
        <f>ROUND(E1939/L1939, 3)</f>
        <v>90.537999999999997</v>
      </c>
      <c r="Q1939" t="str">
        <f>LEFT(N1939, SEARCH("/", N1939, 1)-1)</f>
        <v>theater</v>
      </c>
      <c r="R1939" t="str">
        <f>RIGHT(N1939,LEN(N1939)-FIND("/",N1939))</f>
        <v>musical</v>
      </c>
      <c r="S1939" s="8">
        <f t="shared" si="60"/>
        <v>42553.583425925928</v>
      </c>
      <c r="T1939" s="8">
        <f t="shared" si="61"/>
        <v>42611.708333333328</v>
      </c>
    </row>
    <row r="1940" spans="1:20" ht="60" x14ac:dyDescent="0.2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17">
        <f>(E1940/D1940)*100</f>
        <v>100.88571428571429</v>
      </c>
      <c r="P1940" s="19">
        <f>ROUND(E1940/L1940, 3)</f>
        <v>46.768000000000001</v>
      </c>
      <c r="Q1940" t="str">
        <f>LEFT(N1940, SEARCH("/", N1940, 1)-1)</f>
        <v>theater</v>
      </c>
      <c r="R1940" t="str">
        <f>RIGHT(N1940,LEN(N1940)-FIND("/",N1940))</f>
        <v>plays</v>
      </c>
      <c r="S1940" s="8">
        <f t="shared" si="60"/>
        <v>40883.949317129627</v>
      </c>
      <c r="T1940" s="8">
        <f t="shared" si="61"/>
        <v>40939.708333333336</v>
      </c>
    </row>
    <row r="1941" spans="1:20" ht="45" x14ac:dyDescent="0.2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17">
        <f>(E1941/D1941)*100</f>
        <v>100.880375</v>
      </c>
      <c r="P1941" s="19">
        <f>ROUND(E1941/L1941, 3)</f>
        <v>116.96299999999999</v>
      </c>
      <c r="Q1941" t="str">
        <f>LEFT(N1941, SEARCH("/", N1941, 1)-1)</f>
        <v>music</v>
      </c>
      <c r="R1941" t="str">
        <f>RIGHT(N1941,LEN(N1941)-FIND("/",N1941))</f>
        <v>indie rock</v>
      </c>
      <c r="S1941" s="8">
        <f t="shared" si="60"/>
        <v>41591.964537037034</v>
      </c>
      <c r="T1941" s="8">
        <f t="shared" si="61"/>
        <v>41640.964537037034</v>
      </c>
    </row>
    <row r="1942" spans="1:20" ht="60" x14ac:dyDescent="0.2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17">
        <f>(E1942/D1942)*100</f>
        <v>100.88</v>
      </c>
      <c r="P1942" s="19">
        <f>ROUND(E1942/L1942, 3)</f>
        <v>162.71</v>
      </c>
      <c r="Q1942" t="str">
        <f>LEFT(N1942, SEARCH("/", N1942, 1)-1)</f>
        <v>theater</v>
      </c>
      <c r="R1942" t="str">
        <f>RIGHT(N1942,LEN(N1942)-FIND("/",N1942))</f>
        <v>spaces</v>
      </c>
      <c r="S1942" s="8">
        <f t="shared" si="60"/>
        <v>42564.95380787037</v>
      </c>
      <c r="T1942" s="8">
        <f t="shared" si="61"/>
        <v>42609.95380787037</v>
      </c>
    </row>
    <row r="1943" spans="1:20" ht="60" x14ac:dyDescent="0.2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17">
        <f>(E1943/D1943)*100</f>
        <v>100.875</v>
      </c>
      <c r="P1943" s="19">
        <f>ROUND(E1943/L1943, 3)</f>
        <v>72.054000000000002</v>
      </c>
      <c r="Q1943" t="str">
        <f>LEFT(N1943, SEARCH("/", N1943, 1)-1)</f>
        <v>theater</v>
      </c>
      <c r="R1943" t="str">
        <f>RIGHT(N1943,LEN(N1943)-FIND("/",N1943))</f>
        <v>plays</v>
      </c>
      <c r="S1943" s="8">
        <f t="shared" si="60"/>
        <v>41752.83457175926</v>
      </c>
      <c r="T1943" s="8">
        <f t="shared" si="61"/>
        <v>41782.83457175926</v>
      </c>
    </row>
    <row r="1944" spans="1:20" ht="60" x14ac:dyDescent="0.2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17">
        <f>(E1944/D1944)*100</f>
        <v>100.86153846153847</v>
      </c>
      <c r="P1944" s="19">
        <f>ROUND(E1944/L1944, 3)</f>
        <v>211.48400000000001</v>
      </c>
      <c r="Q1944" t="str">
        <f>LEFT(N1944, SEARCH("/", N1944, 1)-1)</f>
        <v>photography</v>
      </c>
      <c r="R1944" t="str">
        <f>RIGHT(N1944,LEN(N1944)-FIND("/",N1944))</f>
        <v>photobooks</v>
      </c>
      <c r="S1944" s="8">
        <f t="shared" si="60"/>
        <v>42138.506377314814</v>
      </c>
      <c r="T1944" s="8">
        <f t="shared" si="61"/>
        <v>42168.506377314814</v>
      </c>
    </row>
    <row r="1945" spans="1:20" ht="60" x14ac:dyDescent="0.2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17">
        <f>(E1945/D1945)*100</f>
        <v>100.85714285714286</v>
      </c>
      <c r="P1945" s="19">
        <f>ROUND(E1945/L1945, 3)</f>
        <v>88.25</v>
      </c>
      <c r="Q1945" t="str">
        <f>LEFT(N1945, SEARCH("/", N1945, 1)-1)</f>
        <v>theater</v>
      </c>
      <c r="R1945" t="str">
        <f>RIGHT(N1945,LEN(N1945)-FIND("/",N1945))</f>
        <v>plays</v>
      </c>
      <c r="S1945" s="8">
        <f t="shared" si="60"/>
        <v>41820.62809027778</v>
      </c>
      <c r="T1945" s="8">
        <f t="shared" si="61"/>
        <v>41841.165972222225</v>
      </c>
    </row>
    <row r="1946" spans="1:20" ht="60" x14ac:dyDescent="0.2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17">
        <f>(E1946/D1946)*100</f>
        <v>100.85533333333332</v>
      </c>
      <c r="P1946" s="19">
        <f>ROUND(E1946/L1946, 3)</f>
        <v>63.034999999999997</v>
      </c>
      <c r="Q1946" t="str">
        <f>LEFT(N1946, SEARCH("/", N1946, 1)-1)</f>
        <v>music</v>
      </c>
      <c r="R1946" t="str">
        <f>RIGHT(N1946,LEN(N1946)-FIND("/",N1946))</f>
        <v>rock</v>
      </c>
      <c r="S1946" s="8">
        <f t="shared" si="60"/>
        <v>40978.125046296293</v>
      </c>
      <c r="T1946" s="8">
        <f t="shared" si="61"/>
        <v>41038.083379629628</v>
      </c>
    </row>
    <row r="1947" spans="1:20" ht="60" x14ac:dyDescent="0.2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17">
        <f>(E1947/D1947)*100</f>
        <v>100.85</v>
      </c>
      <c r="P1947" s="19">
        <f>ROUND(E1947/L1947, 3)</f>
        <v>63.829000000000001</v>
      </c>
      <c r="Q1947" t="str">
        <f>LEFT(N1947, SEARCH("/", N1947, 1)-1)</f>
        <v>theater</v>
      </c>
      <c r="R1947" t="str">
        <f>RIGHT(N1947,LEN(N1947)-FIND("/",N1947))</f>
        <v>plays</v>
      </c>
      <c r="S1947" s="8">
        <f t="shared" si="60"/>
        <v>42753.205625000002</v>
      </c>
      <c r="T1947" s="8">
        <f t="shared" si="61"/>
        <v>42783.670138888891</v>
      </c>
    </row>
    <row r="1948" spans="1:20" ht="60" x14ac:dyDescent="0.2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17">
        <f>(E1948/D1948)*100</f>
        <v>100.84615384615385</v>
      </c>
      <c r="P1948" s="19">
        <f>ROUND(E1948/L1948, 3)</f>
        <v>43.7</v>
      </c>
      <c r="Q1948" t="str">
        <f>LEFT(N1948, SEARCH("/", N1948, 1)-1)</f>
        <v>music</v>
      </c>
      <c r="R1948" t="str">
        <f>RIGHT(N1948,LEN(N1948)-FIND("/",N1948))</f>
        <v>classical music</v>
      </c>
      <c r="S1948" s="8">
        <f t="shared" si="60"/>
        <v>42228.634328703702</v>
      </c>
      <c r="T1948" s="8">
        <f t="shared" si="61"/>
        <v>42285.165972222225</v>
      </c>
    </row>
    <row r="1949" spans="1:20" ht="45" x14ac:dyDescent="0.2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17">
        <f>(E1949/D1949)*100</f>
        <v>100.84571428571429</v>
      </c>
      <c r="P1949" s="19">
        <f>ROUND(E1949/L1949, 3)</f>
        <v>271.50799999999998</v>
      </c>
      <c r="Q1949" t="str">
        <f>LEFT(N1949, SEARCH("/", N1949, 1)-1)</f>
        <v>food</v>
      </c>
      <c r="R1949" t="str">
        <f>RIGHT(N1949,LEN(N1949)-FIND("/",N1949))</f>
        <v>small batch</v>
      </c>
      <c r="S1949" s="8">
        <f t="shared" si="60"/>
        <v>42770.201481481476</v>
      </c>
      <c r="T1949" s="8">
        <f t="shared" si="61"/>
        <v>42805.201481481476</v>
      </c>
    </row>
    <row r="1950" spans="1:20" ht="30" x14ac:dyDescent="0.2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17">
        <f>(E1950/D1950)*100</f>
        <v>100.84</v>
      </c>
      <c r="P1950" s="19">
        <f>ROUND(E1950/L1950, 3)</f>
        <v>256.37299999999999</v>
      </c>
      <c r="Q1950" t="str">
        <f>LEFT(N1950, SEARCH("/", N1950, 1)-1)</f>
        <v>theater</v>
      </c>
      <c r="R1950" t="str">
        <f>RIGHT(N1950,LEN(N1950)-FIND("/",N1950))</f>
        <v>plays</v>
      </c>
      <c r="S1950" s="8">
        <f t="shared" si="60"/>
        <v>42772.833379629628</v>
      </c>
      <c r="T1950" s="8">
        <f t="shared" si="61"/>
        <v>42806.875</v>
      </c>
    </row>
    <row r="1951" spans="1:20" ht="60" x14ac:dyDescent="0.2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17">
        <f>(E1951/D1951)*100</f>
        <v>100.824</v>
      </c>
      <c r="P1951" s="19">
        <f>ROUND(E1951/L1951, 3)</f>
        <v>1008.24</v>
      </c>
      <c r="Q1951" t="str">
        <f>LEFT(N1951, SEARCH("/", N1951, 1)-1)</f>
        <v>theater</v>
      </c>
      <c r="R1951" t="str">
        <f>RIGHT(N1951,LEN(N1951)-FIND("/",N1951))</f>
        <v>plays</v>
      </c>
      <c r="S1951" s="8">
        <f t="shared" si="60"/>
        <v>42116.710752314815</v>
      </c>
      <c r="T1951" s="8">
        <f t="shared" si="61"/>
        <v>42146.710752314815</v>
      </c>
    </row>
    <row r="1952" spans="1:20" ht="45" x14ac:dyDescent="0.2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17">
        <f>(E1952/D1952)*100</f>
        <v>100.82</v>
      </c>
      <c r="P1952" s="19">
        <f>ROUND(E1952/L1952, 3)</f>
        <v>88.438999999999993</v>
      </c>
      <c r="Q1952" t="str">
        <f>LEFT(N1952, SEARCH("/", N1952, 1)-1)</f>
        <v>music</v>
      </c>
      <c r="R1952" t="str">
        <f>RIGHT(N1952,LEN(N1952)-FIND("/",N1952))</f>
        <v>classical music</v>
      </c>
      <c r="S1952" s="8">
        <f t="shared" si="60"/>
        <v>41068.520474537036</v>
      </c>
      <c r="T1952" s="8">
        <f t="shared" si="61"/>
        <v>41098.520474537036</v>
      </c>
    </row>
    <row r="1953" spans="1:20" ht="45" x14ac:dyDescent="0.2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17">
        <f>(E1953/D1953)*100</f>
        <v>100.80333333333333</v>
      </c>
      <c r="P1953" s="19">
        <f>ROUND(E1953/L1953, 3)</f>
        <v>95.698999999999998</v>
      </c>
      <c r="Q1953" t="str">
        <f>LEFT(N1953, SEARCH("/", N1953, 1)-1)</f>
        <v>film &amp; video</v>
      </c>
      <c r="R1953" t="str">
        <f>RIGHT(N1953,LEN(N1953)-FIND("/",N1953))</f>
        <v>documentary</v>
      </c>
      <c r="S1953" s="8">
        <f t="shared" si="60"/>
        <v>41589.676886574074</v>
      </c>
      <c r="T1953" s="8">
        <f t="shared" si="61"/>
        <v>41619.676886574074</v>
      </c>
    </row>
    <row r="1954" spans="1:20" ht="45" x14ac:dyDescent="0.2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17">
        <f>(E1954/D1954)*100</f>
        <v>100.8</v>
      </c>
      <c r="P1954" s="19">
        <f>ROUND(E1954/L1954, 3)</f>
        <v>35.493000000000002</v>
      </c>
      <c r="Q1954" t="str">
        <f>LEFT(N1954, SEARCH("/", N1954, 1)-1)</f>
        <v>theater</v>
      </c>
      <c r="R1954" t="str">
        <f>RIGHT(N1954,LEN(N1954)-FIND("/",N1954))</f>
        <v>plays</v>
      </c>
      <c r="S1954" s="8">
        <f t="shared" si="60"/>
        <v>42144.041851851856</v>
      </c>
      <c r="T1954" s="8">
        <f t="shared" si="61"/>
        <v>42174.041851851856</v>
      </c>
    </row>
    <row r="1955" spans="1:20" ht="60" x14ac:dyDescent="0.2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17">
        <f>(E1955/D1955)*100</f>
        <v>100.8</v>
      </c>
      <c r="P1955" s="19">
        <f>ROUND(E1955/L1955, 3)</f>
        <v>63</v>
      </c>
      <c r="Q1955" t="str">
        <f>LEFT(N1955, SEARCH("/", N1955, 1)-1)</f>
        <v>theater</v>
      </c>
      <c r="R1955" t="str">
        <f>RIGHT(N1955,LEN(N1955)-FIND("/",N1955))</f>
        <v>plays</v>
      </c>
      <c r="S1955" s="8">
        <f t="shared" si="60"/>
        <v>41897.602037037039</v>
      </c>
      <c r="T1955" s="8">
        <f t="shared" si="61"/>
        <v>41927.602037037039</v>
      </c>
    </row>
    <row r="1956" spans="1:20" ht="60" x14ac:dyDescent="0.2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17">
        <f>(E1956/D1956)*100</f>
        <v>100.8</v>
      </c>
      <c r="P1956" s="19">
        <f>ROUND(E1956/L1956, 3)</f>
        <v>114.545</v>
      </c>
      <c r="Q1956" t="str">
        <f>LEFT(N1956, SEARCH("/", N1956, 1)-1)</f>
        <v>theater</v>
      </c>
      <c r="R1956" t="str">
        <f>RIGHT(N1956,LEN(N1956)-FIND("/",N1956))</f>
        <v>plays</v>
      </c>
      <c r="S1956" s="8">
        <f t="shared" si="60"/>
        <v>41927.936157407406</v>
      </c>
      <c r="T1956" s="8">
        <f t="shared" si="61"/>
        <v>41948.977824074071</v>
      </c>
    </row>
    <row r="1957" spans="1:20" ht="30" x14ac:dyDescent="0.2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17">
        <f>(E1957/D1957)*100</f>
        <v>100.79166666666666</v>
      </c>
      <c r="P1957" s="19">
        <f>ROUND(E1957/L1957, 3)</f>
        <v>60.475000000000001</v>
      </c>
      <c r="Q1957" t="str">
        <f>LEFT(N1957, SEARCH("/", N1957, 1)-1)</f>
        <v>theater</v>
      </c>
      <c r="R1957" t="str">
        <f>RIGHT(N1957,LEN(N1957)-FIND("/",N1957))</f>
        <v>plays</v>
      </c>
      <c r="S1957" s="8">
        <f t="shared" si="60"/>
        <v>42068.888391203705</v>
      </c>
      <c r="T1957" s="8">
        <f t="shared" si="61"/>
        <v>42098.846724537041</v>
      </c>
    </row>
    <row r="1958" spans="1:20" ht="60" x14ac:dyDescent="0.2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17">
        <f>(E1958/D1958)*100</f>
        <v>100.78823529411764</v>
      </c>
      <c r="P1958" s="19">
        <f>ROUND(E1958/L1958, 3)</f>
        <v>125.985</v>
      </c>
      <c r="Q1958" t="str">
        <f>LEFT(N1958, SEARCH("/", N1958, 1)-1)</f>
        <v>food</v>
      </c>
      <c r="R1958" t="str">
        <f>RIGHT(N1958,LEN(N1958)-FIND("/",N1958))</f>
        <v>small batch</v>
      </c>
      <c r="S1958" s="8">
        <f t="shared" si="60"/>
        <v>42704.187118055561</v>
      </c>
      <c r="T1958" s="8">
        <f t="shared" si="61"/>
        <v>42738.178472222222</v>
      </c>
    </row>
    <row r="1959" spans="1:20" ht="30" x14ac:dyDescent="0.2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17">
        <f>(E1959/D1959)*100</f>
        <v>100.78754285714287</v>
      </c>
      <c r="P1959" s="19">
        <f>ROUND(E1959/L1959, 3)</f>
        <v>131.136</v>
      </c>
      <c r="Q1959" t="str">
        <f>LEFT(N1959, SEARCH("/", N1959, 1)-1)</f>
        <v>theater</v>
      </c>
      <c r="R1959" t="str">
        <f>RIGHT(N1959,LEN(N1959)-FIND("/",N1959))</f>
        <v>plays</v>
      </c>
      <c r="S1959" s="8">
        <f t="shared" si="60"/>
        <v>42252.474351851852</v>
      </c>
      <c r="T1959" s="8">
        <f t="shared" si="61"/>
        <v>42276.165972222225</v>
      </c>
    </row>
    <row r="1960" spans="1:20" ht="60" x14ac:dyDescent="0.2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17">
        <f>(E1960/D1960)*100</f>
        <v>100.75</v>
      </c>
      <c r="P1960" s="19">
        <f>ROUND(E1960/L1960, 3)</f>
        <v>100.75</v>
      </c>
      <c r="Q1960" t="str">
        <f>LEFT(N1960, SEARCH("/", N1960, 1)-1)</f>
        <v>music</v>
      </c>
      <c r="R1960" t="str">
        <f>RIGHT(N1960,LEN(N1960)-FIND("/",N1960))</f>
        <v>pop</v>
      </c>
      <c r="S1960" s="8">
        <f t="shared" si="60"/>
        <v>40625.900694444441</v>
      </c>
      <c r="T1960" s="8">
        <f t="shared" si="61"/>
        <v>40659.290972222225</v>
      </c>
    </row>
    <row r="1961" spans="1:20" ht="45" x14ac:dyDescent="0.2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17">
        <f>(E1961/D1961)*100</f>
        <v>100.75</v>
      </c>
      <c r="P1961" s="19">
        <f>ROUND(E1961/L1961, 3)</f>
        <v>91.590999999999994</v>
      </c>
      <c r="Q1961" t="str">
        <f>LEFT(N1961, SEARCH("/", N1961, 1)-1)</f>
        <v>music</v>
      </c>
      <c r="R1961" t="str">
        <f>RIGHT(N1961,LEN(N1961)-FIND("/",N1961))</f>
        <v>indie rock</v>
      </c>
      <c r="S1961" s="8">
        <f t="shared" si="60"/>
        <v>41107.130150462966</v>
      </c>
      <c r="T1961" s="8">
        <f t="shared" si="61"/>
        <v>41137.130150462966</v>
      </c>
    </row>
    <row r="1962" spans="1:20" ht="45" x14ac:dyDescent="0.2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17">
        <f>(E1962/D1962)*100</f>
        <v>100.75</v>
      </c>
      <c r="P1962" s="19">
        <f>ROUND(E1962/L1962, 3)</f>
        <v>95.951999999999998</v>
      </c>
      <c r="Q1962" t="str">
        <f>LEFT(N1962, SEARCH("/", N1962, 1)-1)</f>
        <v>theater</v>
      </c>
      <c r="R1962" t="str">
        <f>RIGHT(N1962,LEN(N1962)-FIND("/",N1962))</f>
        <v>plays</v>
      </c>
      <c r="S1962" s="8">
        <f t="shared" si="60"/>
        <v>42227.824212962965</v>
      </c>
      <c r="T1962" s="8">
        <f t="shared" si="61"/>
        <v>42253.57430555555</v>
      </c>
    </row>
    <row r="1963" spans="1:20" ht="45" x14ac:dyDescent="0.2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17">
        <f>(E1963/D1963)*100</f>
        <v>100.75</v>
      </c>
      <c r="P1963" s="19">
        <f>ROUND(E1963/L1963, 3)</f>
        <v>310</v>
      </c>
      <c r="Q1963" t="str">
        <f>LEFT(N1963, SEARCH("/", N1963, 1)-1)</f>
        <v>theater</v>
      </c>
      <c r="R1963" t="str">
        <f>RIGHT(N1963,LEN(N1963)-FIND("/",N1963))</f>
        <v>plays</v>
      </c>
      <c r="S1963" s="8">
        <f t="shared" si="60"/>
        <v>42102.866307870368</v>
      </c>
      <c r="T1963" s="8">
        <f t="shared" si="61"/>
        <v>42133.866307870368</v>
      </c>
    </row>
    <row r="1964" spans="1:20" ht="45" x14ac:dyDescent="0.2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17">
        <f>(E1964/D1964)*100</f>
        <v>100.75</v>
      </c>
      <c r="P1964" s="19">
        <f>ROUND(E1964/L1964, 3)</f>
        <v>61.061</v>
      </c>
      <c r="Q1964" t="str">
        <f>LEFT(N1964, SEARCH("/", N1964, 1)-1)</f>
        <v>theater</v>
      </c>
      <c r="R1964" t="str">
        <f>RIGHT(N1964,LEN(N1964)-FIND("/",N1964))</f>
        <v>plays</v>
      </c>
      <c r="S1964" s="8">
        <f t="shared" si="60"/>
        <v>42632.348310185189</v>
      </c>
      <c r="T1964" s="8">
        <f t="shared" si="61"/>
        <v>42663.204861111109</v>
      </c>
    </row>
    <row r="1965" spans="1:20" ht="60" x14ac:dyDescent="0.2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17">
        <f>(E1965/D1965)*100</f>
        <v>100.74285714285713</v>
      </c>
      <c r="P1965" s="19">
        <f>ROUND(E1965/L1965, 3)</f>
        <v>76.652000000000001</v>
      </c>
      <c r="Q1965" t="str">
        <f>LEFT(N1965, SEARCH("/", N1965, 1)-1)</f>
        <v>theater</v>
      </c>
      <c r="R1965" t="str">
        <f>RIGHT(N1965,LEN(N1965)-FIND("/",N1965))</f>
        <v>plays</v>
      </c>
      <c r="S1965" s="8">
        <f t="shared" si="60"/>
        <v>42559.431203703702</v>
      </c>
      <c r="T1965" s="8">
        <f t="shared" si="61"/>
        <v>42583.957638888889</v>
      </c>
    </row>
    <row r="1966" spans="1:20" ht="60" x14ac:dyDescent="0.2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17">
        <f>(E1966/D1966)*100</f>
        <v>100.73333333333335</v>
      </c>
      <c r="P1966" s="19">
        <f>ROUND(E1966/L1966, 3)</f>
        <v>215.857</v>
      </c>
      <c r="Q1966" t="str">
        <f>LEFT(N1966, SEARCH("/", N1966, 1)-1)</f>
        <v>film &amp; video</v>
      </c>
      <c r="R1966" t="str">
        <f>RIGHT(N1966,LEN(N1966)-FIND("/",N1966))</f>
        <v>documentary</v>
      </c>
      <c r="S1966" s="8">
        <f t="shared" si="60"/>
        <v>40924.650868055556</v>
      </c>
      <c r="T1966" s="8">
        <f t="shared" si="61"/>
        <v>40954.650868055556</v>
      </c>
    </row>
    <row r="1967" spans="1:20" ht="60" x14ac:dyDescent="0.2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17">
        <f>(E1967/D1967)*100</f>
        <v>100.7161125319693</v>
      </c>
      <c r="P1967" s="19">
        <f>ROUND(E1967/L1967, 3)</f>
        <v>53.945</v>
      </c>
      <c r="Q1967" t="str">
        <f>LEFT(N1967, SEARCH("/", N1967, 1)-1)</f>
        <v>theater</v>
      </c>
      <c r="R1967" t="str">
        <f>RIGHT(N1967,LEN(N1967)-FIND("/",N1967))</f>
        <v>spaces</v>
      </c>
      <c r="S1967" s="8">
        <f t="shared" si="60"/>
        <v>41780.745254629634</v>
      </c>
      <c r="T1967" s="8">
        <f t="shared" si="61"/>
        <v>41810.917361111111</v>
      </c>
    </row>
    <row r="1968" spans="1:20" ht="60" x14ac:dyDescent="0.2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17">
        <f>(E1968/D1968)*100</f>
        <v>100.71428571428571</v>
      </c>
      <c r="P1968" s="19">
        <f>ROUND(E1968/L1968, 3)</f>
        <v>103.17100000000001</v>
      </c>
      <c r="Q1968" t="str">
        <f>LEFT(N1968, SEARCH("/", N1968, 1)-1)</f>
        <v>theater</v>
      </c>
      <c r="R1968" t="str">
        <f>RIGHT(N1968,LEN(N1968)-FIND("/",N1968))</f>
        <v>spaces</v>
      </c>
      <c r="S1968" s="8">
        <f t="shared" si="60"/>
        <v>42163.29833333334</v>
      </c>
      <c r="T1968" s="8">
        <f t="shared" si="61"/>
        <v>42205.916666666672</v>
      </c>
    </row>
    <row r="1969" spans="1:20" ht="60" x14ac:dyDescent="0.2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17">
        <f>(E1969/D1969)*100</f>
        <v>100.71428571428571</v>
      </c>
      <c r="P1969" s="19">
        <f>ROUND(E1969/L1969, 3)</f>
        <v>33.570999999999998</v>
      </c>
      <c r="Q1969" t="str">
        <f>LEFT(N1969, SEARCH("/", N1969, 1)-1)</f>
        <v>theater</v>
      </c>
      <c r="R1969" t="str">
        <f>RIGHT(N1969,LEN(N1969)-FIND("/",N1969))</f>
        <v>plays</v>
      </c>
      <c r="S1969" s="8">
        <f t="shared" si="60"/>
        <v>41821.698599537034</v>
      </c>
      <c r="T1969" s="8">
        <f t="shared" si="61"/>
        <v>41851.698599537034</v>
      </c>
    </row>
    <row r="1970" spans="1:20" ht="60" x14ac:dyDescent="0.2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17">
        <f>(E1970/D1970)*100</f>
        <v>100.71379999999999</v>
      </c>
      <c r="P1970" s="19">
        <f>ROUND(E1970/L1970, 3)</f>
        <v>25.692</v>
      </c>
      <c r="Q1970" t="str">
        <f>LEFT(N1970, SEARCH("/", N1970, 1)-1)</f>
        <v>theater</v>
      </c>
      <c r="R1970" t="str">
        <f>RIGHT(N1970,LEN(N1970)-FIND("/",N1970))</f>
        <v>plays</v>
      </c>
      <c r="S1970" s="8">
        <f t="shared" si="60"/>
        <v>41827.909942129627</v>
      </c>
      <c r="T1970" s="8">
        <f t="shared" si="61"/>
        <v>41857.897222222222</v>
      </c>
    </row>
    <row r="1971" spans="1:20" ht="45" x14ac:dyDescent="0.2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17">
        <f>(E1971/D1971)*100</f>
        <v>100.70033333333335</v>
      </c>
      <c r="P1971" s="19">
        <f>ROUND(E1971/L1971, 3)</f>
        <v>53.469000000000001</v>
      </c>
      <c r="Q1971" t="str">
        <f>LEFT(N1971, SEARCH("/", N1971, 1)-1)</f>
        <v>music</v>
      </c>
      <c r="R1971" t="str">
        <f>RIGHT(N1971,LEN(N1971)-FIND("/",N1971))</f>
        <v>indie rock</v>
      </c>
      <c r="S1971" s="8">
        <f t="shared" si="60"/>
        <v>40502.815868055557</v>
      </c>
      <c r="T1971" s="8">
        <f t="shared" si="61"/>
        <v>40544.207638888889</v>
      </c>
    </row>
    <row r="1972" spans="1:20" ht="45" x14ac:dyDescent="0.2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17">
        <f>(E1972/D1972)*100</f>
        <v>100.69999999999999</v>
      </c>
      <c r="P1972" s="19">
        <f>ROUND(E1972/L1972, 3)</f>
        <v>115.086</v>
      </c>
      <c r="Q1972" t="str">
        <f>LEFT(N1972, SEARCH("/", N1972, 1)-1)</f>
        <v>music</v>
      </c>
      <c r="R1972" t="str">
        <f>RIGHT(N1972,LEN(N1972)-FIND("/",N1972))</f>
        <v>indie rock</v>
      </c>
      <c r="S1972" s="8">
        <f t="shared" si="60"/>
        <v>40860.67050925926</v>
      </c>
      <c r="T1972" s="8">
        <f t="shared" si="61"/>
        <v>40891.207638888889</v>
      </c>
    </row>
    <row r="1973" spans="1:20" ht="60" x14ac:dyDescent="0.2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17">
        <f>(E1973/D1973)*100</f>
        <v>100.69333333333334</v>
      </c>
      <c r="P1973" s="19">
        <f>ROUND(E1973/L1973, 3)</f>
        <v>137.309</v>
      </c>
      <c r="Q1973" t="str">
        <f>LEFT(N1973, SEARCH("/", N1973, 1)-1)</f>
        <v>music</v>
      </c>
      <c r="R1973" t="str">
        <f>RIGHT(N1973,LEN(N1973)-FIND("/",N1973))</f>
        <v>rock</v>
      </c>
      <c r="S1973" s="8">
        <f t="shared" si="60"/>
        <v>40747.012881944444</v>
      </c>
      <c r="T1973" s="8">
        <f t="shared" si="61"/>
        <v>40756.291666666664</v>
      </c>
    </row>
    <row r="1974" spans="1:20" ht="45" x14ac:dyDescent="0.2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17">
        <f>(E1974/D1974)*100</f>
        <v>100.67894736842105</v>
      </c>
      <c r="P1974" s="19">
        <f>ROUND(E1974/L1974, 3)</f>
        <v>135.667</v>
      </c>
      <c r="Q1974" t="str">
        <f>LEFT(N1974, SEARCH("/", N1974, 1)-1)</f>
        <v>photography</v>
      </c>
      <c r="R1974" t="str">
        <f>RIGHT(N1974,LEN(N1974)-FIND("/",N1974))</f>
        <v>photobooks</v>
      </c>
      <c r="S1974" s="8">
        <f t="shared" si="60"/>
        <v>42052.628703703704</v>
      </c>
      <c r="T1974" s="8">
        <f t="shared" si="61"/>
        <v>42082.587037037039</v>
      </c>
    </row>
    <row r="1975" spans="1:20" ht="30" x14ac:dyDescent="0.2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17">
        <f>(E1975/D1975)*100</f>
        <v>100.67349999999999</v>
      </c>
      <c r="P1975" s="19">
        <f>ROUND(E1975/L1975, 3)</f>
        <v>26.149000000000001</v>
      </c>
      <c r="Q1975" t="str">
        <f>LEFT(N1975, SEARCH("/", N1975, 1)-1)</f>
        <v>music</v>
      </c>
      <c r="R1975" t="str">
        <f>RIGHT(N1975,LEN(N1975)-FIND("/",N1975))</f>
        <v>pop</v>
      </c>
      <c r="S1975" s="8">
        <f t="shared" si="60"/>
        <v>42553.54414351852</v>
      </c>
      <c r="T1975" s="8">
        <f t="shared" si="61"/>
        <v>42583.54414351852</v>
      </c>
    </row>
    <row r="1976" spans="1:20" ht="60" x14ac:dyDescent="0.2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17">
        <f>(E1976/D1976)*100</f>
        <v>100.66666666666666</v>
      </c>
      <c r="P1976" s="19">
        <f>ROUND(E1976/L1976, 3)</f>
        <v>41.944000000000003</v>
      </c>
      <c r="Q1976" t="str">
        <f>LEFT(N1976, SEARCH("/", N1976, 1)-1)</f>
        <v>film &amp; video</v>
      </c>
      <c r="R1976" t="str">
        <f>RIGHT(N1976,LEN(N1976)-FIND("/",N1976))</f>
        <v>television</v>
      </c>
      <c r="S1976" s="8">
        <f t="shared" si="60"/>
        <v>41917.731736111113</v>
      </c>
      <c r="T1976" s="8">
        <f t="shared" si="61"/>
        <v>41947.773402777777</v>
      </c>
    </row>
    <row r="1977" spans="1:20" ht="60" x14ac:dyDescent="0.2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17">
        <f>(E1977/D1977)*100</f>
        <v>100.66666666666666</v>
      </c>
      <c r="P1977" s="19">
        <f>ROUND(E1977/L1977, 3)</f>
        <v>64.713999999999999</v>
      </c>
      <c r="Q1977" t="str">
        <f>LEFT(N1977, SEARCH("/", N1977, 1)-1)</f>
        <v>music</v>
      </c>
      <c r="R1977" t="str">
        <f>RIGHT(N1977,LEN(N1977)-FIND("/",N1977))</f>
        <v>pop</v>
      </c>
      <c r="S1977" s="8">
        <f t="shared" si="60"/>
        <v>41572.492974537039</v>
      </c>
      <c r="T1977" s="8">
        <f t="shared" si="61"/>
        <v>41602.534641203703</v>
      </c>
    </row>
    <row r="1978" spans="1:20" ht="45" x14ac:dyDescent="0.2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17">
        <f>(E1978/D1978)*100</f>
        <v>100.66666666666666</v>
      </c>
      <c r="P1978" s="19">
        <f>ROUND(E1978/L1978, 3)</f>
        <v>35.951999999999998</v>
      </c>
      <c r="Q1978" t="str">
        <f>LEFT(N1978, SEARCH("/", N1978, 1)-1)</f>
        <v>theater</v>
      </c>
      <c r="R1978" t="str">
        <f>RIGHT(N1978,LEN(N1978)-FIND("/",N1978))</f>
        <v>plays</v>
      </c>
      <c r="S1978" s="8">
        <f t="shared" si="60"/>
        <v>42233.763831018514</v>
      </c>
      <c r="T1978" s="8">
        <f t="shared" si="61"/>
        <v>42258.763831018514</v>
      </c>
    </row>
    <row r="1979" spans="1:20" ht="30" x14ac:dyDescent="0.2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17">
        <f>(E1979/D1979)*100</f>
        <v>100.66666666666666</v>
      </c>
      <c r="P1979" s="19">
        <f>ROUND(E1979/L1979, 3)</f>
        <v>75.5</v>
      </c>
      <c r="Q1979" t="str">
        <f>LEFT(N1979, SEARCH("/", N1979, 1)-1)</f>
        <v>theater</v>
      </c>
      <c r="R1979" t="str">
        <f>RIGHT(N1979,LEN(N1979)-FIND("/",N1979))</f>
        <v>plays</v>
      </c>
      <c r="S1979" s="8">
        <f t="shared" si="60"/>
        <v>41775.858564814815</v>
      </c>
      <c r="T1979" s="8">
        <f t="shared" si="61"/>
        <v>41822.165972222225</v>
      </c>
    </row>
    <row r="1980" spans="1:20" ht="60" x14ac:dyDescent="0.2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17">
        <f>(E1980/D1980)*100</f>
        <v>100.66250000000001</v>
      </c>
      <c r="P1980" s="19">
        <f>ROUND(E1980/L1980, 3)</f>
        <v>83.885000000000005</v>
      </c>
      <c r="Q1980" t="str">
        <f>LEFT(N1980, SEARCH("/", N1980, 1)-1)</f>
        <v>music</v>
      </c>
      <c r="R1980" t="str">
        <f>RIGHT(N1980,LEN(N1980)-FIND("/",N1980))</f>
        <v>rock</v>
      </c>
      <c r="S1980" s="8">
        <f t="shared" si="60"/>
        <v>40555.325937499998</v>
      </c>
      <c r="T1980" s="8">
        <f t="shared" si="61"/>
        <v>40605.325937499998</v>
      </c>
    </row>
    <row r="1981" spans="1:20" ht="60" x14ac:dyDescent="0.2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17">
        <f>(E1981/D1981)*100</f>
        <v>100.64999999999999</v>
      </c>
      <c r="P1981" s="19">
        <f>ROUND(E1981/L1981, 3)</f>
        <v>145.87</v>
      </c>
      <c r="Q1981" t="str">
        <f>LEFT(N1981, SEARCH("/", N1981, 1)-1)</f>
        <v>theater</v>
      </c>
      <c r="R1981" t="str">
        <f>RIGHT(N1981,LEN(N1981)-FIND("/",N1981))</f>
        <v>plays</v>
      </c>
      <c r="S1981" s="8">
        <f t="shared" si="60"/>
        <v>42626.7503125</v>
      </c>
      <c r="T1981" s="8">
        <f t="shared" si="61"/>
        <v>42656.7503125</v>
      </c>
    </row>
    <row r="1982" spans="1:20" ht="45" x14ac:dyDescent="0.2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17">
        <f>(E1982/D1982)*100</f>
        <v>100.64400000000001</v>
      </c>
      <c r="P1982" s="19">
        <f>ROUND(E1982/L1982, 3)</f>
        <v>25.161000000000001</v>
      </c>
      <c r="Q1982" t="str">
        <f>LEFT(N1982, SEARCH("/", N1982, 1)-1)</f>
        <v>theater</v>
      </c>
      <c r="R1982" t="str">
        <f>RIGHT(N1982,LEN(N1982)-FIND("/",N1982))</f>
        <v>plays</v>
      </c>
      <c r="S1982" s="8">
        <f t="shared" si="60"/>
        <v>42535.049849537041</v>
      </c>
      <c r="T1982" s="8">
        <f t="shared" si="61"/>
        <v>42556.049849537041</v>
      </c>
    </row>
    <row r="1983" spans="1:20" ht="60" x14ac:dyDescent="0.2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17">
        <f>(E1983/D1983)*100</f>
        <v>100.64</v>
      </c>
      <c r="P1983" s="19">
        <f>ROUND(E1983/L1983, 3)</f>
        <v>141.74600000000001</v>
      </c>
      <c r="Q1983" t="str">
        <f>LEFT(N1983, SEARCH("/", N1983, 1)-1)</f>
        <v>film &amp; video</v>
      </c>
      <c r="R1983" t="str">
        <f>RIGHT(N1983,LEN(N1983)-FIND("/",N1983))</f>
        <v>documentary</v>
      </c>
      <c r="S1983" s="8">
        <f t="shared" si="60"/>
        <v>42089.72802083334</v>
      </c>
      <c r="T1983" s="8">
        <f t="shared" si="61"/>
        <v>42125.165972222225</v>
      </c>
    </row>
    <row r="1984" spans="1:20" ht="60" x14ac:dyDescent="0.2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17">
        <f>(E1984/D1984)*100</f>
        <v>100.63392857142857</v>
      </c>
      <c r="P1984" s="19">
        <f>ROUND(E1984/L1984, 3)</f>
        <v>216.75</v>
      </c>
      <c r="Q1984" t="str">
        <f>LEFT(N1984, SEARCH("/", N1984, 1)-1)</f>
        <v>film &amp; video</v>
      </c>
      <c r="R1984" t="str">
        <f>RIGHT(N1984,LEN(N1984)-FIND("/",N1984))</f>
        <v>documentary</v>
      </c>
      <c r="S1984" s="8">
        <f t="shared" si="60"/>
        <v>42178.282372685186</v>
      </c>
      <c r="T1984" s="8">
        <f t="shared" si="61"/>
        <v>42208.282372685186</v>
      </c>
    </row>
    <row r="1985" spans="1:20" ht="60" x14ac:dyDescent="0.2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17">
        <f>(E1985/D1985)*100</f>
        <v>100.63375000000001</v>
      </c>
      <c r="P1985" s="19">
        <f>ROUND(E1985/L1985, 3)</f>
        <v>35.003</v>
      </c>
      <c r="Q1985" t="str">
        <f>LEFT(N1985, SEARCH("/", N1985, 1)-1)</f>
        <v>technology</v>
      </c>
      <c r="R1985" t="str">
        <f>RIGHT(N1985,LEN(N1985)-FIND("/",N1985))</f>
        <v>hardware</v>
      </c>
      <c r="S1985" s="8">
        <f t="shared" si="60"/>
        <v>40102.918055555558</v>
      </c>
      <c r="T1985" s="8">
        <f t="shared" si="61"/>
        <v>40140.249305555553</v>
      </c>
    </row>
    <row r="1986" spans="1:20" ht="45" x14ac:dyDescent="0.2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17">
        <f>(E1986/D1986)*100</f>
        <v>100.61</v>
      </c>
      <c r="P1986" s="19">
        <f>ROUND(E1986/L1986, 3)</f>
        <v>104.259</v>
      </c>
      <c r="Q1986" t="str">
        <f>LEFT(N1986, SEARCH("/", N1986, 1)-1)</f>
        <v>film &amp; video</v>
      </c>
      <c r="R1986" t="str">
        <f>RIGHT(N1986,LEN(N1986)-FIND("/",N1986))</f>
        <v>documentary</v>
      </c>
      <c r="S1986" s="8">
        <f t="shared" si="60"/>
        <v>40865.042256944449</v>
      </c>
      <c r="T1986" s="8">
        <f t="shared" si="61"/>
        <v>40895.040972222225</v>
      </c>
    </row>
    <row r="1987" spans="1:20" ht="60" x14ac:dyDescent="0.2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17">
        <f>(E1987/D1987)*100</f>
        <v>100.60706666666665</v>
      </c>
      <c r="P1987" s="19">
        <f>ROUND(E1987/L1987, 3)</f>
        <v>97.994</v>
      </c>
      <c r="Q1987" t="str">
        <f>LEFT(N1987, SEARCH("/", N1987, 1)-1)</f>
        <v>music</v>
      </c>
      <c r="R1987" t="str">
        <f>RIGHT(N1987,LEN(N1987)-FIND("/",N1987))</f>
        <v>rock</v>
      </c>
      <c r="S1987" s="8">
        <f t="shared" ref="S1987:S2050" si="62">(((J1987/60)/60)/24)+DATE(1970,1,1)</f>
        <v>40869.675173611111</v>
      </c>
      <c r="T1987" s="8">
        <f t="shared" ref="T1987:T2050" si="63">(((I1987/60)/60)/24)+DATE(1970,1,1)</f>
        <v>40929.342361111114</v>
      </c>
    </row>
    <row r="1988" spans="1:20" ht="60" x14ac:dyDescent="0.2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17">
        <f>(E1988/D1988)*100</f>
        <v>100.60606060606061</v>
      </c>
      <c r="P1988" s="19">
        <f>ROUND(E1988/L1988, 3)</f>
        <v>55.332999999999998</v>
      </c>
      <c r="Q1988" t="str">
        <f>LEFT(N1988, SEARCH("/", N1988, 1)-1)</f>
        <v>theater</v>
      </c>
      <c r="R1988" t="str">
        <f>RIGHT(N1988,LEN(N1988)-FIND("/",N1988))</f>
        <v>plays</v>
      </c>
      <c r="S1988" s="8">
        <f t="shared" si="62"/>
        <v>42372.693055555559</v>
      </c>
      <c r="T1988" s="8">
        <f t="shared" si="63"/>
        <v>42402.693055555559</v>
      </c>
    </row>
    <row r="1989" spans="1:20" ht="30" x14ac:dyDescent="0.2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17">
        <f>(E1989/D1989)*100</f>
        <v>100.6</v>
      </c>
      <c r="P1989" s="19">
        <f>ROUND(E1989/L1989, 3)</f>
        <v>52.947000000000003</v>
      </c>
      <c r="Q1989" t="str">
        <f>LEFT(N1989, SEARCH("/", N1989, 1)-1)</f>
        <v>music</v>
      </c>
      <c r="R1989" t="str">
        <f>RIGHT(N1989,LEN(N1989)-FIND("/",N1989))</f>
        <v>rock</v>
      </c>
      <c r="S1989" s="8">
        <f t="shared" si="62"/>
        <v>40948.042233796295</v>
      </c>
      <c r="T1989" s="8">
        <f t="shared" si="63"/>
        <v>40982.165972222225</v>
      </c>
    </row>
    <row r="1990" spans="1:20" ht="60" x14ac:dyDescent="0.2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17">
        <f>(E1990/D1990)*100</f>
        <v>100.6</v>
      </c>
      <c r="P1990" s="19">
        <f>ROUND(E1990/L1990, 3)</f>
        <v>182.90899999999999</v>
      </c>
      <c r="Q1990" t="str">
        <f>LEFT(N1990, SEARCH("/", N1990, 1)-1)</f>
        <v>theater</v>
      </c>
      <c r="R1990" t="str">
        <f>RIGHT(N1990,LEN(N1990)-FIND("/",N1990))</f>
        <v>plays</v>
      </c>
      <c r="S1990" s="8">
        <f t="shared" si="62"/>
        <v>42702.917048611111</v>
      </c>
      <c r="T1990" s="8">
        <f t="shared" si="63"/>
        <v>42732.917048611111</v>
      </c>
    </row>
    <row r="1991" spans="1:20" ht="60" x14ac:dyDescent="0.2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17">
        <f>(E1991/D1991)*100</f>
        <v>100.58763157894737</v>
      </c>
      <c r="P1991" s="19">
        <f>ROUND(E1991/L1991, 3)</f>
        <v>47.189</v>
      </c>
      <c r="Q1991" t="str">
        <f>LEFT(N1991, SEARCH("/", N1991, 1)-1)</f>
        <v>music</v>
      </c>
      <c r="R1991" t="str">
        <f>RIGHT(N1991,LEN(N1991)-FIND("/",N1991))</f>
        <v>pop</v>
      </c>
      <c r="S1991" s="8">
        <f t="shared" si="62"/>
        <v>41737.684664351851</v>
      </c>
      <c r="T1991" s="8">
        <f t="shared" si="63"/>
        <v>41782.684664351851</v>
      </c>
    </row>
    <row r="1992" spans="1:20" ht="60" x14ac:dyDescent="0.2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17">
        <f>(E1992/D1992)*100</f>
        <v>100.57142857142858</v>
      </c>
      <c r="P1992" s="19">
        <f>ROUND(E1992/L1992, 3)</f>
        <v>234.667</v>
      </c>
      <c r="Q1992" t="str">
        <f>LEFT(N1992, SEARCH("/", N1992, 1)-1)</f>
        <v>theater</v>
      </c>
      <c r="R1992" t="str">
        <f>RIGHT(N1992,LEN(N1992)-FIND("/",N1992))</f>
        <v>spaces</v>
      </c>
      <c r="S1992" s="8">
        <f t="shared" si="62"/>
        <v>42170.846446759257</v>
      </c>
      <c r="T1992" s="8">
        <f t="shared" si="63"/>
        <v>42230.846446759257</v>
      </c>
    </row>
    <row r="1993" spans="1:20" x14ac:dyDescent="0.2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17">
        <f>(E1993/D1993)*100</f>
        <v>100.56666666666668</v>
      </c>
      <c r="P1993" s="19">
        <f>ROUND(E1993/L1993, 3)</f>
        <v>143.667</v>
      </c>
      <c r="Q1993" t="str">
        <f>LEFT(N1993, SEARCH("/", N1993, 1)-1)</f>
        <v>technology</v>
      </c>
      <c r="R1993" t="str">
        <f>RIGHT(N1993,LEN(N1993)-FIND("/",N1993))</f>
        <v>wearables</v>
      </c>
      <c r="S1993" s="8">
        <f t="shared" si="62"/>
        <v>42209.593692129631</v>
      </c>
      <c r="T1993" s="8">
        <f t="shared" si="63"/>
        <v>42239.593692129631</v>
      </c>
    </row>
    <row r="1994" spans="1:20" ht="60" x14ac:dyDescent="0.2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17">
        <f>(E1994/D1994)*100</f>
        <v>100.56666666666668</v>
      </c>
      <c r="P1994" s="19">
        <f>ROUND(E1994/L1994, 3)</f>
        <v>88.734999999999999</v>
      </c>
      <c r="Q1994" t="str">
        <f>LEFT(N1994, SEARCH("/", N1994, 1)-1)</f>
        <v>theater</v>
      </c>
      <c r="R1994" t="str">
        <f>RIGHT(N1994,LEN(N1994)-FIND("/",N1994))</f>
        <v>plays</v>
      </c>
      <c r="S1994" s="8">
        <f t="shared" si="62"/>
        <v>42754.693842592591</v>
      </c>
      <c r="T1994" s="8">
        <f t="shared" si="63"/>
        <v>42782.958333333328</v>
      </c>
    </row>
    <row r="1995" spans="1:20" ht="60" x14ac:dyDescent="0.2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17">
        <f>(E1995/D1995)*100</f>
        <v>100.55555555555556</v>
      </c>
      <c r="P1995" s="19">
        <f>ROUND(E1995/L1995, 3)</f>
        <v>60.332999999999998</v>
      </c>
      <c r="Q1995" t="str">
        <f>LEFT(N1995, SEARCH("/", N1995, 1)-1)</f>
        <v>theater</v>
      </c>
      <c r="R1995" t="str">
        <f>RIGHT(N1995,LEN(N1995)-FIND("/",N1995))</f>
        <v>plays</v>
      </c>
      <c r="S1995" s="8">
        <f t="shared" si="62"/>
        <v>41802.62090277778</v>
      </c>
      <c r="T1995" s="8">
        <f t="shared" si="63"/>
        <v>41822.62090277778</v>
      </c>
    </row>
    <row r="1996" spans="1:20" ht="60" x14ac:dyDescent="0.2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17">
        <f>(E1996/D1996)*100</f>
        <v>100.52799999999999</v>
      </c>
      <c r="P1996" s="19">
        <f>ROUND(E1996/L1996, 3)</f>
        <v>239.352</v>
      </c>
      <c r="Q1996" t="str">
        <f>LEFT(N1996, SEARCH("/", N1996, 1)-1)</f>
        <v>technology</v>
      </c>
      <c r="R1996" t="str">
        <f>RIGHT(N1996,LEN(N1996)-FIND("/",N1996))</f>
        <v>wearables</v>
      </c>
      <c r="S1996" s="8">
        <f t="shared" si="62"/>
        <v>41956.017488425925</v>
      </c>
      <c r="T1996" s="8">
        <f t="shared" si="63"/>
        <v>41986.017488425925</v>
      </c>
    </row>
    <row r="1997" spans="1:20" ht="60" x14ac:dyDescent="0.2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17">
        <f>(E1997/D1997)*100</f>
        <v>100.49999999999999</v>
      </c>
      <c r="P1997" s="19">
        <f>ROUND(E1997/L1997, 3)</f>
        <v>158.684</v>
      </c>
      <c r="Q1997" t="str">
        <f>LEFT(N1997, SEARCH("/", N1997, 1)-1)</f>
        <v>film &amp; video</v>
      </c>
      <c r="R1997" t="str">
        <f>RIGHT(N1997,LEN(N1997)-FIND("/",N1997))</f>
        <v>television</v>
      </c>
      <c r="S1997" s="8">
        <f t="shared" si="62"/>
        <v>41780.068043981482</v>
      </c>
      <c r="T1997" s="8">
        <f t="shared" si="63"/>
        <v>41815.068043981482</v>
      </c>
    </row>
    <row r="1998" spans="1:20" x14ac:dyDescent="0.2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17">
        <f>(E1998/D1998)*100</f>
        <v>100.49999999999999</v>
      </c>
      <c r="P1998" s="19">
        <f>ROUND(E1998/L1998, 3)</f>
        <v>186.11099999999999</v>
      </c>
      <c r="Q1998" t="str">
        <f>LEFT(N1998, SEARCH("/", N1998, 1)-1)</f>
        <v>film &amp; video</v>
      </c>
      <c r="R1998" t="str">
        <f>RIGHT(N1998,LEN(N1998)-FIND("/",N1998))</f>
        <v>shorts</v>
      </c>
      <c r="S1998" s="8">
        <f t="shared" si="62"/>
        <v>40987.776631944449</v>
      </c>
      <c r="T1998" s="8">
        <f t="shared" si="63"/>
        <v>41001.776631944449</v>
      </c>
    </row>
    <row r="1999" spans="1:20" ht="45" x14ac:dyDescent="0.2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17">
        <f>(E1999/D1999)*100</f>
        <v>100.49999999999999</v>
      </c>
      <c r="P1999" s="19">
        <f>ROUND(E1999/L1999, 3)</f>
        <v>62.813000000000002</v>
      </c>
      <c r="Q1999" t="str">
        <f>LEFT(N1999, SEARCH("/", N1999, 1)-1)</f>
        <v>music</v>
      </c>
      <c r="R1999" t="str">
        <f>RIGHT(N1999,LEN(N1999)-FIND("/",N1999))</f>
        <v>rock</v>
      </c>
      <c r="S1999" s="8">
        <f t="shared" si="62"/>
        <v>40658.189826388887</v>
      </c>
      <c r="T1999" s="8">
        <f t="shared" si="63"/>
        <v>40696.249305555553</v>
      </c>
    </row>
    <row r="2000" spans="1:20" ht="45" x14ac:dyDescent="0.2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17">
        <f>(E2000/D2000)*100</f>
        <v>100.49999999999999</v>
      </c>
      <c r="P2000" s="19">
        <f>ROUND(E2000/L2000, 3)</f>
        <v>37.222000000000001</v>
      </c>
      <c r="Q2000" t="str">
        <f>LEFT(N2000, SEARCH("/", N2000, 1)-1)</f>
        <v>theater</v>
      </c>
      <c r="R2000" t="str">
        <f>RIGHT(N2000,LEN(N2000)-FIND("/",N2000))</f>
        <v>spaces</v>
      </c>
      <c r="S2000" s="8">
        <f t="shared" si="62"/>
        <v>42373.252280092594</v>
      </c>
      <c r="T2000" s="8">
        <f t="shared" si="63"/>
        <v>42433.252280092594</v>
      </c>
    </row>
    <row r="2001" spans="1:20" ht="45" x14ac:dyDescent="0.2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17">
        <f>(E2001/D2001)*100</f>
        <v>100.49999999999999</v>
      </c>
      <c r="P2001" s="19">
        <f>ROUND(E2001/L2001, 3)</f>
        <v>59.118000000000002</v>
      </c>
      <c r="Q2001" t="str">
        <f>LEFT(N2001, SEARCH("/", N2001, 1)-1)</f>
        <v>theater</v>
      </c>
      <c r="R2001" t="str">
        <f>RIGHT(N2001,LEN(N2001)-FIND("/",N2001))</f>
        <v>plays</v>
      </c>
      <c r="S2001" s="8">
        <f t="shared" si="62"/>
        <v>42236.623252314821</v>
      </c>
      <c r="T2001" s="8">
        <f t="shared" si="63"/>
        <v>42282.666666666672</v>
      </c>
    </row>
    <row r="2002" spans="1:20" ht="45" x14ac:dyDescent="0.2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17">
        <f>(E2002/D2002)*100</f>
        <v>100.49999999999999</v>
      </c>
      <c r="P2002" s="19">
        <f>ROUND(E2002/L2002, 3)</f>
        <v>18.273</v>
      </c>
      <c r="Q2002" t="str">
        <f>LEFT(N2002, SEARCH("/", N2002, 1)-1)</f>
        <v>theater</v>
      </c>
      <c r="R2002" t="str">
        <f>RIGHT(N2002,LEN(N2002)-FIND("/",N2002))</f>
        <v>plays</v>
      </c>
      <c r="S2002" s="8">
        <f t="shared" si="62"/>
        <v>42101.828819444447</v>
      </c>
      <c r="T2002" s="8">
        <f t="shared" si="63"/>
        <v>42123.958333333328</v>
      </c>
    </row>
    <row r="2003" spans="1:20" ht="60" x14ac:dyDescent="0.2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17">
        <f>(E2003/D2003)*100</f>
        <v>100.49999999999999</v>
      </c>
      <c r="P2003" s="19">
        <f>ROUND(E2003/L2003, 3)</f>
        <v>60.908999999999999</v>
      </c>
      <c r="Q2003" t="str">
        <f>LEFT(N2003, SEARCH("/", N2003, 1)-1)</f>
        <v>theater</v>
      </c>
      <c r="R2003" t="str">
        <f>RIGHT(N2003,LEN(N2003)-FIND("/",N2003))</f>
        <v>plays</v>
      </c>
      <c r="S2003" s="8">
        <f t="shared" si="62"/>
        <v>42191.363506944443</v>
      </c>
      <c r="T2003" s="8">
        <f t="shared" si="63"/>
        <v>42221.363506944443</v>
      </c>
    </row>
    <row r="2004" spans="1:20" ht="60" x14ac:dyDescent="0.2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17">
        <f>(E2004/D2004)*100</f>
        <v>100.49377777777779</v>
      </c>
      <c r="P2004" s="19">
        <f>ROUND(E2004/L2004, 3)</f>
        <v>167.49</v>
      </c>
      <c r="Q2004" t="str">
        <f>LEFT(N2004, SEARCH("/", N2004, 1)-1)</f>
        <v>film &amp; video</v>
      </c>
      <c r="R2004" t="str">
        <f>RIGHT(N2004,LEN(N2004)-FIND("/",N2004))</f>
        <v>shorts</v>
      </c>
      <c r="S2004" s="8">
        <f t="shared" si="62"/>
        <v>40248.834999999999</v>
      </c>
      <c r="T2004" s="8">
        <f t="shared" si="63"/>
        <v>40338.791666666664</v>
      </c>
    </row>
    <row r="2005" spans="1:20" ht="45" x14ac:dyDescent="0.2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17">
        <f>(E2005/D2005)*100</f>
        <v>100.47999999999999</v>
      </c>
      <c r="P2005" s="19">
        <f>ROUND(E2005/L2005, 3)</f>
        <v>122.53700000000001</v>
      </c>
      <c r="Q2005" t="str">
        <f>LEFT(N2005, SEARCH("/", N2005, 1)-1)</f>
        <v>theater</v>
      </c>
      <c r="R2005" t="str">
        <f>RIGHT(N2005,LEN(N2005)-FIND("/",N2005))</f>
        <v>plays</v>
      </c>
      <c r="S2005" s="8">
        <f t="shared" si="62"/>
        <v>41982.688611111109</v>
      </c>
      <c r="T2005" s="8">
        <f t="shared" si="63"/>
        <v>42012.688611111109</v>
      </c>
    </row>
    <row r="2006" spans="1:20" ht="45" x14ac:dyDescent="0.2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17">
        <f>(E2006/D2006)*100</f>
        <v>100.47368421052632</v>
      </c>
      <c r="P2006" s="19">
        <f>ROUND(E2006/L2006, 3)</f>
        <v>190.9</v>
      </c>
      <c r="Q2006" t="str">
        <f>LEFT(N2006, SEARCH("/", N2006, 1)-1)</f>
        <v>music</v>
      </c>
      <c r="R2006" t="str">
        <f>RIGHT(N2006,LEN(N2006)-FIND("/",N2006))</f>
        <v>rock</v>
      </c>
      <c r="S2006" s="8">
        <f t="shared" si="62"/>
        <v>41620.87667824074</v>
      </c>
      <c r="T2006" s="8">
        <f t="shared" si="63"/>
        <v>41650.87667824074</v>
      </c>
    </row>
    <row r="2007" spans="1:20" ht="60" x14ac:dyDescent="0.2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17">
        <f>(E2007/D2007)*100</f>
        <v>100.46666666666665</v>
      </c>
      <c r="P2007" s="19">
        <f>ROUND(E2007/L2007, 3)</f>
        <v>107.643</v>
      </c>
      <c r="Q2007" t="str">
        <f>LEFT(N2007, SEARCH("/", N2007, 1)-1)</f>
        <v>technology</v>
      </c>
      <c r="R2007" t="str">
        <f>RIGHT(N2007,LEN(N2007)-FIND("/",N2007))</f>
        <v>wearables</v>
      </c>
      <c r="S2007" s="8">
        <f t="shared" si="62"/>
        <v>42675.690393518518</v>
      </c>
      <c r="T2007" s="8">
        <f t="shared" si="63"/>
        <v>42705.732060185182</v>
      </c>
    </row>
    <row r="2008" spans="1:20" ht="60" x14ac:dyDescent="0.2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17">
        <f>(E2008/D2008)*100</f>
        <v>100.46</v>
      </c>
      <c r="P2008" s="19">
        <f>ROUND(E2008/L2008, 3)</f>
        <v>93.019000000000005</v>
      </c>
      <c r="Q2008" t="str">
        <f>LEFT(N2008, SEARCH("/", N2008, 1)-1)</f>
        <v>film &amp; video</v>
      </c>
      <c r="R2008" t="str">
        <f>RIGHT(N2008,LEN(N2008)-FIND("/",N2008))</f>
        <v>documentary</v>
      </c>
      <c r="S2008" s="8">
        <f t="shared" si="62"/>
        <v>40933.856921296298</v>
      </c>
      <c r="T2008" s="8">
        <f t="shared" si="63"/>
        <v>40963.856921296298</v>
      </c>
    </row>
    <row r="2009" spans="1:20" ht="45" x14ac:dyDescent="0.2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17">
        <f>(E2009/D2009)*100</f>
        <v>100.45454545454547</v>
      </c>
      <c r="P2009" s="19">
        <f>ROUND(E2009/L2009, 3)</f>
        <v>67.653000000000006</v>
      </c>
      <c r="Q2009" t="str">
        <f>LEFT(N2009, SEARCH("/", N2009, 1)-1)</f>
        <v>theater</v>
      </c>
      <c r="R2009" t="str">
        <f>RIGHT(N2009,LEN(N2009)-FIND("/",N2009))</f>
        <v>plays</v>
      </c>
      <c r="S2009" s="8">
        <f t="shared" si="62"/>
        <v>42171.725416666668</v>
      </c>
      <c r="T2009" s="8">
        <f t="shared" si="63"/>
        <v>42201.725416666668</v>
      </c>
    </row>
    <row r="2010" spans="1:20" ht="60" x14ac:dyDescent="0.2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17">
        <f>(E2010/D2010)*100</f>
        <v>100.45454545454547</v>
      </c>
      <c r="P2010" s="19">
        <f>ROUND(E2010/L2010, 3)</f>
        <v>110.5</v>
      </c>
      <c r="Q2010" t="str">
        <f>LEFT(N2010, SEARCH("/", N2010, 1)-1)</f>
        <v>theater</v>
      </c>
      <c r="R2010" t="str">
        <f>RIGHT(N2010,LEN(N2010)-FIND("/",N2010))</f>
        <v>plays</v>
      </c>
      <c r="S2010" s="8">
        <f t="shared" si="62"/>
        <v>41808.649583333332</v>
      </c>
      <c r="T2010" s="8">
        <f t="shared" si="63"/>
        <v>41868.649583333332</v>
      </c>
    </row>
    <row r="2011" spans="1:20" ht="60" x14ac:dyDescent="0.2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17">
        <f>(E2011/D2011)*100</f>
        <v>100.44999999999999</v>
      </c>
      <c r="P2011" s="19">
        <f>ROUND(E2011/L2011, 3)</f>
        <v>65.869</v>
      </c>
      <c r="Q2011" t="str">
        <f>LEFT(N2011, SEARCH("/", N2011, 1)-1)</f>
        <v>theater</v>
      </c>
      <c r="R2011" t="str">
        <f>RIGHT(N2011,LEN(N2011)-FIND("/",N2011))</f>
        <v>plays</v>
      </c>
      <c r="S2011" s="8">
        <f t="shared" si="62"/>
        <v>42561.154664351852</v>
      </c>
      <c r="T2011" s="8">
        <f t="shared" si="63"/>
        <v>42592.166666666672</v>
      </c>
    </row>
    <row r="2012" spans="1:20" ht="105" x14ac:dyDescent="0.2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17">
        <f>(E2012/D2012)*100</f>
        <v>100.44999999999999</v>
      </c>
      <c r="P2012" s="19">
        <f>ROUND(E2012/L2012, 3)</f>
        <v>215.25</v>
      </c>
      <c r="Q2012" t="str">
        <f>LEFT(N2012, SEARCH("/", N2012, 1)-1)</f>
        <v>theater</v>
      </c>
      <c r="R2012" t="str">
        <f>RIGHT(N2012,LEN(N2012)-FIND("/",N2012))</f>
        <v>musical</v>
      </c>
      <c r="S2012" s="8">
        <f t="shared" si="62"/>
        <v>42016.981574074074</v>
      </c>
      <c r="T2012" s="8">
        <f t="shared" si="63"/>
        <v>42045.332638888889</v>
      </c>
    </row>
    <row r="2013" spans="1:20" ht="30" x14ac:dyDescent="0.2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17">
        <f>(E2013/D2013)*100</f>
        <v>100.44440000000002</v>
      </c>
      <c r="P2013" s="19">
        <f>ROUND(E2013/L2013, 3)</f>
        <v>41.851999999999997</v>
      </c>
      <c r="Q2013" t="str">
        <f>LEFT(N2013, SEARCH("/", N2013, 1)-1)</f>
        <v>music</v>
      </c>
      <c r="R2013" t="str">
        <f>RIGHT(N2013,LEN(N2013)-FIND("/",N2013))</f>
        <v>rock</v>
      </c>
      <c r="S2013" s="8">
        <f t="shared" si="62"/>
        <v>41555.873645833337</v>
      </c>
      <c r="T2013" s="8">
        <f t="shared" si="63"/>
        <v>41585.915312500001</v>
      </c>
    </row>
    <row r="2014" spans="1:20" ht="45" x14ac:dyDescent="0.2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17">
        <f>(E2014/D2014)*100</f>
        <v>100.4375</v>
      </c>
      <c r="P2014" s="19">
        <f>ROUND(E2014/L2014, 3)</f>
        <v>110.068</v>
      </c>
      <c r="Q2014" t="str">
        <f>LEFT(N2014, SEARCH("/", N2014, 1)-1)</f>
        <v>film &amp; video</v>
      </c>
      <c r="R2014" t="str">
        <f>RIGHT(N2014,LEN(N2014)-FIND("/",N2014))</f>
        <v>documentary</v>
      </c>
      <c r="S2014" s="8">
        <f t="shared" si="62"/>
        <v>41394.842442129629</v>
      </c>
      <c r="T2014" s="8">
        <f t="shared" si="63"/>
        <v>41454.842442129629</v>
      </c>
    </row>
    <row r="2015" spans="1:20" ht="45" x14ac:dyDescent="0.2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17">
        <f>(E2015/D2015)*100</f>
        <v>100.43200000000002</v>
      </c>
      <c r="P2015" s="19">
        <f>ROUND(E2015/L2015, 3)</f>
        <v>126.80800000000001</v>
      </c>
      <c r="Q2015" t="str">
        <f>LEFT(N2015, SEARCH("/", N2015, 1)-1)</f>
        <v>music</v>
      </c>
      <c r="R2015" t="str">
        <f>RIGHT(N2015,LEN(N2015)-FIND("/",N2015))</f>
        <v>rock</v>
      </c>
      <c r="S2015" s="8">
        <f t="shared" si="62"/>
        <v>41186.306527777779</v>
      </c>
      <c r="T2015" s="8">
        <f t="shared" si="63"/>
        <v>41211.306527777779</v>
      </c>
    </row>
    <row r="2016" spans="1:20" ht="45" x14ac:dyDescent="0.2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17">
        <f>(E2016/D2016)*100</f>
        <v>100.41666666666667</v>
      </c>
      <c r="P2016" s="19">
        <f>ROUND(E2016/L2016, 3)</f>
        <v>89.924999999999997</v>
      </c>
      <c r="Q2016" t="str">
        <f>LEFT(N2016, SEARCH("/", N2016, 1)-1)</f>
        <v>photography</v>
      </c>
      <c r="R2016" t="str">
        <f>RIGHT(N2016,LEN(N2016)-FIND("/",N2016))</f>
        <v>photobooks</v>
      </c>
      <c r="S2016" s="8">
        <f t="shared" si="62"/>
        <v>42586.925636574073</v>
      </c>
      <c r="T2016" s="8">
        <f t="shared" si="63"/>
        <v>42609.165972222225</v>
      </c>
    </row>
    <row r="2017" spans="1:20" ht="60" x14ac:dyDescent="0.2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17">
        <f>(E2017/D2017)*100</f>
        <v>100.41</v>
      </c>
      <c r="P2017" s="19">
        <f>ROUND(E2017/L2017, 3)</f>
        <v>118.129</v>
      </c>
      <c r="Q2017" t="str">
        <f>LEFT(N2017, SEARCH("/", N2017, 1)-1)</f>
        <v>theater</v>
      </c>
      <c r="R2017" t="str">
        <f>RIGHT(N2017,LEN(N2017)-FIND("/",N2017))</f>
        <v>plays</v>
      </c>
      <c r="S2017" s="8">
        <f t="shared" si="62"/>
        <v>41834.953865740739</v>
      </c>
      <c r="T2017" s="8">
        <f t="shared" si="63"/>
        <v>41879.953865740739</v>
      </c>
    </row>
    <row r="2018" spans="1:20" ht="30" x14ac:dyDescent="0.2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17">
        <f>(E2018/D2018)*100</f>
        <v>100.4</v>
      </c>
      <c r="P2018" s="19">
        <f>ROUND(E2018/L2018, 3)</f>
        <v>31.375</v>
      </c>
      <c r="Q2018" t="str">
        <f>LEFT(N2018, SEARCH("/", N2018, 1)-1)</f>
        <v>film &amp; video</v>
      </c>
      <c r="R2018" t="str">
        <f>RIGHT(N2018,LEN(N2018)-FIND("/",N2018))</f>
        <v>shorts</v>
      </c>
      <c r="S2018" s="8">
        <f t="shared" si="62"/>
        <v>40706.297442129631</v>
      </c>
      <c r="T2018" s="8">
        <f t="shared" si="63"/>
        <v>40736.297442129631</v>
      </c>
    </row>
    <row r="2019" spans="1:20" ht="60" x14ac:dyDescent="0.2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17">
        <f>(E2019/D2019)*100</f>
        <v>100.4</v>
      </c>
      <c r="P2019" s="19">
        <f>ROUND(E2019/L2019, 3)</f>
        <v>74.066000000000003</v>
      </c>
      <c r="Q2019" t="str">
        <f>LEFT(N2019, SEARCH("/", N2019, 1)-1)</f>
        <v>music</v>
      </c>
      <c r="R2019" t="str">
        <f>RIGHT(N2019,LEN(N2019)-FIND("/",N2019))</f>
        <v>classical music</v>
      </c>
      <c r="S2019" s="8">
        <f t="shared" si="62"/>
        <v>42208.680023148147</v>
      </c>
      <c r="T2019" s="8">
        <f t="shared" si="63"/>
        <v>42231.165972222225</v>
      </c>
    </row>
    <row r="2020" spans="1:20" ht="45" x14ac:dyDescent="0.2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17">
        <f>(E2020/D2020)*100</f>
        <v>100.4</v>
      </c>
      <c r="P2020" s="19">
        <f>ROUND(E2020/L2020, 3)</f>
        <v>103.35299999999999</v>
      </c>
      <c r="Q2020" t="str">
        <f>LEFT(N2020, SEARCH("/", N2020, 1)-1)</f>
        <v>theater</v>
      </c>
      <c r="R2020" t="str">
        <f>RIGHT(N2020,LEN(N2020)-FIND("/",N2020))</f>
        <v>plays</v>
      </c>
      <c r="S2020" s="8">
        <f t="shared" si="62"/>
        <v>41862.83997685185</v>
      </c>
      <c r="T2020" s="8">
        <f t="shared" si="63"/>
        <v>41892.83997685185</v>
      </c>
    </row>
    <row r="2021" spans="1:20" ht="60" x14ac:dyDescent="0.2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17">
        <f>(E2021/D2021)*100</f>
        <v>100.4</v>
      </c>
      <c r="P2021" s="19">
        <f>ROUND(E2021/L2021, 3)</f>
        <v>31.375</v>
      </c>
      <c r="Q2021" t="str">
        <f>LEFT(N2021, SEARCH("/", N2021, 1)-1)</f>
        <v>theater</v>
      </c>
      <c r="R2021" t="str">
        <f>RIGHT(N2021,LEN(N2021)-FIND("/",N2021))</f>
        <v>plays</v>
      </c>
      <c r="S2021" s="8">
        <f t="shared" si="62"/>
        <v>42075.807395833333</v>
      </c>
      <c r="T2021" s="8">
        <f t="shared" si="63"/>
        <v>42105.807395833333</v>
      </c>
    </row>
    <row r="2022" spans="1:20" ht="60" x14ac:dyDescent="0.2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17">
        <f>(E2022/D2022)*100</f>
        <v>100.39275000000001</v>
      </c>
      <c r="P2022" s="19">
        <f>ROUND(E2022/L2022, 3)</f>
        <v>34.918999999999997</v>
      </c>
      <c r="Q2022" t="str">
        <f>LEFT(N2022, SEARCH("/", N2022, 1)-1)</f>
        <v>theater</v>
      </c>
      <c r="R2022" t="str">
        <f>RIGHT(N2022,LEN(N2022)-FIND("/",N2022))</f>
        <v>plays</v>
      </c>
      <c r="S2022" s="8">
        <f t="shared" si="62"/>
        <v>42734.789444444439</v>
      </c>
      <c r="T2022" s="8">
        <f t="shared" si="63"/>
        <v>42767.979861111111</v>
      </c>
    </row>
    <row r="2023" spans="1:20" ht="30" x14ac:dyDescent="0.2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17">
        <f>(E2023/D2023)*100</f>
        <v>100.38249999999999</v>
      </c>
      <c r="P2023" s="19">
        <f>ROUND(E2023/L2023, 3)</f>
        <v>550.04100000000005</v>
      </c>
      <c r="Q2023" t="str">
        <f>LEFT(N2023, SEARCH("/", N2023, 1)-1)</f>
        <v>theater</v>
      </c>
      <c r="R2023" t="str">
        <f>RIGHT(N2023,LEN(N2023)-FIND("/",N2023))</f>
        <v>plays</v>
      </c>
      <c r="S2023" s="8">
        <f t="shared" si="62"/>
        <v>41887.292187500003</v>
      </c>
      <c r="T2023" s="8">
        <f t="shared" si="63"/>
        <v>41917.292187500003</v>
      </c>
    </row>
    <row r="2024" spans="1:20" ht="60" x14ac:dyDescent="0.2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17">
        <f>(E2024/D2024)*100</f>
        <v>100.37894736842105</v>
      </c>
      <c r="P2024" s="19">
        <f>ROUND(E2024/L2024, 3)</f>
        <v>98.308999999999997</v>
      </c>
      <c r="Q2024" t="str">
        <f>LEFT(N2024, SEARCH("/", N2024, 1)-1)</f>
        <v>theater</v>
      </c>
      <c r="R2024" t="str">
        <f>RIGHT(N2024,LEN(N2024)-FIND("/",N2024))</f>
        <v>plays</v>
      </c>
      <c r="S2024" s="8">
        <f t="shared" si="62"/>
        <v>42254.264687499999</v>
      </c>
      <c r="T2024" s="8">
        <f t="shared" si="63"/>
        <v>42279.958333333328</v>
      </c>
    </row>
    <row r="2025" spans="1:20" ht="30" x14ac:dyDescent="0.2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17">
        <f>(E2025/D2025)*100</f>
        <v>100.36639999999998</v>
      </c>
      <c r="P2025" s="19">
        <f>ROUND(E2025/L2025, 3)</f>
        <v>169.851</v>
      </c>
      <c r="Q2025" t="str">
        <f>LEFT(N2025, SEARCH("/", N2025, 1)-1)</f>
        <v>film &amp; video</v>
      </c>
      <c r="R2025" t="str">
        <f>RIGHT(N2025,LEN(N2025)-FIND("/",N2025))</f>
        <v>documentary</v>
      </c>
      <c r="S2025" s="8">
        <f t="shared" si="62"/>
        <v>42459.780844907407</v>
      </c>
      <c r="T2025" s="8">
        <f t="shared" si="63"/>
        <v>42489.780844907407</v>
      </c>
    </row>
    <row r="2026" spans="1:20" ht="60" x14ac:dyDescent="0.2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17">
        <f>(E2026/D2026)*100</f>
        <v>100.352</v>
      </c>
      <c r="P2026" s="19">
        <f>ROUND(E2026/L2026, 3)</f>
        <v>115.083</v>
      </c>
      <c r="Q2026" t="str">
        <f>LEFT(N2026, SEARCH("/", N2026, 1)-1)</f>
        <v>theater</v>
      </c>
      <c r="R2026" t="str">
        <f>RIGHT(N2026,LEN(N2026)-FIND("/",N2026))</f>
        <v>spaces</v>
      </c>
      <c r="S2026" s="8">
        <f t="shared" si="62"/>
        <v>42576.278715277775</v>
      </c>
      <c r="T2026" s="8">
        <f t="shared" si="63"/>
        <v>42606.278715277775</v>
      </c>
    </row>
    <row r="2027" spans="1:20" ht="60" x14ac:dyDescent="0.2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17">
        <f>(E2027/D2027)*100</f>
        <v>100.35142857142858</v>
      </c>
      <c r="P2027" s="19">
        <f>ROUND(E2027/L2027, 3)</f>
        <v>262.11200000000002</v>
      </c>
      <c r="Q2027" t="str">
        <f>LEFT(N2027, SEARCH("/", N2027, 1)-1)</f>
        <v>theater</v>
      </c>
      <c r="R2027" t="str">
        <f>RIGHT(N2027,LEN(N2027)-FIND("/",N2027))</f>
        <v>plays</v>
      </c>
      <c r="S2027" s="8">
        <f t="shared" si="62"/>
        <v>42219.665173611109</v>
      </c>
      <c r="T2027" s="8">
        <f t="shared" si="63"/>
        <v>42257.165972222225</v>
      </c>
    </row>
    <row r="2028" spans="1:20" ht="30" x14ac:dyDescent="0.2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17">
        <f>(E2028/D2028)*100</f>
        <v>100.35000000000001</v>
      </c>
      <c r="P2028" s="19">
        <f>ROUND(E2028/L2028, 3)</f>
        <v>169.60599999999999</v>
      </c>
      <c r="Q2028" t="str">
        <f>LEFT(N2028, SEARCH("/", N2028, 1)-1)</f>
        <v>film &amp; video</v>
      </c>
      <c r="R2028" t="str">
        <f>RIGHT(N2028,LEN(N2028)-FIND("/",N2028))</f>
        <v>television</v>
      </c>
      <c r="S2028" s="8">
        <f t="shared" si="62"/>
        <v>42324.96393518518</v>
      </c>
      <c r="T2028" s="8">
        <f t="shared" si="63"/>
        <v>42354.96393518518</v>
      </c>
    </row>
    <row r="2029" spans="1:20" ht="45" x14ac:dyDescent="0.2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17">
        <f>(E2029/D2029)*100</f>
        <v>100.35000000000001</v>
      </c>
      <c r="P2029" s="19">
        <f>ROUND(E2029/L2029, 3)</f>
        <v>143.357</v>
      </c>
      <c r="Q2029" t="str">
        <f>LEFT(N2029, SEARCH("/", N2029, 1)-1)</f>
        <v>publishing</v>
      </c>
      <c r="R2029" t="str">
        <f>RIGHT(N2029,LEN(N2029)-FIND("/",N2029))</f>
        <v>nonfiction</v>
      </c>
      <c r="S2029" s="8">
        <f t="shared" si="62"/>
        <v>42321.626296296294</v>
      </c>
      <c r="T2029" s="8">
        <f t="shared" si="63"/>
        <v>42351.626296296294</v>
      </c>
    </row>
    <row r="2030" spans="1:20" ht="30" x14ac:dyDescent="0.2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17">
        <f>(E2030/D2030)*100</f>
        <v>100.35000000000001</v>
      </c>
      <c r="P2030" s="19">
        <f>ROUND(E2030/L2030, 3)</f>
        <v>52.816000000000003</v>
      </c>
      <c r="Q2030" t="str">
        <f>LEFT(N2030, SEARCH("/", N2030, 1)-1)</f>
        <v>music</v>
      </c>
      <c r="R2030" t="str">
        <f>RIGHT(N2030,LEN(N2030)-FIND("/",N2030))</f>
        <v>indie rock</v>
      </c>
      <c r="S2030" s="8">
        <f t="shared" si="62"/>
        <v>41759.670937499999</v>
      </c>
      <c r="T2030" s="8">
        <f t="shared" si="63"/>
        <v>41787.207638888889</v>
      </c>
    </row>
    <row r="2031" spans="1:20" ht="60" x14ac:dyDescent="0.2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17">
        <f>(E2031/D2031)*100</f>
        <v>100.33493333333334</v>
      </c>
      <c r="P2031" s="19">
        <f>ROUND(E2031/L2031, 3)</f>
        <v>156.773</v>
      </c>
      <c r="Q2031" t="str">
        <f>LEFT(N2031, SEARCH("/", N2031, 1)-1)</f>
        <v>music</v>
      </c>
      <c r="R2031" t="str">
        <f>RIGHT(N2031,LEN(N2031)-FIND("/",N2031))</f>
        <v>pop</v>
      </c>
      <c r="S2031" s="8">
        <f t="shared" si="62"/>
        <v>41226.928842592592</v>
      </c>
      <c r="T2031" s="8">
        <f t="shared" si="63"/>
        <v>41256.928842592592</v>
      </c>
    </row>
    <row r="2032" spans="1:20" ht="45" x14ac:dyDescent="0.2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17">
        <f>(E2032/D2032)*100</f>
        <v>100.33333333333334</v>
      </c>
      <c r="P2032" s="19">
        <f>ROUND(E2032/L2032, 3)</f>
        <v>37.625</v>
      </c>
      <c r="Q2032" t="str">
        <f>LEFT(N2032, SEARCH("/", N2032, 1)-1)</f>
        <v>music</v>
      </c>
      <c r="R2032" t="str">
        <f>RIGHT(N2032,LEN(N2032)-FIND("/",N2032))</f>
        <v>rock</v>
      </c>
      <c r="S2032" s="8">
        <f t="shared" si="62"/>
        <v>41169.845590277779</v>
      </c>
      <c r="T2032" s="8">
        <f t="shared" si="63"/>
        <v>41199.845590277779</v>
      </c>
    </row>
    <row r="2033" spans="1:20" ht="45" x14ac:dyDescent="0.2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17">
        <f>(E2033/D2033)*100</f>
        <v>100.33333333333334</v>
      </c>
      <c r="P2033" s="19">
        <f>ROUND(E2033/L2033, 3)</f>
        <v>188.125</v>
      </c>
      <c r="Q2033" t="str">
        <f>LEFT(N2033, SEARCH("/", N2033, 1)-1)</f>
        <v>music</v>
      </c>
      <c r="R2033" t="str">
        <f>RIGHT(N2033,LEN(N2033)-FIND("/",N2033))</f>
        <v>indie rock</v>
      </c>
      <c r="S2033" s="8">
        <f t="shared" si="62"/>
        <v>40946.11383101852</v>
      </c>
      <c r="T2033" s="8">
        <f t="shared" si="63"/>
        <v>40976.11383101852</v>
      </c>
    </row>
    <row r="2034" spans="1:20" ht="60" x14ac:dyDescent="0.2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17">
        <f>(E2034/D2034)*100</f>
        <v>100.33333333333334</v>
      </c>
      <c r="P2034" s="19">
        <f>ROUND(E2034/L2034, 3)</f>
        <v>38.590000000000003</v>
      </c>
      <c r="Q2034" t="str">
        <f>LEFT(N2034, SEARCH("/", N2034, 1)-1)</f>
        <v>theater</v>
      </c>
      <c r="R2034" t="str">
        <f>RIGHT(N2034,LEN(N2034)-FIND("/",N2034))</f>
        <v>plays</v>
      </c>
      <c r="S2034" s="8">
        <f t="shared" si="62"/>
        <v>42129.541585648149</v>
      </c>
      <c r="T2034" s="8">
        <f t="shared" si="63"/>
        <v>42159.541585648149</v>
      </c>
    </row>
    <row r="2035" spans="1:20" ht="45" x14ac:dyDescent="0.2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17">
        <f>(E2035/D2035)*100</f>
        <v>100.325</v>
      </c>
      <c r="P2035" s="19">
        <f>ROUND(E2035/L2035, 3)</f>
        <v>100.325</v>
      </c>
      <c r="Q2035" t="str">
        <f>LEFT(N2035, SEARCH("/", N2035, 1)-1)</f>
        <v>music</v>
      </c>
      <c r="R2035" t="str">
        <f>RIGHT(N2035,LEN(N2035)-FIND("/",N2035))</f>
        <v>classical music</v>
      </c>
      <c r="S2035" s="8">
        <f t="shared" si="62"/>
        <v>41058.844571759262</v>
      </c>
      <c r="T2035" s="8">
        <f t="shared" si="63"/>
        <v>41088.844571759262</v>
      </c>
    </row>
    <row r="2036" spans="1:20" ht="60" x14ac:dyDescent="0.2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17">
        <f>(E2036/D2036)*100</f>
        <v>100.32000000000001</v>
      </c>
      <c r="P2036" s="19">
        <f>ROUND(E2036/L2036, 3)</f>
        <v>79.619</v>
      </c>
      <c r="Q2036" t="str">
        <f>LEFT(N2036, SEARCH("/", N2036, 1)-1)</f>
        <v>theater</v>
      </c>
      <c r="R2036" t="str">
        <f>RIGHT(N2036,LEN(N2036)-FIND("/",N2036))</f>
        <v>plays</v>
      </c>
      <c r="S2036" s="8">
        <f t="shared" si="62"/>
        <v>41827.674143518518</v>
      </c>
      <c r="T2036" s="8">
        <f t="shared" si="63"/>
        <v>41854.958333333336</v>
      </c>
    </row>
    <row r="2037" spans="1:20" ht="45" x14ac:dyDescent="0.2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17">
        <f>(E2037/D2037)*100</f>
        <v>100.3125</v>
      </c>
      <c r="P2037" s="19">
        <f>ROUND(E2037/L2037, 3)</f>
        <v>42.8</v>
      </c>
      <c r="Q2037" t="str">
        <f>LEFT(N2037, SEARCH("/", N2037, 1)-1)</f>
        <v>music</v>
      </c>
      <c r="R2037" t="str">
        <f>RIGHT(N2037,LEN(N2037)-FIND("/",N2037))</f>
        <v>indie rock</v>
      </c>
      <c r="S2037" s="8">
        <f t="shared" si="62"/>
        <v>40687.021597222221</v>
      </c>
      <c r="T2037" s="8">
        <f t="shared" si="63"/>
        <v>40729.021597222221</v>
      </c>
    </row>
    <row r="2038" spans="1:20" ht="45" x14ac:dyDescent="0.2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17">
        <f>(E2038/D2038)*100</f>
        <v>100.31000000000002</v>
      </c>
      <c r="P2038" s="19">
        <f>ROUND(E2038/L2038, 3)</f>
        <v>110.23099999999999</v>
      </c>
      <c r="Q2038" t="str">
        <f>LEFT(N2038, SEARCH("/", N2038, 1)-1)</f>
        <v>theater</v>
      </c>
      <c r="R2038" t="str">
        <f>RIGHT(N2038,LEN(N2038)-FIND("/",N2038))</f>
        <v>plays</v>
      </c>
      <c r="S2038" s="8">
        <f t="shared" si="62"/>
        <v>41791.492777777778</v>
      </c>
      <c r="T2038" s="8">
        <f t="shared" si="63"/>
        <v>41836.492777777778</v>
      </c>
    </row>
    <row r="2039" spans="1:20" x14ac:dyDescent="0.2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17">
        <f>(E2039/D2039)*100</f>
        <v>100.29999999999998</v>
      </c>
      <c r="P2039" s="19">
        <f>ROUND(E2039/L2039, 3)</f>
        <v>45.591000000000001</v>
      </c>
      <c r="Q2039" t="str">
        <f>LEFT(N2039, SEARCH("/", N2039, 1)-1)</f>
        <v>theater</v>
      </c>
      <c r="R2039" t="str">
        <f>RIGHT(N2039,LEN(N2039)-FIND("/",N2039))</f>
        <v>spaces</v>
      </c>
      <c r="S2039" s="8">
        <f t="shared" si="62"/>
        <v>42390.838738425926</v>
      </c>
      <c r="T2039" s="8">
        <f t="shared" si="63"/>
        <v>42420.838738425926</v>
      </c>
    </row>
    <row r="2040" spans="1:20" ht="60" x14ac:dyDescent="0.2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17">
        <f>(E2040/D2040)*100</f>
        <v>100.2909090909091</v>
      </c>
      <c r="P2040" s="19">
        <f>ROUND(E2040/L2040, 3)</f>
        <v>69.822999999999993</v>
      </c>
      <c r="Q2040" t="str">
        <f>LEFT(N2040, SEARCH("/", N2040, 1)-1)</f>
        <v>theater</v>
      </c>
      <c r="R2040" t="str">
        <f>RIGHT(N2040,LEN(N2040)-FIND("/",N2040))</f>
        <v>plays</v>
      </c>
      <c r="S2040" s="8">
        <f t="shared" si="62"/>
        <v>42466.558796296296</v>
      </c>
      <c r="T2040" s="8">
        <f t="shared" si="63"/>
        <v>42490.165972222225</v>
      </c>
    </row>
    <row r="2041" spans="1:20" ht="45" x14ac:dyDescent="0.2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17">
        <f>(E2041/D2041)*100</f>
        <v>100.28571428571429</v>
      </c>
      <c r="P2041" s="19">
        <f>ROUND(E2041/L2041, 3)</f>
        <v>35.1</v>
      </c>
      <c r="Q2041" t="str">
        <f>LEFT(N2041, SEARCH("/", N2041, 1)-1)</f>
        <v>theater</v>
      </c>
      <c r="R2041" t="str">
        <f>RIGHT(N2041,LEN(N2041)-FIND("/",N2041))</f>
        <v>musical</v>
      </c>
      <c r="S2041" s="8">
        <f t="shared" si="62"/>
        <v>42167.534791666665</v>
      </c>
      <c r="T2041" s="8">
        <f t="shared" si="63"/>
        <v>42196.165972222225</v>
      </c>
    </row>
    <row r="2042" spans="1:20" ht="60" x14ac:dyDescent="0.2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17">
        <f>(E2042/D2042)*100</f>
        <v>100.27777777777777</v>
      </c>
      <c r="P2042" s="19">
        <f>ROUND(E2042/L2042, 3)</f>
        <v>150.417</v>
      </c>
      <c r="Q2042" t="str">
        <f>LEFT(N2042, SEARCH("/", N2042, 1)-1)</f>
        <v>theater</v>
      </c>
      <c r="R2042" t="str">
        <f>RIGHT(N2042,LEN(N2042)-FIND("/",N2042))</f>
        <v>plays</v>
      </c>
      <c r="S2042" s="8">
        <f t="shared" si="62"/>
        <v>42017.88045138889</v>
      </c>
      <c r="T2042" s="8">
        <f t="shared" si="63"/>
        <v>42044.1875</v>
      </c>
    </row>
    <row r="2043" spans="1:20" ht="45" x14ac:dyDescent="0.2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17">
        <f>(E2043/D2043)*100</f>
        <v>100.27</v>
      </c>
      <c r="P2043" s="19">
        <f>ROUND(E2043/L2043, 3)</f>
        <v>92.843000000000004</v>
      </c>
      <c r="Q2043" t="str">
        <f>LEFT(N2043, SEARCH("/", N2043, 1)-1)</f>
        <v>theater</v>
      </c>
      <c r="R2043" t="str">
        <f>RIGHT(N2043,LEN(N2043)-FIND("/",N2043))</f>
        <v>plays</v>
      </c>
      <c r="S2043" s="8">
        <f t="shared" si="62"/>
        <v>42028.496562500004</v>
      </c>
      <c r="T2043" s="8">
        <f t="shared" si="63"/>
        <v>42058.496562500004</v>
      </c>
    </row>
    <row r="2044" spans="1:20" ht="60" x14ac:dyDescent="0.2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17">
        <f>(E2044/D2044)*100</f>
        <v>100.26666666666667</v>
      </c>
      <c r="P2044" s="19">
        <f>ROUND(E2044/L2044, 3)</f>
        <v>81.739000000000004</v>
      </c>
      <c r="Q2044" t="str">
        <f>LEFT(N2044, SEARCH("/", N2044, 1)-1)</f>
        <v>music</v>
      </c>
      <c r="R2044" t="str">
        <f>RIGHT(N2044,LEN(N2044)-FIND("/",N2044))</f>
        <v>rock</v>
      </c>
      <c r="S2044" s="8">
        <f t="shared" si="62"/>
        <v>42049.733240740738</v>
      </c>
      <c r="T2044" s="8">
        <f t="shared" si="63"/>
        <v>42079.691574074073</v>
      </c>
    </row>
    <row r="2045" spans="1:20" ht="60" x14ac:dyDescent="0.2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17">
        <f>(E2045/D2045)*100</f>
        <v>100.26489999999998</v>
      </c>
      <c r="P2045" s="19">
        <f>ROUND(E2045/L2045, 3)</f>
        <v>48.436999999999998</v>
      </c>
      <c r="Q2045" t="str">
        <f>LEFT(N2045, SEARCH("/", N2045, 1)-1)</f>
        <v>theater</v>
      </c>
      <c r="R2045" t="str">
        <f>RIGHT(N2045,LEN(N2045)-FIND("/",N2045))</f>
        <v>plays</v>
      </c>
      <c r="S2045" s="8">
        <f t="shared" si="62"/>
        <v>42505.774479166663</v>
      </c>
      <c r="T2045" s="8">
        <f t="shared" si="63"/>
        <v>42541.958333333328</v>
      </c>
    </row>
    <row r="2046" spans="1:20" ht="45" x14ac:dyDescent="0.2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17">
        <f>(E2046/D2046)*100</f>
        <v>100.26315789473684</v>
      </c>
      <c r="P2046" s="19">
        <f>ROUND(E2046/L2046, 3)</f>
        <v>134.155</v>
      </c>
      <c r="Q2046" t="str">
        <f>LEFT(N2046, SEARCH("/", N2046, 1)-1)</f>
        <v>theater</v>
      </c>
      <c r="R2046" t="str">
        <f>RIGHT(N2046,LEN(N2046)-FIND("/",N2046))</f>
        <v>plays</v>
      </c>
      <c r="S2046" s="8">
        <f t="shared" si="62"/>
        <v>41776.063136574077</v>
      </c>
      <c r="T2046" s="8">
        <f t="shared" si="63"/>
        <v>41807.125</v>
      </c>
    </row>
    <row r="2047" spans="1:20" ht="45" x14ac:dyDescent="0.2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17">
        <f>(E2047/D2047)*100</f>
        <v>100.25</v>
      </c>
      <c r="P2047" s="19">
        <f>ROUND(E2047/L2047, 3)</f>
        <v>45.567999999999998</v>
      </c>
      <c r="Q2047" t="str">
        <f>LEFT(N2047, SEARCH("/", N2047, 1)-1)</f>
        <v>publishing</v>
      </c>
      <c r="R2047" t="str">
        <f>RIGHT(N2047,LEN(N2047)-FIND("/",N2047))</f>
        <v>nonfiction</v>
      </c>
      <c r="S2047" s="8">
        <f t="shared" si="62"/>
        <v>41831.846828703703</v>
      </c>
      <c r="T2047" s="8">
        <f t="shared" si="63"/>
        <v>41861.846828703703</v>
      </c>
    </row>
    <row r="2048" spans="1:20" ht="60" x14ac:dyDescent="0.2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17">
        <f>(E2048/D2048)*100</f>
        <v>100.25</v>
      </c>
      <c r="P2048" s="19">
        <f>ROUND(E2048/L2048, 3)</f>
        <v>169.91499999999999</v>
      </c>
      <c r="Q2048" t="str">
        <f>LEFT(N2048, SEARCH("/", N2048, 1)-1)</f>
        <v>music</v>
      </c>
      <c r="R2048" t="str">
        <f>RIGHT(N2048,LEN(N2048)-FIND("/",N2048))</f>
        <v>classical music</v>
      </c>
      <c r="S2048" s="8">
        <f t="shared" si="62"/>
        <v>41977.902222222227</v>
      </c>
      <c r="T2048" s="8">
        <f t="shared" si="63"/>
        <v>42037.902222222227</v>
      </c>
    </row>
    <row r="2049" spans="1:20" ht="60" x14ac:dyDescent="0.2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17">
        <f>(E2049/D2049)*100</f>
        <v>100.25</v>
      </c>
      <c r="P2049" s="19">
        <f>ROUND(E2049/L2049, 3)</f>
        <v>66.832999999999998</v>
      </c>
      <c r="Q2049" t="str">
        <f>LEFT(N2049, SEARCH("/", N2049, 1)-1)</f>
        <v>theater</v>
      </c>
      <c r="R2049" t="str">
        <f>RIGHT(N2049,LEN(N2049)-FIND("/",N2049))</f>
        <v>plays</v>
      </c>
      <c r="S2049" s="8">
        <f t="shared" si="62"/>
        <v>42179.854629629626</v>
      </c>
      <c r="T2049" s="8">
        <f t="shared" si="63"/>
        <v>42203.666666666672</v>
      </c>
    </row>
    <row r="2050" spans="1:20" ht="45" x14ac:dyDescent="0.2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17">
        <f>(E2050/D2050)*100</f>
        <v>100.25</v>
      </c>
      <c r="P2050" s="19">
        <f>ROUND(E2050/L2050, 3)</f>
        <v>143.214</v>
      </c>
      <c r="Q2050" t="str">
        <f>LEFT(N2050, SEARCH("/", N2050, 1)-1)</f>
        <v>theater</v>
      </c>
      <c r="R2050" t="str">
        <f>RIGHT(N2050,LEN(N2050)-FIND("/",N2050))</f>
        <v>musical</v>
      </c>
      <c r="S2050" s="8">
        <f t="shared" si="62"/>
        <v>42075.942627314813</v>
      </c>
      <c r="T2050" s="8">
        <f t="shared" si="63"/>
        <v>42103.166666666672</v>
      </c>
    </row>
    <row r="2051" spans="1:20" ht="60" x14ac:dyDescent="0.2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17">
        <f>(E2051/D2051)*100</f>
        <v>100.24761904761905</v>
      </c>
      <c r="P2051" s="19">
        <f>ROUND(E2051/L2051, 3)</f>
        <v>202.423</v>
      </c>
      <c r="Q2051" t="str">
        <f>LEFT(N2051, SEARCH("/", N2051, 1)-1)</f>
        <v>film &amp; video</v>
      </c>
      <c r="R2051" t="str">
        <f>RIGHT(N2051,LEN(N2051)-FIND("/",N2051))</f>
        <v>documentary</v>
      </c>
      <c r="S2051" s="8">
        <f t="shared" ref="S2051:S2114" si="64">(((J2051/60)/60)/24)+DATE(1970,1,1)</f>
        <v>41360.970601851855</v>
      </c>
      <c r="T2051" s="8">
        <f t="shared" ref="T2051:T2114" si="65">(((I2051/60)/60)/24)+DATE(1970,1,1)</f>
        <v>41372.189583333333</v>
      </c>
    </row>
    <row r="2052" spans="1:20" ht="60" x14ac:dyDescent="0.2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17">
        <f>(E2052/D2052)*100</f>
        <v>100.24604569420035</v>
      </c>
      <c r="P2052" s="19">
        <f>ROUND(E2052/L2052, 3)</f>
        <v>320.44900000000001</v>
      </c>
      <c r="Q2052" t="str">
        <f>LEFT(N2052, SEARCH("/", N2052, 1)-1)</f>
        <v>film &amp; video</v>
      </c>
      <c r="R2052" t="str">
        <f>RIGHT(N2052,LEN(N2052)-FIND("/",N2052))</f>
        <v>television</v>
      </c>
      <c r="S2052" s="8">
        <f t="shared" si="64"/>
        <v>42461.627511574072</v>
      </c>
      <c r="T2052" s="8">
        <f t="shared" si="65"/>
        <v>42503.165972222225</v>
      </c>
    </row>
    <row r="2053" spans="1:20" ht="60" x14ac:dyDescent="0.2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17">
        <f>(E2053/D2053)*100</f>
        <v>100.245</v>
      </c>
      <c r="P2053" s="19">
        <f>ROUND(E2053/L2053, 3)</f>
        <v>200.49</v>
      </c>
      <c r="Q2053" t="str">
        <f>LEFT(N2053, SEARCH("/", N2053, 1)-1)</f>
        <v>theater</v>
      </c>
      <c r="R2053" t="str">
        <f>RIGHT(N2053,LEN(N2053)-FIND("/",N2053))</f>
        <v>plays</v>
      </c>
      <c r="S2053" s="8">
        <f t="shared" si="64"/>
        <v>41787.218229166669</v>
      </c>
      <c r="T2053" s="8">
        <f t="shared" si="65"/>
        <v>41817.218229166669</v>
      </c>
    </row>
    <row r="2054" spans="1:20" ht="60" x14ac:dyDescent="0.2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17">
        <f>(E2054/D2054)*100</f>
        <v>100.24444444444444</v>
      </c>
      <c r="P2054" s="19">
        <f>ROUND(E2054/L2054, 3)</f>
        <v>65.376999999999995</v>
      </c>
      <c r="Q2054" t="str">
        <f>LEFT(N2054, SEARCH("/", N2054, 1)-1)</f>
        <v>theater</v>
      </c>
      <c r="R2054" t="str">
        <f>RIGHT(N2054,LEN(N2054)-FIND("/",N2054))</f>
        <v>plays</v>
      </c>
      <c r="S2054" s="8">
        <f t="shared" si="64"/>
        <v>42208.84646990741</v>
      </c>
      <c r="T2054" s="8">
        <f t="shared" si="65"/>
        <v>42238.84646990741</v>
      </c>
    </row>
    <row r="2055" spans="1:20" ht="60" x14ac:dyDescent="0.2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17">
        <f>(E2055/D2055)*100</f>
        <v>100.24166666666667</v>
      </c>
      <c r="P2055" s="19">
        <f>ROUND(E2055/L2055, 3)</f>
        <v>171.84299999999999</v>
      </c>
      <c r="Q2055" t="str">
        <f>LEFT(N2055, SEARCH("/", N2055, 1)-1)</f>
        <v>film &amp; video</v>
      </c>
      <c r="R2055" t="str">
        <f>RIGHT(N2055,LEN(N2055)-FIND("/",N2055))</f>
        <v>television</v>
      </c>
      <c r="S2055" s="8">
        <f t="shared" si="64"/>
        <v>41760.796423611115</v>
      </c>
      <c r="T2055" s="8">
        <f t="shared" si="65"/>
        <v>41806.229166666664</v>
      </c>
    </row>
    <row r="2056" spans="1:20" ht="45" x14ac:dyDescent="0.2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17">
        <f>(E2056/D2056)*100</f>
        <v>100.2</v>
      </c>
      <c r="P2056" s="19">
        <f>ROUND(E2056/L2056, 3)</f>
        <v>80.16</v>
      </c>
      <c r="Q2056" t="str">
        <f>LEFT(N2056, SEARCH("/", N2056, 1)-1)</f>
        <v>film &amp; video</v>
      </c>
      <c r="R2056" t="str">
        <f>RIGHT(N2056,LEN(N2056)-FIND("/",N2056))</f>
        <v>television</v>
      </c>
      <c r="S2056" s="8">
        <f t="shared" si="64"/>
        <v>42200.758240740746</v>
      </c>
      <c r="T2056" s="8">
        <f t="shared" si="65"/>
        <v>42260.758240740746</v>
      </c>
    </row>
    <row r="2057" spans="1:20" ht="60" x14ac:dyDescent="0.2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17">
        <f>(E2057/D2057)*100</f>
        <v>100.2</v>
      </c>
      <c r="P2057" s="19">
        <f>ROUND(E2057/L2057, 3)</f>
        <v>117.88200000000001</v>
      </c>
      <c r="Q2057" t="str">
        <f>LEFT(N2057, SEARCH("/", N2057, 1)-1)</f>
        <v>theater</v>
      </c>
      <c r="R2057" t="str">
        <f>RIGHT(N2057,LEN(N2057)-FIND("/",N2057))</f>
        <v>plays</v>
      </c>
      <c r="S2057" s="8">
        <f t="shared" si="64"/>
        <v>42482.43478009259</v>
      </c>
      <c r="T2057" s="8">
        <f t="shared" si="65"/>
        <v>42506.43478009259</v>
      </c>
    </row>
    <row r="2058" spans="1:20" ht="60" x14ac:dyDescent="0.2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17">
        <f>(E2058/D2058)*100</f>
        <v>100.2</v>
      </c>
      <c r="P2058" s="19">
        <f>ROUND(E2058/L2058, 3)</f>
        <v>62.625</v>
      </c>
      <c r="Q2058" t="str">
        <f>LEFT(N2058, SEARCH("/", N2058, 1)-1)</f>
        <v>theater</v>
      </c>
      <c r="R2058" t="str">
        <f>RIGHT(N2058,LEN(N2058)-FIND("/",N2058))</f>
        <v>plays</v>
      </c>
      <c r="S2058" s="8">
        <f t="shared" si="64"/>
        <v>42593.865405092598</v>
      </c>
      <c r="T2058" s="8">
        <f t="shared" si="65"/>
        <v>42613.865405092598</v>
      </c>
    </row>
    <row r="2059" spans="1:20" ht="60" x14ac:dyDescent="0.2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17">
        <f>(E2059/D2059)*100</f>
        <v>100.16666666666667</v>
      </c>
      <c r="P2059" s="19">
        <f>ROUND(E2059/L2059, 3)</f>
        <v>46.231000000000002</v>
      </c>
      <c r="Q2059" t="str">
        <f>LEFT(N2059, SEARCH("/", N2059, 1)-1)</f>
        <v>film &amp; video</v>
      </c>
      <c r="R2059" t="str">
        <f>RIGHT(N2059,LEN(N2059)-FIND("/",N2059))</f>
        <v>documentary</v>
      </c>
      <c r="S2059" s="8">
        <f t="shared" si="64"/>
        <v>42211.951284722221</v>
      </c>
      <c r="T2059" s="8">
        <f t="shared" si="65"/>
        <v>42226.951284722221</v>
      </c>
    </row>
    <row r="2060" spans="1:20" ht="45" x14ac:dyDescent="0.2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17">
        <f>(E2060/D2060)*100</f>
        <v>100.16666666666667</v>
      </c>
      <c r="P2060" s="19">
        <f>ROUND(E2060/L2060, 3)</f>
        <v>46.953000000000003</v>
      </c>
      <c r="Q2060" t="str">
        <f>LEFT(N2060, SEARCH("/", N2060, 1)-1)</f>
        <v>music</v>
      </c>
      <c r="R2060" t="str">
        <f>RIGHT(N2060,LEN(N2060)-FIND("/",N2060))</f>
        <v>rock</v>
      </c>
      <c r="S2060" s="8">
        <f t="shared" si="64"/>
        <v>40788.297650462962</v>
      </c>
      <c r="T2060" s="8">
        <f t="shared" si="65"/>
        <v>40830.958333333336</v>
      </c>
    </row>
    <row r="2061" spans="1:20" ht="60" x14ac:dyDescent="0.2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17">
        <f>(E2061/D2061)*100</f>
        <v>100.16000000000001</v>
      </c>
      <c r="P2061" s="19">
        <f>ROUND(E2061/L2061, 3)</f>
        <v>417.33300000000003</v>
      </c>
      <c r="Q2061" t="str">
        <f>LEFT(N2061, SEARCH("/", N2061, 1)-1)</f>
        <v>music</v>
      </c>
      <c r="R2061" t="str">
        <f>RIGHT(N2061,LEN(N2061)-FIND("/",N2061))</f>
        <v>rock</v>
      </c>
      <c r="S2061" s="8">
        <f t="shared" si="64"/>
        <v>41736.899652777778</v>
      </c>
      <c r="T2061" s="8">
        <f t="shared" si="65"/>
        <v>41768.916666666664</v>
      </c>
    </row>
    <row r="2062" spans="1:20" ht="60" x14ac:dyDescent="0.2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17">
        <f>(E2062/D2062)*100</f>
        <v>100.15624999999999</v>
      </c>
      <c r="P2062" s="19">
        <f>ROUND(E2062/L2062, 3)</f>
        <v>74.534999999999997</v>
      </c>
      <c r="Q2062" t="str">
        <f>LEFT(N2062, SEARCH("/", N2062, 1)-1)</f>
        <v>theater</v>
      </c>
      <c r="R2062" t="str">
        <f>RIGHT(N2062,LEN(N2062)-FIND("/",N2062))</f>
        <v>plays</v>
      </c>
      <c r="S2062" s="8">
        <f t="shared" si="64"/>
        <v>41852.658310185187</v>
      </c>
      <c r="T2062" s="8">
        <f t="shared" si="65"/>
        <v>41882.658310185187</v>
      </c>
    </row>
    <row r="2063" spans="1:20" ht="60" x14ac:dyDescent="0.2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17">
        <f>(E2063/D2063)*100</f>
        <v>100.149</v>
      </c>
      <c r="P2063" s="19">
        <f>ROUND(E2063/L2063, 3)</f>
        <v>35.768000000000001</v>
      </c>
      <c r="Q2063" t="str">
        <f>LEFT(N2063, SEARCH("/", N2063, 1)-1)</f>
        <v>music</v>
      </c>
      <c r="R2063" t="str">
        <f>RIGHT(N2063,LEN(N2063)-FIND("/",N2063))</f>
        <v>rock</v>
      </c>
      <c r="S2063" s="8">
        <f t="shared" si="64"/>
        <v>40788.786539351851</v>
      </c>
      <c r="T2063" s="8">
        <f t="shared" si="65"/>
        <v>40817.125</v>
      </c>
    </row>
    <row r="2064" spans="1:20" ht="60" x14ac:dyDescent="0.2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17">
        <f>(E2064/D2064)*100</f>
        <v>100.12570000000001</v>
      </c>
      <c r="P2064" s="19">
        <f>ROUND(E2064/L2064, 3)</f>
        <v>606.822</v>
      </c>
      <c r="Q2064" t="str">
        <f>LEFT(N2064, SEARCH("/", N2064, 1)-1)</f>
        <v>film &amp; video</v>
      </c>
      <c r="R2064" t="str">
        <f>RIGHT(N2064,LEN(N2064)-FIND("/",N2064))</f>
        <v>television</v>
      </c>
      <c r="S2064" s="8">
        <f t="shared" si="64"/>
        <v>42230.23583333334</v>
      </c>
      <c r="T2064" s="8">
        <f t="shared" si="65"/>
        <v>42261.875</v>
      </c>
    </row>
    <row r="2065" spans="1:20" ht="60" x14ac:dyDescent="0.2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17">
        <f>(E2065/D2065)*100</f>
        <v>100.125</v>
      </c>
      <c r="P2065" s="19">
        <f>ROUND(E2065/L2065, 3)</f>
        <v>70.885000000000005</v>
      </c>
      <c r="Q2065" t="str">
        <f>LEFT(N2065, SEARCH("/", N2065, 1)-1)</f>
        <v>theater</v>
      </c>
      <c r="R2065" t="str">
        <f>RIGHT(N2065,LEN(N2065)-FIND("/",N2065))</f>
        <v>plays</v>
      </c>
      <c r="S2065" s="8">
        <f t="shared" si="64"/>
        <v>41941.683865740742</v>
      </c>
      <c r="T2065" s="8">
        <f t="shared" si="65"/>
        <v>41970.125</v>
      </c>
    </row>
    <row r="2066" spans="1:20" ht="60" x14ac:dyDescent="0.2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17">
        <f>(E2066/D2066)*100</f>
        <v>100.125</v>
      </c>
      <c r="P2066" s="19">
        <f>ROUND(E2066/L2066, 3)</f>
        <v>121.364</v>
      </c>
      <c r="Q2066" t="str">
        <f>LEFT(N2066, SEARCH("/", N2066, 1)-1)</f>
        <v>theater</v>
      </c>
      <c r="R2066" t="str">
        <f>RIGHT(N2066,LEN(N2066)-FIND("/",N2066))</f>
        <v>plays</v>
      </c>
      <c r="S2066" s="8">
        <f t="shared" si="64"/>
        <v>41995.870486111111</v>
      </c>
      <c r="T2066" s="8">
        <f t="shared" si="65"/>
        <v>42015.870486111111</v>
      </c>
    </row>
    <row r="2067" spans="1:20" ht="75" x14ac:dyDescent="0.2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17">
        <f>(E2067/D2067)*100</f>
        <v>100.12</v>
      </c>
      <c r="P2067" s="19">
        <f>ROUND(E2067/L2067, 3)</f>
        <v>65.867999999999995</v>
      </c>
      <c r="Q2067" t="str">
        <f>LEFT(N2067, SEARCH("/", N2067, 1)-1)</f>
        <v>music</v>
      </c>
      <c r="R2067" t="str">
        <f>RIGHT(N2067,LEN(N2067)-FIND("/",N2067))</f>
        <v>rock</v>
      </c>
      <c r="S2067" s="8">
        <f t="shared" si="64"/>
        <v>42502.250775462962</v>
      </c>
      <c r="T2067" s="8">
        <f t="shared" si="65"/>
        <v>42527.250775462962</v>
      </c>
    </row>
    <row r="2068" spans="1:20" ht="60" x14ac:dyDescent="0.2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17">
        <f>(E2068/D2068)*100</f>
        <v>100.12</v>
      </c>
      <c r="P2068" s="19">
        <f>ROUND(E2068/L2068, 3)</f>
        <v>43.911999999999999</v>
      </c>
      <c r="Q2068" t="str">
        <f>LEFT(N2068, SEARCH("/", N2068, 1)-1)</f>
        <v>games</v>
      </c>
      <c r="R2068" t="str">
        <f>RIGHT(N2068,LEN(N2068)-FIND("/",N2068))</f>
        <v>tabletop games</v>
      </c>
      <c r="S2068" s="8">
        <f t="shared" si="64"/>
        <v>42221.79178240741</v>
      </c>
      <c r="T2068" s="8">
        <f t="shared" si="65"/>
        <v>42251.79178240741</v>
      </c>
    </row>
    <row r="2069" spans="1:20" ht="60" x14ac:dyDescent="0.2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17">
        <f>(E2069/D2069)*100</f>
        <v>100.11666666666667</v>
      </c>
      <c r="P2069" s="19">
        <f>ROUND(E2069/L2069, 3)</f>
        <v>127.809</v>
      </c>
      <c r="Q2069" t="str">
        <f>LEFT(N2069, SEARCH("/", N2069, 1)-1)</f>
        <v>theater</v>
      </c>
      <c r="R2069" t="str">
        <f>RIGHT(N2069,LEN(N2069)-FIND("/",N2069))</f>
        <v>plays</v>
      </c>
      <c r="S2069" s="8">
        <f t="shared" si="64"/>
        <v>42171.763414351852</v>
      </c>
      <c r="T2069" s="8">
        <f t="shared" si="65"/>
        <v>42211.763414351852</v>
      </c>
    </row>
    <row r="2070" spans="1:20" ht="45" x14ac:dyDescent="0.2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17">
        <f>(E2070/D2070)*100</f>
        <v>100.11000000000001</v>
      </c>
      <c r="P2070" s="19">
        <f>ROUND(E2070/L2070, 3)</f>
        <v>168.25200000000001</v>
      </c>
      <c r="Q2070" t="str">
        <f>LEFT(N2070, SEARCH("/", N2070, 1)-1)</f>
        <v>theater</v>
      </c>
      <c r="R2070" t="str">
        <f>RIGHT(N2070,LEN(N2070)-FIND("/",N2070))</f>
        <v>plays</v>
      </c>
      <c r="S2070" s="8">
        <f t="shared" si="64"/>
        <v>42050.983182870375</v>
      </c>
      <c r="T2070" s="8">
        <f t="shared" si="65"/>
        <v>42085.941516203704</v>
      </c>
    </row>
    <row r="2071" spans="1:20" ht="60" x14ac:dyDescent="0.2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17">
        <f>(E2071/D2071)*100</f>
        <v>100.1</v>
      </c>
      <c r="P2071" s="19">
        <f>ROUND(E2071/L2071, 3)</f>
        <v>40.04</v>
      </c>
      <c r="Q2071" t="str">
        <f>LEFT(N2071, SEARCH("/", N2071, 1)-1)</f>
        <v>music</v>
      </c>
      <c r="R2071" t="str">
        <f>RIGHT(N2071,LEN(N2071)-FIND("/",N2071))</f>
        <v>rock</v>
      </c>
      <c r="S2071" s="8">
        <f t="shared" si="64"/>
        <v>41067.827418981484</v>
      </c>
      <c r="T2071" s="8">
        <f t="shared" si="65"/>
        <v>41086.75</v>
      </c>
    </row>
    <row r="2072" spans="1:20" ht="60" x14ac:dyDescent="0.2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17">
        <f>(E2072/D2072)*100</f>
        <v>100.1</v>
      </c>
      <c r="P2072" s="19">
        <f>ROUND(E2072/L2072, 3)</f>
        <v>40.04</v>
      </c>
      <c r="Q2072" t="str">
        <f>LEFT(N2072, SEARCH("/", N2072, 1)-1)</f>
        <v>music</v>
      </c>
      <c r="R2072" t="str">
        <f>RIGHT(N2072,LEN(N2072)-FIND("/",N2072))</f>
        <v>indie rock</v>
      </c>
      <c r="S2072" s="8">
        <f t="shared" si="64"/>
        <v>40711.782210648147</v>
      </c>
      <c r="T2072" s="8">
        <f t="shared" si="65"/>
        <v>40756.782210648147</v>
      </c>
    </row>
    <row r="2073" spans="1:20" ht="60" x14ac:dyDescent="0.2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17">
        <f>(E2073/D2073)*100</f>
        <v>100.1</v>
      </c>
      <c r="P2073" s="19">
        <f>ROUND(E2073/L2073, 3)</f>
        <v>143</v>
      </c>
      <c r="Q2073" t="str">
        <f>LEFT(N2073, SEARCH("/", N2073, 1)-1)</f>
        <v>music</v>
      </c>
      <c r="R2073" t="str">
        <f>RIGHT(N2073,LEN(N2073)-FIND("/",N2073))</f>
        <v>classical music</v>
      </c>
      <c r="S2073" s="8">
        <f t="shared" si="64"/>
        <v>42039.951087962967</v>
      </c>
      <c r="T2073" s="8">
        <f t="shared" si="65"/>
        <v>42069.951087962967</v>
      </c>
    </row>
    <row r="2074" spans="1:20" ht="30" x14ac:dyDescent="0.2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17">
        <f>(E2074/D2074)*100</f>
        <v>100.099</v>
      </c>
      <c r="P2074" s="19">
        <f>ROUND(E2074/L2074, 3)</f>
        <v>47.665999999999997</v>
      </c>
      <c r="Q2074" t="str">
        <f>LEFT(N2074, SEARCH("/", N2074, 1)-1)</f>
        <v>theater</v>
      </c>
      <c r="R2074" t="str">
        <f>RIGHT(N2074,LEN(N2074)-FIND("/",N2074))</f>
        <v>plays</v>
      </c>
      <c r="S2074" s="8">
        <f t="shared" si="64"/>
        <v>41877.221886574072</v>
      </c>
      <c r="T2074" s="8">
        <f t="shared" si="65"/>
        <v>41910.140972222223</v>
      </c>
    </row>
    <row r="2075" spans="1:20" ht="75" x14ac:dyDescent="0.2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17">
        <f>(E2075/D2075)*100</f>
        <v>100.08673425918037</v>
      </c>
      <c r="P2075" s="19">
        <f>ROUND(E2075/L2075, 3)</f>
        <v>93.977000000000004</v>
      </c>
      <c r="Q2075" t="str">
        <f>LEFT(N2075, SEARCH("/", N2075, 1)-1)</f>
        <v>theater</v>
      </c>
      <c r="R2075" t="str">
        <f>RIGHT(N2075,LEN(N2075)-FIND("/",N2075))</f>
        <v>plays</v>
      </c>
      <c r="S2075" s="8">
        <f t="shared" si="64"/>
        <v>41826.871238425927</v>
      </c>
      <c r="T2075" s="8">
        <f t="shared" si="65"/>
        <v>41859.57916666667</v>
      </c>
    </row>
    <row r="2076" spans="1:20" ht="60" x14ac:dyDescent="0.2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17">
        <f>(E2076/D2076)*100</f>
        <v>100.07692307692308</v>
      </c>
      <c r="P2076" s="19">
        <f>ROUND(E2076/L2076, 3)</f>
        <v>50.037999999999997</v>
      </c>
      <c r="Q2076" t="str">
        <f>LEFT(N2076, SEARCH("/", N2076, 1)-1)</f>
        <v>music</v>
      </c>
      <c r="R2076" t="str">
        <f>RIGHT(N2076,LEN(N2076)-FIND("/",N2076))</f>
        <v>rock</v>
      </c>
      <c r="S2076" s="8">
        <f t="shared" si="64"/>
        <v>41827.906689814816</v>
      </c>
      <c r="T2076" s="8">
        <f t="shared" si="65"/>
        <v>41848.041666666664</v>
      </c>
    </row>
    <row r="2077" spans="1:20" ht="45" x14ac:dyDescent="0.2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17">
        <f>(E2077/D2077)*100</f>
        <v>100.07692307692308</v>
      </c>
      <c r="P2077" s="19">
        <f>ROUND(E2077/L2077, 3)</f>
        <v>209.839</v>
      </c>
      <c r="Q2077" t="str">
        <f>LEFT(N2077, SEARCH("/", N2077, 1)-1)</f>
        <v>theater</v>
      </c>
      <c r="R2077" t="str">
        <f>RIGHT(N2077,LEN(N2077)-FIND("/",N2077))</f>
        <v>plays</v>
      </c>
      <c r="S2077" s="8">
        <f t="shared" si="64"/>
        <v>42253.928530092591</v>
      </c>
      <c r="T2077" s="8">
        <f t="shared" si="65"/>
        <v>42283.928530092591</v>
      </c>
    </row>
    <row r="2078" spans="1:20" ht="45" x14ac:dyDescent="0.2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17">
        <f>(E2078/D2078)*100</f>
        <v>100.07272727272726</v>
      </c>
      <c r="P2078" s="19">
        <f>ROUND(E2078/L2078, 3)</f>
        <v>125.09099999999999</v>
      </c>
      <c r="Q2078" t="str">
        <f>LEFT(N2078, SEARCH("/", N2078, 1)-1)</f>
        <v>theater</v>
      </c>
      <c r="R2078" t="str">
        <f>RIGHT(N2078,LEN(N2078)-FIND("/",N2078))</f>
        <v>plays</v>
      </c>
      <c r="S2078" s="8">
        <f t="shared" si="64"/>
        <v>42193.771481481483</v>
      </c>
      <c r="T2078" s="8">
        <f t="shared" si="65"/>
        <v>42212.957638888889</v>
      </c>
    </row>
    <row r="2079" spans="1:20" x14ac:dyDescent="0.2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17">
        <f>(E2079/D2079)*100</f>
        <v>100.06666666666666</v>
      </c>
      <c r="P2079" s="19">
        <f>ROUND(E2079/L2079, 3)</f>
        <v>75.05</v>
      </c>
      <c r="Q2079" t="str">
        <f>LEFT(N2079, SEARCH("/", N2079, 1)-1)</f>
        <v>music</v>
      </c>
      <c r="R2079" t="str">
        <f>RIGHT(N2079,LEN(N2079)-FIND("/",N2079))</f>
        <v>rock</v>
      </c>
      <c r="S2079" s="8">
        <f t="shared" si="64"/>
        <v>41626.916284722225</v>
      </c>
      <c r="T2079" s="8">
        <f t="shared" si="65"/>
        <v>41647.088888888888</v>
      </c>
    </row>
    <row r="2080" spans="1:20" ht="45" x14ac:dyDescent="0.2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17">
        <f>(E2080/D2080)*100</f>
        <v>100.06666666666666</v>
      </c>
      <c r="P2080" s="19">
        <f>ROUND(E2080/L2080, 3)</f>
        <v>107.214</v>
      </c>
      <c r="Q2080" t="str">
        <f>LEFT(N2080, SEARCH("/", N2080, 1)-1)</f>
        <v>music</v>
      </c>
      <c r="R2080" t="str">
        <f>RIGHT(N2080,LEN(N2080)-FIND("/",N2080))</f>
        <v>rock</v>
      </c>
      <c r="S2080" s="8">
        <f t="shared" si="64"/>
        <v>41494.963587962964</v>
      </c>
      <c r="T2080" s="8">
        <f t="shared" si="65"/>
        <v>41523.165972222225</v>
      </c>
    </row>
    <row r="2081" spans="1:20" ht="60" x14ac:dyDescent="0.2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17">
        <f>(E2081/D2081)*100</f>
        <v>100.05999999999999</v>
      </c>
      <c r="P2081" s="19">
        <f>ROUND(E2081/L2081, 3)</f>
        <v>68.534000000000006</v>
      </c>
      <c r="Q2081" t="str">
        <f>LEFT(N2081, SEARCH("/", N2081, 1)-1)</f>
        <v>theater</v>
      </c>
      <c r="R2081" t="str">
        <f>RIGHT(N2081,LEN(N2081)-FIND("/",N2081))</f>
        <v>plays</v>
      </c>
      <c r="S2081" s="8">
        <f t="shared" si="64"/>
        <v>41902.333726851852</v>
      </c>
      <c r="T2081" s="8">
        <f t="shared" si="65"/>
        <v>41932.333726851852</v>
      </c>
    </row>
    <row r="2082" spans="1:20" ht="45" x14ac:dyDescent="0.2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17">
        <f>(E2082/D2082)*100</f>
        <v>100.05066666666667</v>
      </c>
      <c r="P2082" s="19">
        <f>ROUND(E2082/L2082, 3)</f>
        <v>39.494</v>
      </c>
      <c r="Q2082" t="str">
        <f>LEFT(N2082, SEARCH("/", N2082, 1)-1)</f>
        <v>music</v>
      </c>
      <c r="R2082" t="str">
        <f>RIGHT(N2082,LEN(N2082)-FIND("/",N2082))</f>
        <v>indie rock</v>
      </c>
      <c r="S2082" s="8">
        <f t="shared" si="64"/>
        <v>41026.083298611113</v>
      </c>
      <c r="T2082" s="8">
        <f t="shared" si="65"/>
        <v>41056.083298611113</v>
      </c>
    </row>
    <row r="2083" spans="1:20" ht="60" x14ac:dyDescent="0.2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17">
        <f>(E2083/D2083)*100</f>
        <v>100.05</v>
      </c>
      <c r="P2083" s="19">
        <f>ROUND(E2083/L2083, 3)</f>
        <v>57.170999999999999</v>
      </c>
      <c r="Q2083" t="str">
        <f>LEFT(N2083, SEARCH("/", N2083, 1)-1)</f>
        <v>theater</v>
      </c>
      <c r="R2083" t="str">
        <f>RIGHT(N2083,LEN(N2083)-FIND("/",N2083))</f>
        <v>plays</v>
      </c>
      <c r="S2083" s="8">
        <f t="shared" si="64"/>
        <v>42165.462627314817</v>
      </c>
      <c r="T2083" s="8">
        <f t="shared" si="65"/>
        <v>42196.604166666672</v>
      </c>
    </row>
    <row r="2084" spans="1:20" ht="60" x14ac:dyDescent="0.2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17">
        <f>(E2084/D2084)*100</f>
        <v>100.05</v>
      </c>
      <c r="P2084" s="19">
        <f>ROUND(E2084/L2084, 3)</f>
        <v>81.673000000000002</v>
      </c>
      <c r="Q2084" t="str">
        <f>LEFT(N2084, SEARCH("/", N2084, 1)-1)</f>
        <v>theater</v>
      </c>
      <c r="R2084" t="str">
        <f>RIGHT(N2084,LEN(N2084)-FIND("/",N2084))</f>
        <v>plays</v>
      </c>
      <c r="S2084" s="8">
        <f t="shared" si="64"/>
        <v>42447.894432870366</v>
      </c>
      <c r="T2084" s="8">
        <f t="shared" si="65"/>
        <v>42507.894432870366</v>
      </c>
    </row>
    <row r="2085" spans="1:20" ht="30" x14ac:dyDescent="0.2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17">
        <f>(E2085/D2085)*100</f>
        <v>100.04342857142856</v>
      </c>
      <c r="P2085" s="19">
        <f>ROUND(E2085/L2085, 3)</f>
        <v>291.79300000000001</v>
      </c>
      <c r="Q2085" t="str">
        <f>LEFT(N2085, SEARCH("/", N2085, 1)-1)</f>
        <v>film &amp; video</v>
      </c>
      <c r="R2085" t="str">
        <f>RIGHT(N2085,LEN(N2085)-FIND("/",N2085))</f>
        <v>television</v>
      </c>
      <c r="S2085" s="8">
        <f t="shared" si="64"/>
        <v>42468.94458333333</v>
      </c>
      <c r="T2085" s="8">
        <f t="shared" si="65"/>
        <v>42475.875</v>
      </c>
    </row>
    <row r="2086" spans="1:20" ht="60" x14ac:dyDescent="0.2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17">
        <f>(E2086/D2086)*100</f>
        <v>100.04285714285714</v>
      </c>
      <c r="P2086" s="19">
        <f>ROUND(E2086/L2086, 3)</f>
        <v>127.327</v>
      </c>
      <c r="Q2086" t="str">
        <f>LEFT(N2086, SEARCH("/", N2086, 1)-1)</f>
        <v>publishing</v>
      </c>
      <c r="R2086" t="str">
        <f>RIGHT(N2086,LEN(N2086)-FIND("/",N2086))</f>
        <v>nonfiction</v>
      </c>
      <c r="S2086" s="8">
        <f t="shared" si="64"/>
        <v>41988.548831018517</v>
      </c>
      <c r="T2086" s="8">
        <f t="shared" si="65"/>
        <v>42019.454166666663</v>
      </c>
    </row>
    <row r="2087" spans="1:20" ht="60" x14ac:dyDescent="0.2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17">
        <f>(E2087/D2087)*100</f>
        <v>100.03999999999999</v>
      </c>
      <c r="P2087" s="19">
        <f>ROUND(E2087/L2087, 3)</f>
        <v>61</v>
      </c>
      <c r="Q2087" t="str">
        <f>LEFT(N2087, SEARCH("/", N2087, 1)-1)</f>
        <v>theater</v>
      </c>
      <c r="R2087" t="str">
        <f>RIGHT(N2087,LEN(N2087)-FIND("/",N2087))</f>
        <v>plays</v>
      </c>
      <c r="S2087" s="8">
        <f t="shared" si="64"/>
        <v>42664.809560185182</v>
      </c>
      <c r="T2087" s="8">
        <f t="shared" si="65"/>
        <v>42685.916666666672</v>
      </c>
    </row>
    <row r="2088" spans="1:20" ht="60" x14ac:dyDescent="0.2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17">
        <f>(E2088/D2088)*100</f>
        <v>100.03599999999999</v>
      </c>
      <c r="P2088" s="19">
        <f>ROUND(E2088/L2088, 3)</f>
        <v>179.27600000000001</v>
      </c>
      <c r="Q2088" t="str">
        <f>LEFT(N2088, SEARCH("/", N2088, 1)-1)</f>
        <v>theater</v>
      </c>
      <c r="R2088" t="str">
        <f>RIGHT(N2088,LEN(N2088)-FIND("/",N2088))</f>
        <v>plays</v>
      </c>
      <c r="S2088" s="8">
        <f t="shared" si="64"/>
        <v>41730.276747685188</v>
      </c>
      <c r="T2088" s="8">
        <f t="shared" si="65"/>
        <v>41764.276747685188</v>
      </c>
    </row>
    <row r="2089" spans="1:20" ht="45" x14ac:dyDescent="0.2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17">
        <f>(E2089/D2089)*100</f>
        <v>100.03299999999999</v>
      </c>
      <c r="P2089" s="19">
        <f>ROUND(E2089/L2089, 3)</f>
        <v>66.688999999999993</v>
      </c>
      <c r="Q2089" t="str">
        <f>LEFT(N2089, SEARCH("/", N2089, 1)-1)</f>
        <v>music</v>
      </c>
      <c r="R2089" t="str">
        <f>RIGHT(N2089,LEN(N2089)-FIND("/",N2089))</f>
        <v>rock</v>
      </c>
      <c r="S2089" s="8">
        <f t="shared" si="64"/>
        <v>40876.169664351852</v>
      </c>
      <c r="T2089" s="8">
        <f t="shared" si="65"/>
        <v>40936.169664351852</v>
      </c>
    </row>
    <row r="2090" spans="1:20" ht="60" x14ac:dyDescent="0.2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17">
        <f>(E2090/D2090)*100</f>
        <v>100.02</v>
      </c>
      <c r="P2090" s="19">
        <f>ROUND(E2090/L2090, 3)</f>
        <v>178.607</v>
      </c>
      <c r="Q2090" t="str">
        <f>LEFT(N2090, SEARCH("/", N2090, 1)-1)</f>
        <v>music</v>
      </c>
      <c r="R2090" t="str">
        <f>RIGHT(N2090,LEN(N2090)-FIND("/",N2090))</f>
        <v>rock</v>
      </c>
      <c r="S2090" s="8">
        <f t="shared" si="64"/>
        <v>40996.667199074072</v>
      </c>
      <c r="T2090" s="8">
        <f t="shared" si="65"/>
        <v>41026.667199074072</v>
      </c>
    </row>
    <row r="2091" spans="1:20" ht="45" x14ac:dyDescent="0.2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17">
        <f>(E2091/D2091)*100</f>
        <v>100.01333333333334</v>
      </c>
      <c r="P2091" s="19">
        <f>ROUND(E2091/L2091, 3)</f>
        <v>40.545999999999999</v>
      </c>
      <c r="Q2091" t="str">
        <f>LEFT(N2091, SEARCH("/", N2091, 1)-1)</f>
        <v>theater</v>
      </c>
      <c r="R2091" t="str">
        <f>RIGHT(N2091,LEN(N2091)-FIND("/",N2091))</f>
        <v>plays</v>
      </c>
      <c r="S2091" s="8">
        <f t="shared" si="64"/>
        <v>42460.733530092592</v>
      </c>
      <c r="T2091" s="8">
        <f t="shared" si="65"/>
        <v>42490.733530092592</v>
      </c>
    </row>
    <row r="2092" spans="1:20" ht="60" x14ac:dyDescent="0.2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17">
        <f>(E2092/D2092)*100</f>
        <v>100.01249999999999</v>
      </c>
      <c r="P2092" s="19">
        <f>ROUND(E2092/L2092, 3)</f>
        <v>40.005000000000003</v>
      </c>
      <c r="Q2092" t="str">
        <f>LEFT(N2092, SEARCH("/", N2092, 1)-1)</f>
        <v>film &amp; video</v>
      </c>
      <c r="R2092" t="str">
        <f>RIGHT(N2092,LEN(N2092)-FIND("/",N2092))</f>
        <v>shorts</v>
      </c>
      <c r="S2092" s="8">
        <f t="shared" si="64"/>
        <v>40795.820150462961</v>
      </c>
      <c r="T2092" s="8">
        <f t="shared" si="65"/>
        <v>40825.820150462961</v>
      </c>
    </row>
    <row r="2093" spans="1:20" ht="60" x14ac:dyDescent="0.2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17">
        <f>(E2093/D2093)*100</f>
        <v>100.01249999999999</v>
      </c>
      <c r="P2093" s="19">
        <f>ROUND(E2093/L2093, 3)</f>
        <v>421.10500000000002</v>
      </c>
      <c r="Q2093" t="str">
        <f>LEFT(N2093, SEARCH("/", N2093, 1)-1)</f>
        <v>theater</v>
      </c>
      <c r="R2093" t="str">
        <f>RIGHT(N2093,LEN(N2093)-FIND("/",N2093))</f>
        <v>plays</v>
      </c>
      <c r="S2093" s="8">
        <f t="shared" si="64"/>
        <v>42059.701319444444</v>
      </c>
      <c r="T2093" s="8">
        <f t="shared" si="65"/>
        <v>42119.659652777773</v>
      </c>
    </row>
    <row r="2094" spans="1:20" ht="60" x14ac:dyDescent="0.2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17">
        <f>(E2094/D2094)*100</f>
        <v>100.01100000000001</v>
      </c>
      <c r="P2094" s="19">
        <f>ROUND(E2094/L2094, 3)</f>
        <v>93.76</v>
      </c>
      <c r="Q2094" t="str">
        <f>LEFT(N2094, SEARCH("/", N2094, 1)-1)</f>
        <v>theater</v>
      </c>
      <c r="R2094" t="str">
        <f>RIGHT(N2094,LEN(N2094)-FIND("/",N2094))</f>
        <v>plays</v>
      </c>
      <c r="S2094" s="8">
        <f t="shared" si="64"/>
        <v>42292.087592592594</v>
      </c>
      <c r="T2094" s="8">
        <f t="shared" si="65"/>
        <v>42329.125</v>
      </c>
    </row>
    <row r="2095" spans="1:20" ht="60" x14ac:dyDescent="0.2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17">
        <f>(E2095/D2095)*100</f>
        <v>100.00828571428571</v>
      </c>
      <c r="P2095" s="19">
        <f>ROUND(E2095/L2095, 3)</f>
        <v>57.381999999999998</v>
      </c>
      <c r="Q2095" t="str">
        <f>LEFT(N2095, SEARCH("/", N2095, 1)-1)</f>
        <v>music</v>
      </c>
      <c r="R2095" t="str">
        <f>RIGHT(N2095,LEN(N2095)-FIND("/",N2095))</f>
        <v>electronic music</v>
      </c>
      <c r="S2095" s="8">
        <f t="shared" si="64"/>
        <v>42426.407592592594</v>
      </c>
      <c r="T2095" s="8">
        <f t="shared" si="65"/>
        <v>42460.365925925929</v>
      </c>
    </row>
    <row r="2096" spans="1:20" ht="60" x14ac:dyDescent="0.2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17">
        <f>(E2096/D2096)*100</f>
        <v>100.00360000000002</v>
      </c>
      <c r="P2096" s="19">
        <f>ROUND(E2096/L2096, 3)</f>
        <v>131.584</v>
      </c>
      <c r="Q2096" t="str">
        <f>LEFT(N2096, SEARCH("/", N2096, 1)-1)</f>
        <v>music</v>
      </c>
      <c r="R2096" t="str">
        <f>RIGHT(N2096,LEN(N2096)-FIND("/",N2096))</f>
        <v>indie rock</v>
      </c>
      <c r="S2096" s="8">
        <f t="shared" si="64"/>
        <v>40417.011296296296</v>
      </c>
      <c r="T2096" s="8">
        <f t="shared" si="65"/>
        <v>40462.011296296296</v>
      </c>
    </row>
    <row r="2097" spans="1:20" ht="30" x14ac:dyDescent="0.2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17">
        <f>(E2097/D2097)*100</f>
        <v>100.001</v>
      </c>
      <c r="P2097" s="19">
        <f>ROUND(E2097/L2097, 3)</f>
        <v>50.000999999999998</v>
      </c>
      <c r="Q2097" t="str">
        <f>LEFT(N2097, SEARCH("/", N2097, 1)-1)</f>
        <v>theater</v>
      </c>
      <c r="R2097" t="str">
        <f>RIGHT(N2097,LEN(N2097)-FIND("/",N2097))</f>
        <v>plays</v>
      </c>
      <c r="S2097" s="8">
        <f t="shared" si="64"/>
        <v>42207.259918981479</v>
      </c>
      <c r="T2097" s="8">
        <f t="shared" si="65"/>
        <v>42236.958333333328</v>
      </c>
    </row>
    <row r="2098" spans="1:20" ht="45" x14ac:dyDescent="0.2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17">
        <f>(E2098/D2098)*100</f>
        <v>100.00058823529412</v>
      </c>
      <c r="P2098" s="19">
        <f>ROUND(E2098/L2098, 3)</f>
        <v>37.777999999999999</v>
      </c>
      <c r="Q2098" t="str">
        <f>LEFT(N2098, SEARCH("/", N2098, 1)-1)</f>
        <v>theater</v>
      </c>
      <c r="R2098" t="str">
        <f>RIGHT(N2098,LEN(N2098)-FIND("/",N2098))</f>
        <v>plays</v>
      </c>
      <c r="S2098" s="8">
        <f t="shared" si="64"/>
        <v>41894.91375</v>
      </c>
      <c r="T2098" s="8">
        <f t="shared" si="65"/>
        <v>41938.029861111114</v>
      </c>
    </row>
    <row r="2099" spans="1:20" ht="45" x14ac:dyDescent="0.2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17">
        <f>(E2099/D2099)*100</f>
        <v>100</v>
      </c>
      <c r="P2099" s="19">
        <f>ROUND(E2099/L2099, 3)</f>
        <v>13</v>
      </c>
      <c r="Q2099" t="str">
        <f>LEFT(N2099, SEARCH("/", N2099, 1)-1)</f>
        <v>film &amp; video</v>
      </c>
      <c r="R2099" t="str">
        <f>RIGHT(N2099,LEN(N2099)-FIND("/",N2099))</f>
        <v>television</v>
      </c>
      <c r="S2099" s="8">
        <f t="shared" si="64"/>
        <v>42376.79206018518</v>
      </c>
      <c r="T2099" s="8">
        <f t="shared" si="65"/>
        <v>42394.79206018518</v>
      </c>
    </row>
    <row r="2100" spans="1:20" ht="60" x14ac:dyDescent="0.2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17">
        <f>(E2100/D2100)*100</f>
        <v>100</v>
      </c>
      <c r="P2100" s="19">
        <f>ROUND(E2100/L2100, 3)</f>
        <v>105.26300000000001</v>
      </c>
      <c r="Q2100" t="str">
        <f>LEFT(N2100, SEARCH("/", N2100, 1)-1)</f>
        <v>film &amp; video</v>
      </c>
      <c r="R2100" t="str">
        <f>RIGHT(N2100,LEN(N2100)-FIND("/",N2100))</f>
        <v>television</v>
      </c>
      <c r="S2100" s="8">
        <f t="shared" si="64"/>
        <v>41887.568912037037</v>
      </c>
      <c r="T2100" s="8">
        <f t="shared" si="65"/>
        <v>41917.568912037037</v>
      </c>
    </row>
    <row r="2101" spans="1:20" ht="60" x14ac:dyDescent="0.2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17">
        <f>(E2101/D2101)*100</f>
        <v>100</v>
      </c>
      <c r="P2101" s="19">
        <f>ROUND(E2101/L2101, 3)</f>
        <v>133.333</v>
      </c>
      <c r="Q2101" t="str">
        <f>LEFT(N2101, SEARCH("/", N2101, 1)-1)</f>
        <v>film &amp; video</v>
      </c>
      <c r="R2101" t="str">
        <f>RIGHT(N2101,LEN(N2101)-FIND("/",N2101))</f>
        <v>television</v>
      </c>
      <c r="S2101" s="8">
        <f t="shared" si="64"/>
        <v>41874.098807870374</v>
      </c>
      <c r="T2101" s="8">
        <f t="shared" si="65"/>
        <v>41919.098807870374</v>
      </c>
    </row>
    <row r="2102" spans="1:20" ht="30" x14ac:dyDescent="0.2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17">
        <f>(E2102/D2102)*100</f>
        <v>100</v>
      </c>
      <c r="P2102" s="19">
        <f>ROUND(E2102/L2102, 3)</f>
        <v>137.93100000000001</v>
      </c>
      <c r="Q2102" t="str">
        <f>LEFT(N2102, SEARCH("/", N2102, 1)-1)</f>
        <v>film &amp; video</v>
      </c>
      <c r="R2102" t="str">
        <f>RIGHT(N2102,LEN(N2102)-FIND("/",N2102))</f>
        <v>television</v>
      </c>
      <c r="S2102" s="8">
        <f t="shared" si="64"/>
        <v>42271.176446759258</v>
      </c>
      <c r="T2102" s="8">
        <f t="shared" si="65"/>
        <v>42301.176446759258</v>
      </c>
    </row>
    <row r="2103" spans="1:20" ht="45" x14ac:dyDescent="0.2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17">
        <f>(E2103/D2103)*100</f>
        <v>100</v>
      </c>
      <c r="P2103" s="19">
        <f>ROUND(E2103/L2103, 3)</f>
        <v>27.273</v>
      </c>
      <c r="Q2103" t="str">
        <f>LEFT(N2103, SEARCH("/", N2103, 1)-1)</f>
        <v>film &amp; video</v>
      </c>
      <c r="R2103" t="str">
        <f>RIGHT(N2103,LEN(N2103)-FIND("/",N2103))</f>
        <v>television</v>
      </c>
      <c r="S2103" s="8">
        <f t="shared" si="64"/>
        <v>41995.752986111111</v>
      </c>
      <c r="T2103" s="8">
        <f t="shared" si="65"/>
        <v>42034.708333333328</v>
      </c>
    </row>
    <row r="2104" spans="1:20" ht="60" x14ac:dyDescent="0.2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17">
        <f>(E2104/D2104)*100</f>
        <v>100</v>
      </c>
      <c r="P2104" s="19">
        <f>ROUND(E2104/L2104, 3)</f>
        <v>50</v>
      </c>
      <c r="Q2104" t="str">
        <f>LEFT(N2104, SEARCH("/", N2104, 1)-1)</f>
        <v>film &amp; video</v>
      </c>
      <c r="R2104" t="str">
        <f>RIGHT(N2104,LEN(N2104)-FIND("/",N2104))</f>
        <v>shorts</v>
      </c>
      <c r="S2104" s="8">
        <f t="shared" si="64"/>
        <v>40587.75675925926</v>
      </c>
      <c r="T2104" s="8">
        <f t="shared" si="65"/>
        <v>40666.165972222225</v>
      </c>
    </row>
    <row r="2105" spans="1:20" ht="45" x14ac:dyDescent="0.2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17">
        <f>(E2105/D2105)*100</f>
        <v>100</v>
      </c>
      <c r="P2105" s="19">
        <f>ROUND(E2105/L2105, 3)</f>
        <v>71.429000000000002</v>
      </c>
      <c r="Q2105" t="str">
        <f>LEFT(N2105, SEARCH("/", N2105, 1)-1)</f>
        <v>film &amp; video</v>
      </c>
      <c r="R2105" t="str">
        <f>RIGHT(N2105,LEN(N2105)-FIND("/",N2105))</f>
        <v>shorts</v>
      </c>
      <c r="S2105" s="8">
        <f t="shared" si="64"/>
        <v>40648.757939814815</v>
      </c>
      <c r="T2105" s="8">
        <f t="shared" si="65"/>
        <v>40678.757939814815</v>
      </c>
    </row>
    <row r="2106" spans="1:20" ht="60" x14ac:dyDescent="0.2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17">
        <f>(E2106/D2106)*100</f>
        <v>100</v>
      </c>
      <c r="P2106" s="19">
        <f>ROUND(E2106/L2106, 3)</f>
        <v>192.30799999999999</v>
      </c>
      <c r="Q2106" t="str">
        <f>LEFT(N2106, SEARCH("/", N2106, 1)-1)</f>
        <v>film &amp; video</v>
      </c>
      <c r="R2106" t="str">
        <f>RIGHT(N2106,LEN(N2106)-FIND("/",N2106))</f>
        <v>shorts</v>
      </c>
      <c r="S2106" s="8">
        <f t="shared" si="64"/>
        <v>41197.753310185188</v>
      </c>
      <c r="T2106" s="8">
        <f t="shared" si="65"/>
        <v>41217.794976851852</v>
      </c>
    </row>
    <row r="2107" spans="1:20" ht="60" x14ac:dyDescent="0.2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17">
        <f>(E2107/D2107)*100</f>
        <v>100</v>
      </c>
      <c r="P2107" s="19">
        <f>ROUND(E2107/L2107, 3)</f>
        <v>100</v>
      </c>
      <c r="Q2107" t="str">
        <f>LEFT(N2107, SEARCH("/", N2107, 1)-1)</f>
        <v>film &amp; video</v>
      </c>
      <c r="R2107" t="str">
        <f>RIGHT(N2107,LEN(N2107)-FIND("/",N2107))</f>
        <v>shorts</v>
      </c>
      <c r="S2107" s="8">
        <f t="shared" si="64"/>
        <v>41274.776736111111</v>
      </c>
      <c r="T2107" s="8">
        <f t="shared" si="65"/>
        <v>41298.776736111111</v>
      </c>
    </row>
    <row r="2108" spans="1:20" ht="45" x14ac:dyDescent="0.2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17">
        <f>(E2108/D2108)*100</f>
        <v>100</v>
      </c>
      <c r="P2108" s="19">
        <f>ROUND(E2108/L2108, 3)</f>
        <v>500</v>
      </c>
      <c r="Q2108" t="str">
        <f>LEFT(N2108, SEARCH("/", N2108, 1)-1)</f>
        <v>film &amp; video</v>
      </c>
      <c r="R2108" t="str">
        <f>RIGHT(N2108,LEN(N2108)-FIND("/",N2108))</f>
        <v>science fiction</v>
      </c>
      <c r="S2108" s="8">
        <f t="shared" si="64"/>
        <v>42187.920972222222</v>
      </c>
      <c r="T2108" s="8">
        <f t="shared" si="65"/>
        <v>42197.920972222222</v>
      </c>
    </row>
    <row r="2109" spans="1:20" ht="90" x14ac:dyDescent="0.2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17">
        <f>(E2109/D2109)*100</f>
        <v>100</v>
      </c>
      <c r="P2109" s="19">
        <f>ROUND(E2109/L2109, 3)</f>
        <v>100</v>
      </c>
      <c r="Q2109" t="str">
        <f>LEFT(N2109, SEARCH("/", N2109, 1)-1)</f>
        <v>film &amp; video</v>
      </c>
      <c r="R2109" t="str">
        <f>RIGHT(N2109,LEN(N2109)-FIND("/",N2109))</f>
        <v>documentary</v>
      </c>
      <c r="S2109" s="8">
        <f t="shared" si="64"/>
        <v>40343.084421296298</v>
      </c>
      <c r="T2109" s="8">
        <f t="shared" si="65"/>
        <v>40378.666666666664</v>
      </c>
    </row>
    <row r="2110" spans="1:20" ht="45" x14ac:dyDescent="0.2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17">
        <f>(E2110/D2110)*100</f>
        <v>100</v>
      </c>
      <c r="P2110" s="19">
        <f>ROUND(E2110/L2110, 3)</f>
        <v>71.429000000000002</v>
      </c>
      <c r="Q2110" t="str">
        <f>LEFT(N2110, SEARCH("/", N2110, 1)-1)</f>
        <v>film &amp; video</v>
      </c>
      <c r="R2110" t="str">
        <f>RIGHT(N2110,LEN(N2110)-FIND("/",N2110))</f>
        <v>documentary</v>
      </c>
      <c r="S2110" s="8">
        <f t="shared" si="64"/>
        <v>42112.036712962959</v>
      </c>
      <c r="T2110" s="8">
        <f t="shared" si="65"/>
        <v>42132.036712962959</v>
      </c>
    </row>
    <row r="2111" spans="1:20" ht="60" x14ac:dyDescent="0.2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17">
        <f>(E2111/D2111)*100</f>
        <v>100</v>
      </c>
      <c r="P2111" s="19">
        <f>ROUND(E2111/L2111, 3)</f>
        <v>1000</v>
      </c>
      <c r="Q2111" t="str">
        <f>LEFT(N2111, SEARCH("/", N2111, 1)-1)</f>
        <v>theater</v>
      </c>
      <c r="R2111" t="str">
        <f>RIGHT(N2111,LEN(N2111)-FIND("/",N2111))</f>
        <v>plays</v>
      </c>
      <c r="S2111" s="8">
        <f t="shared" si="64"/>
        <v>41850.400937500002</v>
      </c>
      <c r="T2111" s="8">
        <f t="shared" si="65"/>
        <v>41895.400937500002</v>
      </c>
    </row>
    <row r="2112" spans="1:20" ht="60" x14ac:dyDescent="0.2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17">
        <f>(E2112/D2112)*100</f>
        <v>100</v>
      </c>
      <c r="P2112" s="19">
        <f>ROUND(E2112/L2112, 3)</f>
        <v>129.03200000000001</v>
      </c>
      <c r="Q2112" t="str">
        <f>LEFT(N2112, SEARCH("/", N2112, 1)-1)</f>
        <v>theater</v>
      </c>
      <c r="R2112" t="str">
        <f>RIGHT(N2112,LEN(N2112)-FIND("/",N2112))</f>
        <v>plays</v>
      </c>
      <c r="S2112" s="8">
        <f t="shared" si="64"/>
        <v>42676.065150462964</v>
      </c>
      <c r="T2112" s="8">
        <f t="shared" si="65"/>
        <v>42721.290972222225</v>
      </c>
    </row>
    <row r="2113" spans="1:20" ht="45" x14ac:dyDescent="0.2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17">
        <f>(E2113/D2113)*100</f>
        <v>100</v>
      </c>
      <c r="P2113" s="19">
        <f>ROUND(E2113/L2113, 3)</f>
        <v>50</v>
      </c>
      <c r="Q2113" t="str">
        <f>LEFT(N2113, SEARCH("/", N2113, 1)-1)</f>
        <v>music</v>
      </c>
      <c r="R2113" t="str">
        <f>RIGHT(N2113,LEN(N2113)-FIND("/",N2113))</f>
        <v>rock</v>
      </c>
      <c r="S2113" s="8">
        <f t="shared" si="64"/>
        <v>41116.758125</v>
      </c>
      <c r="T2113" s="8">
        <f t="shared" si="65"/>
        <v>41146.758125</v>
      </c>
    </row>
    <row r="2114" spans="1:20" ht="60" x14ac:dyDescent="0.2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17">
        <f>(E2114/D2114)*100</f>
        <v>100</v>
      </c>
      <c r="P2114" s="19">
        <f>ROUND(E2114/L2114, 3)</f>
        <v>305.55599999999998</v>
      </c>
      <c r="Q2114" t="str">
        <f>LEFT(N2114, SEARCH("/", N2114, 1)-1)</f>
        <v>music</v>
      </c>
      <c r="R2114" t="str">
        <f>RIGHT(N2114,LEN(N2114)-FIND("/",N2114))</f>
        <v>rock</v>
      </c>
      <c r="S2114" s="8">
        <f t="shared" si="64"/>
        <v>40730.105625000004</v>
      </c>
      <c r="T2114" s="8">
        <f t="shared" si="65"/>
        <v>40747.165972222225</v>
      </c>
    </row>
    <row r="2115" spans="1:20" ht="60" x14ac:dyDescent="0.2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17">
        <f>(E2115/D2115)*100</f>
        <v>100</v>
      </c>
      <c r="P2115" s="19">
        <f>ROUND(E2115/L2115, 3)</f>
        <v>104.651</v>
      </c>
      <c r="Q2115" t="str">
        <f>LEFT(N2115, SEARCH("/", N2115, 1)-1)</f>
        <v>music</v>
      </c>
      <c r="R2115" t="str">
        <f>RIGHT(N2115,LEN(N2115)-FIND("/",N2115))</f>
        <v>rock</v>
      </c>
      <c r="S2115" s="8">
        <f t="shared" ref="S2115:S2178" si="66">(((J2115/60)/60)/24)+DATE(1970,1,1)</f>
        <v>41962.100532407407</v>
      </c>
      <c r="T2115" s="8">
        <f t="shared" ref="T2115:T2178" si="67">(((I2115/60)/60)/24)+DATE(1970,1,1)</f>
        <v>41995.207638888889</v>
      </c>
    </row>
    <row r="2116" spans="1:20" ht="45" x14ac:dyDescent="0.2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17">
        <f>(E2116/D2116)*100</f>
        <v>100</v>
      </c>
      <c r="P2116" s="19">
        <f>ROUND(E2116/L2116, 3)</f>
        <v>224.12799999999999</v>
      </c>
      <c r="Q2116" t="str">
        <f>LEFT(N2116, SEARCH("/", N2116, 1)-1)</f>
        <v>music</v>
      </c>
      <c r="R2116" t="str">
        <f>RIGHT(N2116,LEN(N2116)-FIND("/",N2116))</f>
        <v>rock</v>
      </c>
      <c r="S2116" s="8">
        <f t="shared" si="66"/>
        <v>42093.922048611115</v>
      </c>
      <c r="T2116" s="8">
        <f t="shared" si="67"/>
        <v>42128.167361111111</v>
      </c>
    </row>
    <row r="2117" spans="1:20" ht="30" x14ac:dyDescent="0.2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17">
        <f>(E2117/D2117)*100</f>
        <v>100</v>
      </c>
      <c r="P2117" s="19">
        <f>ROUND(E2117/L2117, 3)</f>
        <v>10</v>
      </c>
      <c r="Q2117" t="str">
        <f>LEFT(N2117, SEARCH("/", N2117, 1)-1)</f>
        <v>music</v>
      </c>
      <c r="R2117" t="str">
        <f>RIGHT(N2117,LEN(N2117)-FIND("/",N2117))</f>
        <v>metal</v>
      </c>
      <c r="S2117" s="8">
        <f t="shared" si="66"/>
        <v>42165.79833333334</v>
      </c>
      <c r="T2117" s="8">
        <f t="shared" si="67"/>
        <v>42195.79833333334</v>
      </c>
    </row>
    <row r="2118" spans="1:20" ht="45" x14ac:dyDescent="0.2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17">
        <f>(E2118/D2118)*100</f>
        <v>100</v>
      </c>
      <c r="P2118" s="19">
        <f>ROUND(E2118/L2118, 3)</f>
        <v>18.75</v>
      </c>
      <c r="Q2118" t="str">
        <f>LEFT(N2118, SEARCH("/", N2118, 1)-1)</f>
        <v>music</v>
      </c>
      <c r="R2118" t="str">
        <f>RIGHT(N2118,LEN(N2118)-FIND("/",N2118))</f>
        <v>metal</v>
      </c>
      <c r="S2118" s="8">
        <f t="shared" si="66"/>
        <v>42078.792048611111</v>
      </c>
      <c r="T2118" s="8">
        <f t="shared" si="67"/>
        <v>42108.792048611111</v>
      </c>
    </row>
    <row r="2119" spans="1:20" ht="45" x14ac:dyDescent="0.2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17">
        <f>(E2119/D2119)*100</f>
        <v>100</v>
      </c>
      <c r="P2119" s="19">
        <f>ROUND(E2119/L2119, 3)</f>
        <v>30</v>
      </c>
      <c r="Q2119" t="str">
        <f>LEFT(N2119, SEARCH("/", N2119, 1)-1)</f>
        <v>music</v>
      </c>
      <c r="R2119" t="str">
        <f>RIGHT(N2119,LEN(N2119)-FIND("/",N2119))</f>
        <v>metal</v>
      </c>
      <c r="S2119" s="8">
        <f t="shared" si="66"/>
        <v>42021.832280092596</v>
      </c>
      <c r="T2119" s="8">
        <f t="shared" si="67"/>
        <v>42051.832280092596</v>
      </c>
    </row>
    <row r="2120" spans="1:20" ht="45" x14ac:dyDescent="0.2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17">
        <f>(E2120/D2120)*100</f>
        <v>100</v>
      </c>
      <c r="P2120" s="19">
        <f>ROUND(E2120/L2120, 3)</f>
        <v>50</v>
      </c>
      <c r="Q2120" t="str">
        <f>LEFT(N2120, SEARCH("/", N2120, 1)-1)</f>
        <v>music</v>
      </c>
      <c r="R2120" t="str">
        <f>RIGHT(N2120,LEN(N2120)-FIND("/",N2120))</f>
        <v>metal</v>
      </c>
      <c r="S2120" s="8">
        <f t="shared" si="66"/>
        <v>42291.581377314811</v>
      </c>
      <c r="T2120" s="8">
        <f t="shared" si="67"/>
        <v>42333.623043981483</v>
      </c>
    </row>
    <row r="2121" spans="1:20" ht="45" x14ac:dyDescent="0.2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17">
        <f>(E2121/D2121)*100</f>
        <v>100</v>
      </c>
      <c r="P2121" s="19">
        <f>ROUND(E2121/L2121, 3)</f>
        <v>50</v>
      </c>
      <c r="Q2121" t="str">
        <f>LEFT(N2121, SEARCH("/", N2121, 1)-1)</f>
        <v>theater</v>
      </c>
      <c r="R2121" t="str">
        <f>RIGHT(N2121,LEN(N2121)-FIND("/",N2121))</f>
        <v>plays</v>
      </c>
      <c r="S2121" s="8">
        <f t="shared" si="66"/>
        <v>42675.057997685188</v>
      </c>
      <c r="T2121" s="8">
        <f t="shared" si="67"/>
        <v>42705.099664351852</v>
      </c>
    </row>
    <row r="2122" spans="1:20" ht="60" x14ac:dyDescent="0.2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17">
        <f>(E2122/D2122)*100</f>
        <v>100</v>
      </c>
      <c r="P2122" s="19">
        <f>ROUND(E2122/L2122, 3)</f>
        <v>40</v>
      </c>
      <c r="Q2122" t="str">
        <f>LEFT(N2122, SEARCH("/", N2122, 1)-1)</f>
        <v>publishing</v>
      </c>
      <c r="R2122" t="str">
        <f>RIGHT(N2122,LEN(N2122)-FIND("/",N2122))</f>
        <v>nonfiction</v>
      </c>
      <c r="S2122" s="8">
        <f t="shared" si="66"/>
        <v>42396.8440625</v>
      </c>
      <c r="T2122" s="8">
        <f t="shared" si="67"/>
        <v>42415.332638888889</v>
      </c>
    </row>
    <row r="2123" spans="1:20" ht="60" x14ac:dyDescent="0.2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17">
        <f>(E2123/D2123)*100</f>
        <v>100</v>
      </c>
      <c r="P2123" s="19">
        <f>ROUND(E2123/L2123, 3)</f>
        <v>172.41399999999999</v>
      </c>
      <c r="Q2123" t="str">
        <f>LEFT(N2123, SEARCH("/", N2123, 1)-1)</f>
        <v>music</v>
      </c>
      <c r="R2123" t="str">
        <f>RIGHT(N2123,LEN(N2123)-FIND("/",N2123))</f>
        <v>rock</v>
      </c>
      <c r="S2123" s="8">
        <f t="shared" si="66"/>
        <v>40896.883750000001</v>
      </c>
      <c r="T2123" s="8">
        <f t="shared" si="67"/>
        <v>40924.208333333336</v>
      </c>
    </row>
    <row r="2124" spans="1:20" ht="60" x14ac:dyDescent="0.2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17">
        <f>(E2124/D2124)*100</f>
        <v>100</v>
      </c>
      <c r="P2124" s="19">
        <f>ROUND(E2124/L2124, 3)</f>
        <v>94.736999999999995</v>
      </c>
      <c r="Q2124" t="str">
        <f>LEFT(N2124, SEARCH("/", N2124, 1)-1)</f>
        <v>music</v>
      </c>
      <c r="R2124" t="str">
        <f>RIGHT(N2124,LEN(N2124)-FIND("/",N2124))</f>
        <v>rock</v>
      </c>
      <c r="S2124" s="8">
        <f t="shared" si="66"/>
        <v>40941.652372685188</v>
      </c>
      <c r="T2124" s="8">
        <f t="shared" si="67"/>
        <v>40971.652372685188</v>
      </c>
    </row>
    <row r="2125" spans="1:20" ht="45" x14ac:dyDescent="0.2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17">
        <f>(E2125/D2125)*100</f>
        <v>100</v>
      </c>
      <c r="P2125" s="19">
        <f>ROUND(E2125/L2125, 3)</f>
        <v>42.856999999999999</v>
      </c>
      <c r="Q2125" t="str">
        <f>LEFT(N2125, SEARCH("/", N2125, 1)-1)</f>
        <v>music</v>
      </c>
      <c r="R2125" t="str">
        <f>RIGHT(N2125,LEN(N2125)-FIND("/",N2125))</f>
        <v>pop</v>
      </c>
      <c r="S2125" s="8">
        <f t="shared" si="66"/>
        <v>40688.024618055555</v>
      </c>
      <c r="T2125" s="8">
        <f t="shared" si="67"/>
        <v>40708.024618055555</v>
      </c>
    </row>
    <row r="2126" spans="1:20" ht="30" x14ac:dyDescent="0.2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17">
        <f>(E2126/D2126)*100</f>
        <v>100</v>
      </c>
      <c r="P2126" s="19">
        <f>ROUND(E2126/L2126, 3)</f>
        <v>171.429</v>
      </c>
      <c r="Q2126" t="str">
        <f>LEFT(N2126, SEARCH("/", N2126, 1)-1)</f>
        <v>music</v>
      </c>
      <c r="R2126" t="str">
        <f>RIGHT(N2126,LEN(N2126)-FIND("/",N2126))</f>
        <v>faith</v>
      </c>
      <c r="S2126" s="8">
        <f t="shared" si="66"/>
        <v>42780.942476851851</v>
      </c>
      <c r="T2126" s="8">
        <f t="shared" si="67"/>
        <v>42810.900810185187</v>
      </c>
    </row>
    <row r="2127" spans="1:20" ht="30" x14ac:dyDescent="0.2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17">
        <f>(E2127/D2127)*100</f>
        <v>100</v>
      </c>
      <c r="P2127" s="19">
        <f>ROUND(E2127/L2127, 3)</f>
        <v>27.273</v>
      </c>
      <c r="Q2127" t="str">
        <f>LEFT(N2127, SEARCH("/", N2127, 1)-1)</f>
        <v>music</v>
      </c>
      <c r="R2127" t="str">
        <f>RIGHT(N2127,LEN(N2127)-FIND("/",N2127))</f>
        <v>rock</v>
      </c>
      <c r="S2127" s="8">
        <f t="shared" si="66"/>
        <v>41634.797013888885</v>
      </c>
      <c r="T2127" s="8">
        <f t="shared" si="67"/>
        <v>41670.792361111111</v>
      </c>
    </row>
    <row r="2128" spans="1:20" ht="90" x14ac:dyDescent="0.2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17">
        <f>(E2128/D2128)*100</f>
        <v>100</v>
      </c>
      <c r="P2128" s="19">
        <f>ROUND(E2128/L2128, 3)</f>
        <v>52.631999999999998</v>
      </c>
      <c r="Q2128" t="str">
        <f>LEFT(N2128, SEARCH("/", N2128, 1)-1)</f>
        <v>music</v>
      </c>
      <c r="R2128" t="str">
        <f>RIGHT(N2128,LEN(N2128)-FIND("/",N2128))</f>
        <v>rock</v>
      </c>
      <c r="S2128" s="8">
        <f t="shared" si="66"/>
        <v>42523.333310185189</v>
      </c>
      <c r="T2128" s="8">
        <f t="shared" si="67"/>
        <v>42538.204861111109</v>
      </c>
    </row>
    <row r="2129" spans="1:20" ht="45" x14ac:dyDescent="0.2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17">
        <f>(E2129/D2129)*100</f>
        <v>100</v>
      </c>
      <c r="P2129" s="19">
        <f>ROUND(E2129/L2129, 3)</f>
        <v>136.364</v>
      </c>
      <c r="Q2129" t="str">
        <f>LEFT(N2129, SEARCH("/", N2129, 1)-1)</f>
        <v>music</v>
      </c>
      <c r="R2129" t="str">
        <f>RIGHT(N2129,LEN(N2129)-FIND("/",N2129))</f>
        <v>rock</v>
      </c>
      <c r="S2129" s="8">
        <f t="shared" si="66"/>
        <v>41864.76866898148</v>
      </c>
      <c r="T2129" s="8">
        <f t="shared" si="67"/>
        <v>41894.76866898148</v>
      </c>
    </row>
    <row r="2130" spans="1:20" ht="45" x14ac:dyDescent="0.2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17">
        <f>(E2130/D2130)*100</f>
        <v>100</v>
      </c>
      <c r="P2130" s="19">
        <f>ROUND(E2130/L2130, 3)</f>
        <v>113.636</v>
      </c>
      <c r="Q2130" t="str">
        <f>LEFT(N2130, SEARCH("/", N2130, 1)-1)</f>
        <v>music</v>
      </c>
      <c r="R2130" t="str">
        <f>RIGHT(N2130,LEN(N2130)-FIND("/",N2130))</f>
        <v>indie rock</v>
      </c>
      <c r="S2130" s="8">
        <f t="shared" si="66"/>
        <v>40758.733483796292</v>
      </c>
      <c r="T2130" s="8">
        <f t="shared" si="67"/>
        <v>40818.733483796292</v>
      </c>
    </row>
    <row r="2131" spans="1:20" ht="60" x14ac:dyDescent="0.2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17">
        <f>(E2131/D2131)*100</f>
        <v>100</v>
      </c>
      <c r="P2131" s="19">
        <f>ROUND(E2131/L2131, 3)</f>
        <v>78.947000000000003</v>
      </c>
      <c r="Q2131" t="str">
        <f>LEFT(N2131, SEARCH("/", N2131, 1)-1)</f>
        <v>music</v>
      </c>
      <c r="R2131" t="str">
        <f>RIGHT(N2131,LEN(N2131)-FIND("/",N2131))</f>
        <v>indie rock</v>
      </c>
      <c r="S2131" s="8">
        <f t="shared" si="66"/>
        <v>40818.58489583333</v>
      </c>
      <c r="T2131" s="8">
        <f t="shared" si="67"/>
        <v>40878.626562500001</v>
      </c>
    </row>
    <row r="2132" spans="1:20" ht="45" x14ac:dyDescent="0.2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17">
        <f>(E2132/D2132)*100</f>
        <v>100</v>
      </c>
      <c r="P2132" s="19">
        <f>ROUND(E2132/L2132, 3)</f>
        <v>27.273</v>
      </c>
      <c r="Q2132" t="str">
        <f>LEFT(N2132, SEARCH("/", N2132, 1)-1)</f>
        <v>music</v>
      </c>
      <c r="R2132" t="str">
        <f>RIGHT(N2132,LEN(N2132)-FIND("/",N2132))</f>
        <v>indie rock</v>
      </c>
      <c r="S2132" s="8">
        <f t="shared" si="66"/>
        <v>41365.928159722222</v>
      </c>
      <c r="T2132" s="8">
        <f t="shared" si="67"/>
        <v>41379.928159722222</v>
      </c>
    </row>
    <row r="2133" spans="1:20" ht="60" x14ac:dyDescent="0.2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17">
        <f>(E2133/D2133)*100</f>
        <v>100</v>
      </c>
      <c r="P2133" s="19">
        <f>ROUND(E2133/L2133, 3)</f>
        <v>21.856999999999999</v>
      </c>
      <c r="Q2133" t="str">
        <f>LEFT(N2133, SEARCH("/", N2133, 1)-1)</f>
        <v>music</v>
      </c>
      <c r="R2133" t="str">
        <f>RIGHT(N2133,LEN(N2133)-FIND("/",N2133))</f>
        <v>rock</v>
      </c>
      <c r="S2133" s="8">
        <f t="shared" si="66"/>
        <v>42793.700821759259</v>
      </c>
      <c r="T2133" s="8">
        <f t="shared" si="67"/>
        <v>42796.700821759259</v>
      </c>
    </row>
    <row r="2134" spans="1:20" ht="45" x14ac:dyDescent="0.2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17">
        <f>(E2134/D2134)*100</f>
        <v>100</v>
      </c>
      <c r="P2134" s="19">
        <f>ROUND(E2134/L2134, 3)</f>
        <v>76.923000000000002</v>
      </c>
      <c r="Q2134" t="str">
        <f>LEFT(N2134, SEARCH("/", N2134, 1)-1)</f>
        <v>music</v>
      </c>
      <c r="R2134" t="str">
        <f>RIGHT(N2134,LEN(N2134)-FIND("/",N2134))</f>
        <v>rock</v>
      </c>
      <c r="S2134" s="8">
        <f t="shared" si="66"/>
        <v>42082.580092592587</v>
      </c>
      <c r="T2134" s="8">
        <f t="shared" si="67"/>
        <v>42112.580092592587</v>
      </c>
    </row>
    <row r="2135" spans="1:20" ht="45" x14ac:dyDescent="0.2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17">
        <f>(E2135/D2135)*100</f>
        <v>100</v>
      </c>
      <c r="P2135" s="19">
        <f>ROUND(E2135/L2135, 3)</f>
        <v>285.714</v>
      </c>
      <c r="Q2135" t="str">
        <f>LEFT(N2135, SEARCH("/", N2135, 1)-1)</f>
        <v>music</v>
      </c>
      <c r="R2135" t="str">
        <f>RIGHT(N2135,LEN(N2135)-FIND("/",N2135))</f>
        <v>electronic music</v>
      </c>
      <c r="S2135" s="8">
        <f t="shared" si="66"/>
        <v>41564.194131944445</v>
      </c>
      <c r="T2135" s="8">
        <f t="shared" si="67"/>
        <v>41594.235798611109</v>
      </c>
    </row>
    <row r="2136" spans="1:20" ht="45" x14ac:dyDescent="0.2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17">
        <f>(E2136/D2136)*100</f>
        <v>100</v>
      </c>
      <c r="P2136" s="19">
        <f>ROUND(E2136/L2136, 3)</f>
        <v>48.076999999999998</v>
      </c>
      <c r="Q2136" t="str">
        <f>LEFT(N2136, SEARCH("/", N2136, 1)-1)</f>
        <v>music</v>
      </c>
      <c r="R2136" t="str">
        <f>RIGHT(N2136,LEN(N2136)-FIND("/",N2136))</f>
        <v>indie rock</v>
      </c>
      <c r="S2136" s="8">
        <f t="shared" si="66"/>
        <v>41373.102465277778</v>
      </c>
      <c r="T2136" s="8">
        <f t="shared" si="67"/>
        <v>41403.102465277778</v>
      </c>
    </row>
    <row r="2137" spans="1:20" ht="45" x14ac:dyDescent="0.2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17">
        <f>(E2137/D2137)*100</f>
        <v>100</v>
      </c>
      <c r="P2137" s="19">
        <f>ROUND(E2137/L2137, 3)</f>
        <v>42.552999999999997</v>
      </c>
      <c r="Q2137" t="str">
        <f>LEFT(N2137, SEARCH("/", N2137, 1)-1)</f>
        <v>music</v>
      </c>
      <c r="R2137" t="str">
        <f>RIGHT(N2137,LEN(N2137)-FIND("/",N2137))</f>
        <v>indie rock</v>
      </c>
      <c r="S2137" s="8">
        <f t="shared" si="66"/>
        <v>41193.748483796298</v>
      </c>
      <c r="T2137" s="8">
        <f t="shared" si="67"/>
        <v>41223.790150462963</v>
      </c>
    </row>
    <row r="2138" spans="1:20" ht="60" x14ac:dyDescent="0.2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17">
        <f>(E2138/D2138)*100</f>
        <v>100</v>
      </c>
      <c r="P2138" s="19">
        <f>ROUND(E2138/L2138, 3)</f>
        <v>250</v>
      </c>
      <c r="Q2138" t="str">
        <f>LEFT(N2138, SEARCH("/", N2138, 1)-1)</f>
        <v>music</v>
      </c>
      <c r="R2138" t="str">
        <f>RIGHT(N2138,LEN(N2138)-FIND("/",N2138))</f>
        <v>indie rock</v>
      </c>
      <c r="S2138" s="8">
        <f t="shared" si="66"/>
        <v>42227.936157407406</v>
      </c>
      <c r="T2138" s="8">
        <f t="shared" si="67"/>
        <v>42287.936157407406</v>
      </c>
    </row>
    <row r="2139" spans="1:20" ht="30" x14ac:dyDescent="0.2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17">
        <f>(E2139/D2139)*100</f>
        <v>100</v>
      </c>
      <c r="P2139" s="19">
        <f>ROUND(E2139/L2139, 3)</f>
        <v>600</v>
      </c>
      <c r="Q2139" t="str">
        <f>LEFT(N2139, SEARCH("/", N2139, 1)-1)</f>
        <v>music</v>
      </c>
      <c r="R2139" t="str">
        <f>RIGHT(N2139,LEN(N2139)-FIND("/",N2139))</f>
        <v>indie rock</v>
      </c>
      <c r="S2139" s="8">
        <f t="shared" si="66"/>
        <v>41327.996435185189</v>
      </c>
      <c r="T2139" s="8">
        <f t="shared" si="67"/>
        <v>41362.954768518517</v>
      </c>
    </row>
    <row r="2140" spans="1:20" ht="60" x14ac:dyDescent="0.2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17">
        <f>(E2140/D2140)*100</f>
        <v>100</v>
      </c>
      <c r="P2140" s="19">
        <f>ROUND(E2140/L2140, 3)</f>
        <v>185.185</v>
      </c>
      <c r="Q2140" t="str">
        <f>LEFT(N2140, SEARCH("/", N2140, 1)-1)</f>
        <v>music</v>
      </c>
      <c r="R2140" t="str">
        <f>RIGHT(N2140,LEN(N2140)-FIND("/",N2140))</f>
        <v>classical music</v>
      </c>
      <c r="S2140" s="8">
        <f t="shared" si="66"/>
        <v>42460.573611111111</v>
      </c>
      <c r="T2140" s="8">
        <f t="shared" si="67"/>
        <v>42482.619444444441</v>
      </c>
    </row>
    <row r="2141" spans="1:20" ht="45" x14ac:dyDescent="0.2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17">
        <f>(E2141/D2141)*100</f>
        <v>100</v>
      </c>
      <c r="P2141" s="19">
        <f>ROUND(E2141/L2141, 3)</f>
        <v>135.417</v>
      </c>
      <c r="Q2141" t="str">
        <f>LEFT(N2141, SEARCH("/", N2141, 1)-1)</f>
        <v>music</v>
      </c>
      <c r="R2141" t="str">
        <f>RIGHT(N2141,LEN(N2141)-FIND("/",N2141))</f>
        <v>classical music</v>
      </c>
      <c r="S2141" s="8">
        <f t="shared" si="66"/>
        <v>42081.864641203705</v>
      </c>
      <c r="T2141" s="8">
        <f t="shared" si="67"/>
        <v>42114.201388888891</v>
      </c>
    </row>
    <row r="2142" spans="1:20" ht="60" x14ac:dyDescent="0.2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17">
        <f>(E2142/D2142)*100</f>
        <v>100</v>
      </c>
      <c r="P2142" s="19">
        <f>ROUND(E2142/L2142, 3)</f>
        <v>136.905</v>
      </c>
      <c r="Q2142" t="str">
        <f>LEFT(N2142, SEARCH("/", N2142, 1)-1)</f>
        <v>technology</v>
      </c>
      <c r="R2142" t="str">
        <f>RIGHT(N2142,LEN(N2142)-FIND("/",N2142))</f>
        <v>space exploration</v>
      </c>
      <c r="S2142" s="8">
        <f t="shared" si="66"/>
        <v>42037.950937500005</v>
      </c>
      <c r="T2142" s="8">
        <f t="shared" si="67"/>
        <v>42072.909270833334</v>
      </c>
    </row>
    <row r="2143" spans="1:20" ht="60" x14ac:dyDescent="0.2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17">
        <f>(E2143/D2143)*100</f>
        <v>100</v>
      </c>
      <c r="P2143" s="19">
        <f>ROUND(E2143/L2143, 3)</f>
        <v>28.571000000000002</v>
      </c>
      <c r="Q2143" t="str">
        <f>LEFT(N2143, SEARCH("/", N2143, 1)-1)</f>
        <v>theater</v>
      </c>
      <c r="R2143" t="str">
        <f>RIGHT(N2143,LEN(N2143)-FIND("/",N2143))</f>
        <v>plays</v>
      </c>
      <c r="S2143" s="8">
        <f t="shared" si="66"/>
        <v>41875.922858796301</v>
      </c>
      <c r="T2143" s="8">
        <f t="shared" si="67"/>
        <v>41905.922858796301</v>
      </c>
    </row>
    <row r="2144" spans="1:20" ht="60" x14ac:dyDescent="0.2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17">
        <f>(E2144/D2144)*100</f>
        <v>100</v>
      </c>
      <c r="P2144" s="19">
        <f>ROUND(E2144/L2144, 3)</f>
        <v>63.83</v>
      </c>
      <c r="Q2144" t="str">
        <f>LEFT(N2144, SEARCH("/", N2144, 1)-1)</f>
        <v>theater</v>
      </c>
      <c r="R2144" t="str">
        <f>RIGHT(N2144,LEN(N2144)-FIND("/",N2144))</f>
        <v>plays</v>
      </c>
      <c r="S2144" s="8">
        <f t="shared" si="66"/>
        <v>42060.683935185181</v>
      </c>
      <c r="T2144" s="8">
        <f t="shared" si="67"/>
        <v>42090.642268518524</v>
      </c>
    </row>
    <row r="2145" spans="1:20" ht="45" x14ac:dyDescent="0.2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17">
        <f>(E2145/D2145)*100</f>
        <v>100</v>
      </c>
      <c r="P2145" s="19">
        <f>ROUND(E2145/L2145, 3)</f>
        <v>272.72699999999998</v>
      </c>
      <c r="Q2145" t="str">
        <f>LEFT(N2145, SEARCH("/", N2145, 1)-1)</f>
        <v>theater</v>
      </c>
      <c r="R2145" t="str">
        <f>RIGHT(N2145,LEN(N2145)-FIND("/",N2145))</f>
        <v>plays</v>
      </c>
      <c r="S2145" s="8">
        <f t="shared" si="66"/>
        <v>41758.839675925927</v>
      </c>
      <c r="T2145" s="8">
        <f t="shared" si="67"/>
        <v>41771.165972222225</v>
      </c>
    </row>
    <row r="2146" spans="1:20" ht="60" x14ac:dyDescent="0.2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17">
        <f>(E2146/D2146)*100</f>
        <v>100</v>
      </c>
      <c r="P2146" s="19">
        <f>ROUND(E2146/L2146, 3)</f>
        <v>40.475999999999999</v>
      </c>
      <c r="Q2146" t="str">
        <f>LEFT(N2146, SEARCH("/", N2146, 1)-1)</f>
        <v>theater</v>
      </c>
      <c r="R2146" t="str">
        <f>RIGHT(N2146,LEN(N2146)-FIND("/",N2146))</f>
        <v>plays</v>
      </c>
      <c r="S2146" s="8">
        <f t="shared" si="66"/>
        <v>42307.908379629633</v>
      </c>
      <c r="T2146" s="8">
        <f t="shared" si="67"/>
        <v>42347.950046296297</v>
      </c>
    </row>
    <row r="2147" spans="1:20" ht="60" x14ac:dyDescent="0.2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17">
        <f>(E2147/D2147)*100</f>
        <v>100</v>
      </c>
      <c r="P2147" s="19">
        <f>ROUND(E2147/L2147, 3)</f>
        <v>83.332999999999998</v>
      </c>
      <c r="Q2147" t="str">
        <f>LEFT(N2147, SEARCH("/", N2147, 1)-1)</f>
        <v>theater</v>
      </c>
      <c r="R2147" t="str">
        <f>RIGHT(N2147,LEN(N2147)-FIND("/",N2147))</f>
        <v>musical</v>
      </c>
      <c r="S2147" s="8">
        <f t="shared" si="66"/>
        <v>42097.874155092592</v>
      </c>
      <c r="T2147" s="8">
        <f t="shared" si="67"/>
        <v>42142.874155092592</v>
      </c>
    </row>
    <row r="2148" spans="1:20" ht="45" x14ac:dyDescent="0.2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17">
        <f>(E2148/D2148)*100</f>
        <v>100</v>
      </c>
      <c r="P2148" s="19">
        <f>ROUND(E2148/L2148, 3)</f>
        <v>30</v>
      </c>
      <c r="Q2148" t="str">
        <f>LEFT(N2148, SEARCH("/", N2148, 1)-1)</f>
        <v>theater</v>
      </c>
      <c r="R2148" t="str">
        <f>RIGHT(N2148,LEN(N2148)-FIND("/",N2148))</f>
        <v>musical</v>
      </c>
      <c r="S2148" s="8">
        <f t="shared" si="66"/>
        <v>42013.15253472222</v>
      </c>
      <c r="T2148" s="8">
        <f t="shared" si="67"/>
        <v>42028.125</v>
      </c>
    </row>
    <row r="2149" spans="1:20" ht="30" x14ac:dyDescent="0.2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17">
        <f>(E2149/D2149)*100</f>
        <v>100</v>
      </c>
      <c r="P2149" s="19">
        <f>ROUND(E2149/L2149, 3)</f>
        <v>41.667000000000002</v>
      </c>
      <c r="Q2149" t="str">
        <f>LEFT(N2149, SEARCH("/", N2149, 1)-1)</f>
        <v>theater</v>
      </c>
      <c r="R2149" t="str">
        <f>RIGHT(N2149,LEN(N2149)-FIND("/",N2149))</f>
        <v>musical</v>
      </c>
      <c r="S2149" s="8">
        <f t="shared" si="66"/>
        <v>42403.998217592598</v>
      </c>
      <c r="T2149" s="8">
        <f t="shared" si="67"/>
        <v>42433.998217592598</v>
      </c>
    </row>
    <row r="2150" spans="1:20" ht="60" x14ac:dyDescent="0.2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17">
        <f>(E2150/D2150)*100</f>
        <v>100</v>
      </c>
      <c r="P2150" s="19">
        <f>ROUND(E2150/L2150, 3)</f>
        <v>35.713999999999999</v>
      </c>
      <c r="Q2150" t="str">
        <f>LEFT(N2150, SEARCH("/", N2150, 1)-1)</f>
        <v>theater</v>
      </c>
      <c r="R2150" t="str">
        <f>RIGHT(N2150,LEN(N2150)-FIND("/",N2150))</f>
        <v>spaces</v>
      </c>
      <c r="S2150" s="8">
        <f t="shared" si="66"/>
        <v>42511.362048611118</v>
      </c>
      <c r="T2150" s="8">
        <f t="shared" si="67"/>
        <v>42541.362048611118</v>
      </c>
    </row>
    <row r="2151" spans="1:20" ht="60" x14ac:dyDescent="0.2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17">
        <f>(E2151/D2151)*100</f>
        <v>100</v>
      </c>
      <c r="P2151" s="19">
        <f>ROUND(E2151/L2151, 3)</f>
        <v>370.37</v>
      </c>
      <c r="Q2151" t="str">
        <f>LEFT(N2151, SEARCH("/", N2151, 1)-1)</f>
        <v>theater</v>
      </c>
      <c r="R2151" t="str">
        <f>RIGHT(N2151,LEN(N2151)-FIND("/",N2151))</f>
        <v>spaces</v>
      </c>
      <c r="S2151" s="8">
        <f t="shared" si="66"/>
        <v>42341.57430555555</v>
      </c>
      <c r="T2151" s="8">
        <f t="shared" si="67"/>
        <v>42376.57430555555</v>
      </c>
    </row>
    <row r="2152" spans="1:20" ht="60" x14ac:dyDescent="0.2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17">
        <f>(E2152/D2152)*100</f>
        <v>100</v>
      </c>
      <c r="P2152" s="19">
        <f>ROUND(E2152/L2152, 3)</f>
        <v>62.5</v>
      </c>
      <c r="Q2152" t="str">
        <f>LEFT(N2152, SEARCH("/", N2152, 1)-1)</f>
        <v>theater</v>
      </c>
      <c r="R2152" t="str">
        <f>RIGHT(N2152,LEN(N2152)-FIND("/",N2152))</f>
        <v>spaces</v>
      </c>
      <c r="S2152" s="8">
        <f t="shared" si="66"/>
        <v>42752.827199074076</v>
      </c>
      <c r="T2152" s="8">
        <f t="shared" si="67"/>
        <v>42766.75</v>
      </c>
    </row>
    <row r="2153" spans="1:20" ht="75" x14ac:dyDescent="0.2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17">
        <f>(E2153/D2153)*100</f>
        <v>100</v>
      </c>
      <c r="P2153" s="19">
        <f>ROUND(E2153/L2153, 3)</f>
        <v>51.723999999999997</v>
      </c>
      <c r="Q2153" t="str">
        <f>LEFT(N2153, SEARCH("/", N2153, 1)-1)</f>
        <v>theater</v>
      </c>
      <c r="R2153" t="str">
        <f>RIGHT(N2153,LEN(N2153)-FIND("/",N2153))</f>
        <v>spaces</v>
      </c>
      <c r="S2153" s="8">
        <f t="shared" si="66"/>
        <v>42597.882488425923</v>
      </c>
      <c r="T2153" s="8">
        <f t="shared" si="67"/>
        <v>42657.882488425923</v>
      </c>
    </row>
    <row r="2154" spans="1:20" ht="60" x14ac:dyDescent="0.2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17">
        <f>(E2154/D2154)*100</f>
        <v>100</v>
      </c>
      <c r="P2154" s="19">
        <f>ROUND(E2154/L2154, 3)</f>
        <v>41.667000000000002</v>
      </c>
      <c r="Q2154" t="str">
        <f>LEFT(N2154, SEARCH("/", N2154, 1)-1)</f>
        <v>theater</v>
      </c>
      <c r="R2154" t="str">
        <f>RIGHT(N2154,LEN(N2154)-FIND("/",N2154))</f>
        <v>plays</v>
      </c>
      <c r="S2154" s="8">
        <f t="shared" si="66"/>
        <v>41829.977326388893</v>
      </c>
      <c r="T2154" s="8">
        <f t="shared" si="67"/>
        <v>41836.977326388893</v>
      </c>
    </row>
    <row r="2155" spans="1:20" ht="30" x14ac:dyDescent="0.2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17">
        <f>(E2155/D2155)*100</f>
        <v>100</v>
      </c>
      <c r="P2155" s="19">
        <f>ROUND(E2155/L2155, 3)</f>
        <v>73.528999999999996</v>
      </c>
      <c r="Q2155" t="str">
        <f>LEFT(N2155, SEARCH("/", N2155, 1)-1)</f>
        <v>theater</v>
      </c>
      <c r="R2155" t="str">
        <f>RIGHT(N2155,LEN(N2155)-FIND("/",N2155))</f>
        <v>plays</v>
      </c>
      <c r="S2155" s="8">
        <f t="shared" si="66"/>
        <v>42311.750324074077</v>
      </c>
      <c r="T2155" s="8">
        <f t="shared" si="67"/>
        <v>42336.750324074077</v>
      </c>
    </row>
    <row r="2156" spans="1:20" ht="45" x14ac:dyDescent="0.2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17">
        <f>(E2156/D2156)*100</f>
        <v>100</v>
      </c>
      <c r="P2156" s="19">
        <f>ROUND(E2156/L2156, 3)</f>
        <v>72.289000000000001</v>
      </c>
      <c r="Q2156" t="str">
        <f>LEFT(N2156, SEARCH("/", N2156, 1)-1)</f>
        <v>theater</v>
      </c>
      <c r="R2156" t="str">
        <f>RIGHT(N2156,LEN(N2156)-FIND("/",N2156))</f>
        <v>plays</v>
      </c>
      <c r="S2156" s="8">
        <f t="shared" si="66"/>
        <v>41809.860300925924</v>
      </c>
      <c r="T2156" s="8">
        <f t="shared" si="67"/>
        <v>41839.860300925924</v>
      </c>
    </row>
    <row r="2157" spans="1:20" ht="45" x14ac:dyDescent="0.2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17">
        <f>(E2157/D2157)*100</f>
        <v>100</v>
      </c>
      <c r="P2157" s="19">
        <f>ROUND(E2157/L2157, 3)</f>
        <v>27.777999999999999</v>
      </c>
      <c r="Q2157" t="str">
        <f>LEFT(N2157, SEARCH("/", N2157, 1)-1)</f>
        <v>theater</v>
      </c>
      <c r="R2157" t="str">
        <f>RIGHT(N2157,LEN(N2157)-FIND("/",N2157))</f>
        <v>plays</v>
      </c>
      <c r="S2157" s="8">
        <f t="shared" si="66"/>
        <v>42437.398680555561</v>
      </c>
      <c r="T2157" s="8">
        <f t="shared" si="67"/>
        <v>42465.35701388889</v>
      </c>
    </row>
    <row r="2158" spans="1:20" ht="60" x14ac:dyDescent="0.2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17">
        <f>(E2158/D2158)*100</f>
        <v>100</v>
      </c>
      <c r="P2158" s="19">
        <f>ROUND(E2158/L2158, 3)</f>
        <v>119.643</v>
      </c>
      <c r="Q2158" t="str">
        <f>LEFT(N2158, SEARCH("/", N2158, 1)-1)</f>
        <v>theater</v>
      </c>
      <c r="R2158" t="str">
        <f>RIGHT(N2158,LEN(N2158)-FIND("/",N2158))</f>
        <v>plays</v>
      </c>
      <c r="S2158" s="8">
        <f t="shared" si="66"/>
        <v>42510.798854166671</v>
      </c>
      <c r="T2158" s="8">
        <f t="shared" si="67"/>
        <v>42533.708333333328</v>
      </c>
    </row>
    <row r="2159" spans="1:20" ht="45" x14ac:dyDescent="0.2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17">
        <f>(E2159/D2159)*100</f>
        <v>100</v>
      </c>
      <c r="P2159" s="19">
        <f>ROUND(E2159/L2159, 3)</f>
        <v>176.471</v>
      </c>
      <c r="Q2159" t="str">
        <f>LEFT(N2159, SEARCH("/", N2159, 1)-1)</f>
        <v>theater</v>
      </c>
      <c r="R2159" t="str">
        <f>RIGHT(N2159,LEN(N2159)-FIND("/",N2159))</f>
        <v>plays</v>
      </c>
      <c r="S2159" s="8">
        <f t="shared" si="66"/>
        <v>41765.610798611109</v>
      </c>
      <c r="T2159" s="8">
        <f t="shared" si="67"/>
        <v>41777.610798611109</v>
      </c>
    </row>
    <row r="2160" spans="1:20" ht="60" x14ac:dyDescent="0.2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17">
        <f>(E2160/D2160)*100</f>
        <v>100</v>
      </c>
      <c r="P2160" s="19">
        <f>ROUND(E2160/L2160, 3)</f>
        <v>133.333</v>
      </c>
      <c r="Q2160" t="str">
        <f>LEFT(N2160, SEARCH("/", N2160, 1)-1)</f>
        <v>theater</v>
      </c>
      <c r="R2160" t="str">
        <f>RIGHT(N2160,LEN(N2160)-FIND("/",N2160))</f>
        <v>plays</v>
      </c>
      <c r="S2160" s="8">
        <f t="shared" si="66"/>
        <v>41953.8675</v>
      </c>
      <c r="T2160" s="8">
        <f t="shared" si="67"/>
        <v>41983.8675</v>
      </c>
    </row>
    <row r="2161" spans="1:20" ht="60" x14ac:dyDescent="0.2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17">
        <f>(E2161/D2161)*100</f>
        <v>100</v>
      </c>
      <c r="P2161" s="19">
        <f>ROUND(E2161/L2161, 3)</f>
        <v>41.667000000000002</v>
      </c>
      <c r="Q2161" t="str">
        <f>LEFT(N2161, SEARCH("/", N2161, 1)-1)</f>
        <v>theater</v>
      </c>
      <c r="R2161" t="str">
        <f>RIGHT(N2161,LEN(N2161)-FIND("/",N2161))</f>
        <v>plays</v>
      </c>
      <c r="S2161" s="8">
        <f t="shared" si="66"/>
        <v>42446.845543981486</v>
      </c>
      <c r="T2161" s="8">
        <f t="shared" si="67"/>
        <v>42496.845543981486</v>
      </c>
    </row>
    <row r="2162" spans="1:20" ht="45" x14ac:dyDescent="0.2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17">
        <f>(E2162/D2162)*100</f>
        <v>100</v>
      </c>
      <c r="P2162" s="19">
        <f>ROUND(E2162/L2162, 3)</f>
        <v>117.64700000000001</v>
      </c>
      <c r="Q2162" t="str">
        <f>LEFT(N2162, SEARCH("/", N2162, 1)-1)</f>
        <v>theater</v>
      </c>
      <c r="R2162" t="str">
        <f>RIGHT(N2162,LEN(N2162)-FIND("/",N2162))</f>
        <v>plays</v>
      </c>
      <c r="S2162" s="8">
        <f t="shared" si="66"/>
        <v>42150.462083333332</v>
      </c>
      <c r="T2162" s="8">
        <f t="shared" si="67"/>
        <v>42180.462083333332</v>
      </c>
    </row>
    <row r="2163" spans="1:20" ht="45" x14ac:dyDescent="0.2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17">
        <f>(E2163/D2163)*100</f>
        <v>100</v>
      </c>
      <c r="P2163" s="19">
        <f>ROUND(E2163/L2163, 3)</f>
        <v>115.38500000000001</v>
      </c>
      <c r="Q2163" t="str">
        <f>LEFT(N2163, SEARCH("/", N2163, 1)-1)</f>
        <v>theater</v>
      </c>
      <c r="R2163" t="str">
        <f>RIGHT(N2163,LEN(N2163)-FIND("/",N2163))</f>
        <v>plays</v>
      </c>
      <c r="S2163" s="8">
        <f t="shared" si="66"/>
        <v>41879.959050925929</v>
      </c>
      <c r="T2163" s="8">
        <f t="shared" si="67"/>
        <v>41909.959050925929</v>
      </c>
    </row>
    <row r="2164" spans="1:20" ht="45" x14ac:dyDescent="0.2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17">
        <f>(E2164/D2164)*100</f>
        <v>100</v>
      </c>
      <c r="P2164" s="19">
        <f>ROUND(E2164/L2164, 3)</f>
        <v>22.222000000000001</v>
      </c>
      <c r="Q2164" t="str">
        <f>LEFT(N2164, SEARCH("/", N2164, 1)-1)</f>
        <v>theater</v>
      </c>
      <c r="R2164" t="str">
        <f>RIGHT(N2164,LEN(N2164)-FIND("/",N2164))</f>
        <v>plays</v>
      </c>
      <c r="S2164" s="8">
        <f t="shared" si="66"/>
        <v>42467.144166666665</v>
      </c>
      <c r="T2164" s="8">
        <f t="shared" si="67"/>
        <v>42477.979166666672</v>
      </c>
    </row>
    <row r="2165" spans="1:20" ht="60" x14ac:dyDescent="0.2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17">
        <f>(E2165/D2165)*100</f>
        <v>100</v>
      </c>
      <c r="P2165" s="19">
        <f>ROUND(E2165/L2165, 3)</f>
        <v>51.723999999999997</v>
      </c>
      <c r="Q2165" t="str">
        <f>LEFT(N2165, SEARCH("/", N2165, 1)-1)</f>
        <v>theater</v>
      </c>
      <c r="R2165" t="str">
        <f>RIGHT(N2165,LEN(N2165)-FIND("/",N2165))</f>
        <v>plays</v>
      </c>
      <c r="S2165" s="8">
        <f t="shared" si="66"/>
        <v>41792.645277777774</v>
      </c>
      <c r="T2165" s="8">
        <f t="shared" si="67"/>
        <v>41822.645277777774</v>
      </c>
    </row>
    <row r="2166" spans="1:20" ht="45" x14ac:dyDescent="0.2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17">
        <f>(E2166/D2166)*100</f>
        <v>100</v>
      </c>
      <c r="P2166" s="19">
        <f>ROUND(E2166/L2166, 3)</f>
        <v>95.238</v>
      </c>
      <c r="Q2166" t="str">
        <f>LEFT(N2166, SEARCH("/", N2166, 1)-1)</f>
        <v>theater</v>
      </c>
      <c r="R2166" t="str">
        <f>RIGHT(N2166,LEN(N2166)-FIND("/",N2166))</f>
        <v>plays</v>
      </c>
      <c r="S2166" s="8">
        <f t="shared" si="66"/>
        <v>41839.730937500004</v>
      </c>
      <c r="T2166" s="8">
        <f t="shared" si="67"/>
        <v>41869.730937500004</v>
      </c>
    </row>
    <row r="2167" spans="1:20" ht="60" x14ac:dyDescent="0.2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17">
        <f>(E2167/D2167)*100</f>
        <v>100</v>
      </c>
      <c r="P2167" s="19">
        <f>ROUND(E2167/L2167, 3)</f>
        <v>31.25</v>
      </c>
      <c r="Q2167" t="str">
        <f>LEFT(N2167, SEARCH("/", N2167, 1)-1)</f>
        <v>theater</v>
      </c>
      <c r="R2167" t="str">
        <f>RIGHT(N2167,LEN(N2167)-FIND("/",N2167))</f>
        <v>plays</v>
      </c>
      <c r="S2167" s="8">
        <f t="shared" si="66"/>
        <v>42124.841111111105</v>
      </c>
      <c r="T2167" s="8">
        <f t="shared" si="67"/>
        <v>42154.841111111105</v>
      </c>
    </row>
    <row r="2168" spans="1:20" ht="45" x14ac:dyDescent="0.2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17">
        <f>(E2168/D2168)*100</f>
        <v>100</v>
      </c>
      <c r="P2168" s="19">
        <f>ROUND(E2168/L2168, 3)</f>
        <v>64.516000000000005</v>
      </c>
      <c r="Q2168" t="str">
        <f>LEFT(N2168, SEARCH("/", N2168, 1)-1)</f>
        <v>theater</v>
      </c>
      <c r="R2168" t="str">
        <f>RIGHT(N2168,LEN(N2168)-FIND("/",N2168))</f>
        <v>plays</v>
      </c>
      <c r="S2168" s="8">
        <f t="shared" si="66"/>
        <v>42272.530509259261</v>
      </c>
      <c r="T2168" s="8">
        <f t="shared" si="67"/>
        <v>42300.530509259261</v>
      </c>
    </row>
    <row r="2169" spans="1:20" ht="60" x14ac:dyDescent="0.2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17">
        <f>(E2169/D2169)*100</f>
        <v>100</v>
      </c>
      <c r="P2169" s="19">
        <f>ROUND(E2169/L2169, 3)</f>
        <v>148.48500000000001</v>
      </c>
      <c r="Q2169" t="str">
        <f>LEFT(N2169, SEARCH("/", N2169, 1)-1)</f>
        <v>theater</v>
      </c>
      <c r="R2169" t="str">
        <f>RIGHT(N2169,LEN(N2169)-FIND("/",N2169))</f>
        <v>plays</v>
      </c>
      <c r="S2169" s="8">
        <f t="shared" si="66"/>
        <v>42062.834444444445</v>
      </c>
      <c r="T2169" s="8">
        <f t="shared" si="67"/>
        <v>42083.852083333331</v>
      </c>
    </row>
    <row r="2170" spans="1:20" ht="60" x14ac:dyDescent="0.2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17">
        <f>(E2170/D2170)*100</f>
        <v>100</v>
      </c>
      <c r="P2170" s="19">
        <f>ROUND(E2170/L2170, 3)</f>
        <v>51.723999999999997</v>
      </c>
      <c r="Q2170" t="str">
        <f>LEFT(N2170, SEARCH("/", N2170, 1)-1)</f>
        <v>theater</v>
      </c>
      <c r="R2170" t="str">
        <f>RIGHT(N2170,LEN(N2170)-FIND("/",N2170))</f>
        <v>plays</v>
      </c>
      <c r="S2170" s="8">
        <f t="shared" si="66"/>
        <v>41848.866157407407</v>
      </c>
      <c r="T2170" s="8">
        <f t="shared" si="67"/>
        <v>41868.21597222222</v>
      </c>
    </row>
    <row r="2171" spans="1:20" ht="60" x14ac:dyDescent="0.2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17">
        <f>(E2171/D2171)*100</f>
        <v>100</v>
      </c>
      <c r="P2171" s="19">
        <f>ROUND(E2171/L2171, 3)</f>
        <v>30.768999999999998</v>
      </c>
      <c r="Q2171" t="str">
        <f>LEFT(N2171, SEARCH("/", N2171, 1)-1)</f>
        <v>theater</v>
      </c>
      <c r="R2171" t="str">
        <f>RIGHT(N2171,LEN(N2171)-FIND("/",N2171))</f>
        <v>plays</v>
      </c>
      <c r="S2171" s="8">
        <f t="shared" si="66"/>
        <v>42689.214988425927</v>
      </c>
      <c r="T2171" s="8">
        <f t="shared" si="67"/>
        <v>42700.25</v>
      </c>
    </row>
    <row r="2172" spans="1:20" ht="60" x14ac:dyDescent="0.2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17">
        <f>(E2172/D2172)*100</f>
        <v>100</v>
      </c>
      <c r="P2172" s="19">
        <f>ROUND(E2172/L2172, 3)</f>
        <v>125</v>
      </c>
      <c r="Q2172" t="str">
        <f>LEFT(N2172, SEARCH("/", N2172, 1)-1)</f>
        <v>theater</v>
      </c>
      <c r="R2172" t="str">
        <f>RIGHT(N2172,LEN(N2172)-FIND("/",N2172))</f>
        <v>plays</v>
      </c>
      <c r="S2172" s="8">
        <f t="shared" si="66"/>
        <v>42297.748738425929</v>
      </c>
      <c r="T2172" s="8">
        <f t="shared" si="67"/>
        <v>42327.790405092594</v>
      </c>
    </row>
    <row r="2173" spans="1:20" ht="60" x14ac:dyDescent="0.2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17">
        <f>(E2173/D2173)*100</f>
        <v>100</v>
      </c>
      <c r="P2173" s="19">
        <f>ROUND(E2173/L2173, 3)</f>
        <v>58.823999999999998</v>
      </c>
      <c r="Q2173" t="str">
        <f>LEFT(N2173, SEARCH("/", N2173, 1)-1)</f>
        <v>theater</v>
      </c>
      <c r="R2173" t="str">
        <f>RIGHT(N2173,LEN(N2173)-FIND("/",N2173))</f>
        <v>plays</v>
      </c>
      <c r="S2173" s="8">
        <f t="shared" si="66"/>
        <v>42057.536944444444</v>
      </c>
      <c r="T2173" s="8">
        <f t="shared" si="67"/>
        <v>42117.49527777778</v>
      </c>
    </row>
    <row r="2174" spans="1:20" ht="60" x14ac:dyDescent="0.2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17">
        <f>(E2174/D2174)*100</f>
        <v>100</v>
      </c>
      <c r="P2174" s="19">
        <f>ROUND(E2174/L2174, 3)</f>
        <v>227.273</v>
      </c>
      <c r="Q2174" t="str">
        <f>LEFT(N2174, SEARCH("/", N2174, 1)-1)</f>
        <v>theater</v>
      </c>
      <c r="R2174" t="str">
        <f>RIGHT(N2174,LEN(N2174)-FIND("/",N2174))</f>
        <v>plays</v>
      </c>
      <c r="S2174" s="8">
        <f t="shared" si="66"/>
        <v>41856.010069444441</v>
      </c>
      <c r="T2174" s="8">
        <f t="shared" si="67"/>
        <v>41890.125</v>
      </c>
    </row>
    <row r="2175" spans="1:20" ht="45" x14ac:dyDescent="0.2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17">
        <f>(E2175/D2175)*100</f>
        <v>100</v>
      </c>
      <c r="P2175" s="19">
        <f>ROUND(E2175/L2175, 3)</f>
        <v>307.69200000000001</v>
      </c>
      <c r="Q2175" t="str">
        <f>LEFT(N2175, SEARCH("/", N2175, 1)-1)</f>
        <v>theater</v>
      </c>
      <c r="R2175" t="str">
        <f>RIGHT(N2175,LEN(N2175)-FIND("/",N2175))</f>
        <v>plays</v>
      </c>
      <c r="S2175" s="8">
        <f t="shared" si="66"/>
        <v>41794.817523148151</v>
      </c>
      <c r="T2175" s="8">
        <f t="shared" si="67"/>
        <v>41824.458333333336</v>
      </c>
    </row>
    <row r="2176" spans="1:20" ht="60" x14ac:dyDescent="0.2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17">
        <f>(E2176/D2176)*100</f>
        <v>100</v>
      </c>
      <c r="P2176" s="19">
        <f>ROUND(E2176/L2176, 3)</f>
        <v>41.029000000000003</v>
      </c>
      <c r="Q2176" t="str">
        <f>LEFT(N2176, SEARCH("/", N2176, 1)-1)</f>
        <v>theater</v>
      </c>
      <c r="R2176" t="str">
        <f>RIGHT(N2176,LEN(N2176)-FIND("/",N2176))</f>
        <v>plays</v>
      </c>
      <c r="S2176" s="8">
        <f t="shared" si="66"/>
        <v>42234.789884259255</v>
      </c>
      <c r="T2176" s="8">
        <f t="shared" si="67"/>
        <v>42262.420833333337</v>
      </c>
    </row>
    <row r="2177" spans="1:20" ht="60" x14ac:dyDescent="0.2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17">
        <f>(E2177/D2177)*100</f>
        <v>100</v>
      </c>
      <c r="P2177" s="19">
        <f>ROUND(E2177/L2177, 3)</f>
        <v>125</v>
      </c>
      <c r="Q2177" t="str">
        <f>LEFT(N2177, SEARCH("/", N2177, 1)-1)</f>
        <v>theater</v>
      </c>
      <c r="R2177" t="str">
        <f>RIGHT(N2177,LEN(N2177)-FIND("/",N2177))</f>
        <v>plays</v>
      </c>
      <c r="S2177" s="8">
        <f t="shared" si="66"/>
        <v>42442.623344907406</v>
      </c>
      <c r="T2177" s="8">
        <f t="shared" si="67"/>
        <v>42470.833333333328</v>
      </c>
    </row>
    <row r="2178" spans="1:20" ht="45" x14ac:dyDescent="0.2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17">
        <f>(E2178/D2178)*100</f>
        <v>100</v>
      </c>
      <c r="P2178" s="19">
        <f>ROUND(E2178/L2178, 3)</f>
        <v>104.167</v>
      </c>
      <c r="Q2178" t="str">
        <f>LEFT(N2178, SEARCH("/", N2178, 1)-1)</f>
        <v>theater</v>
      </c>
      <c r="R2178" t="str">
        <f>RIGHT(N2178,LEN(N2178)-FIND("/",N2178))</f>
        <v>plays</v>
      </c>
      <c r="S2178" s="8">
        <f t="shared" si="66"/>
        <v>42040.831678240742</v>
      </c>
      <c r="T2178" s="8">
        <f t="shared" si="67"/>
        <v>42070.831678240742</v>
      </c>
    </row>
    <row r="2179" spans="1:20" ht="60" x14ac:dyDescent="0.2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17">
        <f>(E2179/D2179)*100</f>
        <v>100</v>
      </c>
      <c r="P2179" s="19">
        <f>ROUND(E2179/L2179, 3)</f>
        <v>38.65</v>
      </c>
      <c r="Q2179" t="str">
        <f>LEFT(N2179, SEARCH("/", N2179, 1)-1)</f>
        <v>theater</v>
      </c>
      <c r="R2179" t="str">
        <f>RIGHT(N2179,LEN(N2179)-FIND("/",N2179))</f>
        <v>plays</v>
      </c>
      <c r="S2179" s="8">
        <f t="shared" ref="S2179:S2242" si="68">(((J2179/60)/60)/24)+DATE(1970,1,1)</f>
        <v>41788.587083333332</v>
      </c>
      <c r="T2179" s="8">
        <f t="shared" ref="T2179:T2242" si="69">(((I2179/60)/60)/24)+DATE(1970,1,1)</f>
        <v>41818.587083333332</v>
      </c>
    </row>
    <row r="2180" spans="1:20" ht="60" x14ac:dyDescent="0.2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17">
        <f>(E2180/D2180)*100</f>
        <v>100</v>
      </c>
      <c r="P2180" s="19">
        <f>ROUND(E2180/L2180, 3)</f>
        <v>171.429</v>
      </c>
      <c r="Q2180" t="str">
        <f>LEFT(N2180, SEARCH("/", N2180, 1)-1)</f>
        <v>theater</v>
      </c>
      <c r="R2180" t="str">
        <f>RIGHT(N2180,LEN(N2180)-FIND("/",N2180))</f>
        <v>plays</v>
      </c>
      <c r="S2180" s="8">
        <f t="shared" si="68"/>
        <v>42661.442060185189</v>
      </c>
      <c r="T2180" s="8">
        <f t="shared" si="69"/>
        <v>42691.483726851846</v>
      </c>
    </row>
    <row r="2181" spans="1:20" ht="30" x14ac:dyDescent="0.2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17">
        <f>(E2181/D2181)*100</f>
        <v>100</v>
      </c>
      <c r="P2181" s="19">
        <f>ROUND(E2181/L2181, 3)</f>
        <v>55.555999999999997</v>
      </c>
      <c r="Q2181" t="str">
        <f>LEFT(N2181, SEARCH("/", N2181, 1)-1)</f>
        <v>theater</v>
      </c>
      <c r="R2181" t="str">
        <f>RIGHT(N2181,LEN(N2181)-FIND("/",N2181))</f>
        <v>plays</v>
      </c>
      <c r="S2181" s="8">
        <f t="shared" si="68"/>
        <v>42146.570393518516</v>
      </c>
      <c r="T2181" s="8">
        <f t="shared" si="69"/>
        <v>42176.570393518516</v>
      </c>
    </row>
    <row r="2182" spans="1:20" ht="45" x14ac:dyDescent="0.2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17">
        <f>(E2182/D2182)*100</f>
        <v>100</v>
      </c>
      <c r="P2182" s="19">
        <f>ROUND(E2182/L2182, 3)</f>
        <v>20</v>
      </c>
      <c r="Q2182" t="str">
        <f>LEFT(N2182, SEARCH("/", N2182, 1)-1)</f>
        <v>theater</v>
      </c>
      <c r="R2182" t="str">
        <f>RIGHT(N2182,LEN(N2182)-FIND("/",N2182))</f>
        <v>plays</v>
      </c>
      <c r="S2182" s="8">
        <f t="shared" si="68"/>
        <v>42649.54923611111</v>
      </c>
      <c r="T2182" s="8">
        <f t="shared" si="69"/>
        <v>42709.590902777782</v>
      </c>
    </row>
    <row r="2183" spans="1:20" ht="60" x14ac:dyDescent="0.2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17">
        <f>(E2183/D2183)*100</f>
        <v>100</v>
      </c>
      <c r="P2183" s="19">
        <f>ROUND(E2183/L2183, 3)</f>
        <v>35.713999999999999</v>
      </c>
      <c r="Q2183" t="str">
        <f>LEFT(N2183, SEARCH("/", N2183, 1)-1)</f>
        <v>theater</v>
      </c>
      <c r="R2183" t="str">
        <f>RIGHT(N2183,LEN(N2183)-FIND("/",N2183))</f>
        <v>plays</v>
      </c>
      <c r="S2183" s="8">
        <f t="shared" si="68"/>
        <v>42430.762222222227</v>
      </c>
      <c r="T2183" s="8">
        <f t="shared" si="69"/>
        <v>42460.720555555556</v>
      </c>
    </row>
    <row r="2184" spans="1:20" ht="60" x14ac:dyDescent="0.2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17">
        <f>(E2184/D2184)*100</f>
        <v>100</v>
      </c>
      <c r="P2184" s="19">
        <f>ROUND(E2184/L2184, 3)</f>
        <v>33.332999999999998</v>
      </c>
      <c r="Q2184" t="str">
        <f>LEFT(N2184, SEARCH("/", N2184, 1)-1)</f>
        <v>theater</v>
      </c>
      <c r="R2184" t="str">
        <f>RIGHT(N2184,LEN(N2184)-FIND("/",N2184))</f>
        <v>plays</v>
      </c>
      <c r="S2184" s="8">
        <f t="shared" si="68"/>
        <v>41836.471180555556</v>
      </c>
      <c r="T2184" s="8">
        <f t="shared" si="69"/>
        <v>41850.471180555556</v>
      </c>
    </row>
    <row r="2185" spans="1:20" ht="60" x14ac:dyDescent="0.2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17">
        <f>(E2185/D2185)*100</f>
        <v>100</v>
      </c>
      <c r="P2185" s="19">
        <f>ROUND(E2185/L2185, 3)</f>
        <v>29.63</v>
      </c>
      <c r="Q2185" t="str">
        <f>LEFT(N2185, SEARCH("/", N2185, 1)-1)</f>
        <v>theater</v>
      </c>
      <c r="R2185" t="str">
        <f>RIGHT(N2185,LEN(N2185)-FIND("/",N2185))</f>
        <v>plays</v>
      </c>
      <c r="S2185" s="8">
        <f t="shared" si="68"/>
        <v>42506.709375000006</v>
      </c>
      <c r="T2185" s="8">
        <f t="shared" si="69"/>
        <v>42538.583333333328</v>
      </c>
    </row>
    <row r="2186" spans="1:20" ht="45" x14ac:dyDescent="0.2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17">
        <f>(E2186/D2186)*100</f>
        <v>100</v>
      </c>
      <c r="P2186" s="19">
        <f>ROUND(E2186/L2186, 3)</f>
        <v>62.5</v>
      </c>
      <c r="Q2186" t="str">
        <f>LEFT(N2186, SEARCH("/", N2186, 1)-1)</f>
        <v>theater</v>
      </c>
      <c r="R2186" t="str">
        <f>RIGHT(N2186,LEN(N2186)-FIND("/",N2186))</f>
        <v>plays</v>
      </c>
      <c r="S2186" s="8">
        <f t="shared" si="68"/>
        <v>41788.58997685185</v>
      </c>
      <c r="T2186" s="8">
        <f t="shared" si="69"/>
        <v>41818.58997685185</v>
      </c>
    </row>
    <row r="2187" spans="1:20" ht="60" x14ac:dyDescent="0.2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17">
        <f>(E2187/D2187)*100</f>
        <v>100</v>
      </c>
      <c r="P2187" s="19">
        <f>ROUND(E2187/L2187, 3)</f>
        <v>68.965999999999994</v>
      </c>
      <c r="Q2187" t="str">
        <f>LEFT(N2187, SEARCH("/", N2187, 1)-1)</f>
        <v>theater</v>
      </c>
      <c r="R2187" t="str">
        <f>RIGHT(N2187,LEN(N2187)-FIND("/",N2187))</f>
        <v>plays</v>
      </c>
      <c r="S2187" s="8">
        <f t="shared" si="68"/>
        <v>42460.741747685184</v>
      </c>
      <c r="T2187" s="8">
        <f t="shared" si="69"/>
        <v>42511.165972222225</v>
      </c>
    </row>
    <row r="2188" spans="1:20" ht="60" x14ac:dyDescent="0.2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17">
        <f>(E2188/D2188)*100</f>
        <v>100</v>
      </c>
      <c r="P2188" s="19">
        <f>ROUND(E2188/L2188, 3)</f>
        <v>29.411999999999999</v>
      </c>
      <c r="Q2188" t="str">
        <f>LEFT(N2188, SEARCH("/", N2188, 1)-1)</f>
        <v>theater</v>
      </c>
      <c r="R2188" t="str">
        <f>RIGHT(N2188,LEN(N2188)-FIND("/",N2188))</f>
        <v>plays</v>
      </c>
      <c r="S2188" s="8">
        <f t="shared" si="68"/>
        <v>42381.478981481487</v>
      </c>
      <c r="T2188" s="8">
        <f t="shared" si="69"/>
        <v>42402.478981481487</v>
      </c>
    </row>
    <row r="2189" spans="1:20" ht="60" x14ac:dyDescent="0.2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17">
        <f>(E2189/D2189)*100</f>
        <v>100</v>
      </c>
      <c r="P2189" s="19">
        <f>ROUND(E2189/L2189, 3)</f>
        <v>11.364000000000001</v>
      </c>
      <c r="Q2189" t="str">
        <f>LEFT(N2189, SEARCH("/", N2189, 1)-1)</f>
        <v>theater</v>
      </c>
      <c r="R2189" t="str">
        <f>RIGHT(N2189,LEN(N2189)-FIND("/",N2189))</f>
        <v>plays</v>
      </c>
      <c r="S2189" s="8">
        <f t="shared" si="68"/>
        <v>41971.881076388891</v>
      </c>
      <c r="T2189" s="8">
        <f t="shared" si="69"/>
        <v>41996.881076388891</v>
      </c>
    </row>
    <row r="2190" spans="1:20" ht="30" x14ac:dyDescent="0.2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17">
        <f>(E2190/D2190)*100</f>
        <v>100</v>
      </c>
      <c r="P2190" s="19">
        <f>ROUND(E2190/L2190, 3)</f>
        <v>31.579000000000001</v>
      </c>
      <c r="Q2190" t="str">
        <f>LEFT(N2190, SEARCH("/", N2190, 1)-1)</f>
        <v>theater</v>
      </c>
      <c r="R2190" t="str">
        <f>RIGHT(N2190,LEN(N2190)-FIND("/",N2190))</f>
        <v>plays</v>
      </c>
      <c r="S2190" s="8">
        <f t="shared" si="68"/>
        <v>41822.90488425926</v>
      </c>
      <c r="T2190" s="8">
        <f t="shared" si="69"/>
        <v>41844.291666666664</v>
      </c>
    </row>
    <row r="2191" spans="1:20" ht="60" x14ac:dyDescent="0.2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17">
        <f>(E2191/D2191)*100</f>
        <v>100</v>
      </c>
      <c r="P2191" s="19">
        <f>ROUND(E2191/L2191, 3)</f>
        <v>145.161</v>
      </c>
      <c r="Q2191" t="str">
        <f>LEFT(N2191, SEARCH("/", N2191, 1)-1)</f>
        <v>theater</v>
      </c>
      <c r="R2191" t="str">
        <f>RIGHT(N2191,LEN(N2191)-FIND("/",N2191))</f>
        <v>plays</v>
      </c>
      <c r="S2191" s="8">
        <f t="shared" si="68"/>
        <v>42556.873020833329</v>
      </c>
      <c r="T2191" s="8">
        <f t="shared" si="69"/>
        <v>42616.873020833329</v>
      </c>
    </row>
    <row r="2192" spans="1:20" ht="60" x14ac:dyDescent="0.2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17">
        <f>(E2192/D2192)*100</f>
        <v>100</v>
      </c>
      <c r="P2192" s="19">
        <f>ROUND(E2192/L2192, 3)</f>
        <v>166.667</v>
      </c>
      <c r="Q2192" t="str">
        <f>LEFT(N2192, SEARCH("/", N2192, 1)-1)</f>
        <v>theater</v>
      </c>
      <c r="R2192" t="str">
        <f>RIGHT(N2192,LEN(N2192)-FIND("/",N2192))</f>
        <v>musical</v>
      </c>
      <c r="S2192" s="8">
        <f t="shared" si="68"/>
        <v>42173.466863425929</v>
      </c>
      <c r="T2192" s="8">
        <f t="shared" si="69"/>
        <v>42226.958333333328</v>
      </c>
    </row>
    <row r="2193" spans="1:20" ht="30" x14ac:dyDescent="0.2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17">
        <f>(E2193/D2193)*100</f>
        <v>100</v>
      </c>
      <c r="P2193" s="19">
        <f>ROUND(E2193/L2193, 3)</f>
        <v>64.935000000000002</v>
      </c>
      <c r="Q2193" t="str">
        <f>LEFT(N2193, SEARCH("/", N2193, 1)-1)</f>
        <v>theater</v>
      </c>
      <c r="R2193" t="str">
        <f>RIGHT(N2193,LEN(N2193)-FIND("/",N2193))</f>
        <v>musical</v>
      </c>
      <c r="S2193" s="8">
        <f t="shared" si="68"/>
        <v>42065.750300925924</v>
      </c>
      <c r="T2193" s="8">
        <f t="shared" si="69"/>
        <v>42095.708634259259</v>
      </c>
    </row>
    <row r="2194" spans="1:20" ht="45" x14ac:dyDescent="0.2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17">
        <f>(E2194/D2194)*100</f>
        <v>100</v>
      </c>
      <c r="P2194" s="19">
        <f>ROUND(E2194/L2194, 3)</f>
        <v>55.555999999999997</v>
      </c>
      <c r="Q2194" t="str">
        <f>LEFT(N2194, SEARCH("/", N2194, 1)-1)</f>
        <v>theater</v>
      </c>
      <c r="R2194" t="str">
        <f>RIGHT(N2194,LEN(N2194)-FIND("/",N2194))</f>
        <v>musical</v>
      </c>
      <c r="S2194" s="8">
        <f t="shared" si="68"/>
        <v>42499.842962962968</v>
      </c>
      <c r="T2194" s="8">
        <f t="shared" si="69"/>
        <v>42519.024999999994</v>
      </c>
    </row>
    <row r="2195" spans="1:20" ht="45" x14ac:dyDescent="0.2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17">
        <f>(E2195/D2195)*100</f>
        <v>100</v>
      </c>
      <c r="P2195" s="19">
        <f>ROUND(E2195/L2195, 3)</f>
        <v>73.332999999999998</v>
      </c>
      <c r="Q2195" t="str">
        <f>LEFT(N2195, SEARCH("/", N2195, 1)-1)</f>
        <v>theater</v>
      </c>
      <c r="R2195" t="str">
        <f>RIGHT(N2195,LEN(N2195)-FIND("/",N2195))</f>
        <v>musical</v>
      </c>
      <c r="S2195" s="8">
        <f t="shared" si="68"/>
        <v>42445.598136574074</v>
      </c>
      <c r="T2195" s="8">
        <f t="shared" si="69"/>
        <v>42475.598136574074</v>
      </c>
    </row>
    <row r="2196" spans="1:20" ht="60" x14ac:dyDescent="0.2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17">
        <f>(E2196/D2196)*100</f>
        <v>100</v>
      </c>
      <c r="P2196" s="19">
        <f>ROUND(E2196/L2196, 3)</f>
        <v>100</v>
      </c>
      <c r="Q2196" t="str">
        <f>LEFT(N2196, SEARCH("/", N2196, 1)-1)</f>
        <v>theater</v>
      </c>
      <c r="R2196" t="str">
        <f>RIGHT(N2196,LEN(N2196)-FIND("/",N2196))</f>
        <v>musical</v>
      </c>
      <c r="S2196" s="8">
        <f t="shared" si="68"/>
        <v>42138.930671296301</v>
      </c>
      <c r="T2196" s="8">
        <f t="shared" si="69"/>
        <v>42168.930671296301</v>
      </c>
    </row>
    <row r="2197" spans="1:20" ht="60" x14ac:dyDescent="0.2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17">
        <f>(E2197/D2197)*100</f>
        <v>100</v>
      </c>
      <c r="P2197" s="19">
        <f>ROUND(E2197/L2197, 3)</f>
        <v>100</v>
      </c>
      <c r="Q2197" t="str">
        <f>LEFT(N2197, SEARCH("/", N2197, 1)-1)</f>
        <v>theater</v>
      </c>
      <c r="R2197" t="str">
        <f>RIGHT(N2197,LEN(N2197)-FIND("/",N2197))</f>
        <v>musical</v>
      </c>
      <c r="S2197" s="8">
        <f t="shared" si="68"/>
        <v>42087.792303240742</v>
      </c>
      <c r="T2197" s="8">
        <f t="shared" si="69"/>
        <v>42103.792303240742</v>
      </c>
    </row>
    <row r="2198" spans="1:20" ht="45" x14ac:dyDescent="0.2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17">
        <f>(E2198/D2198)*100</f>
        <v>100</v>
      </c>
      <c r="P2198" s="19">
        <f>ROUND(E2198/L2198, 3)</f>
        <v>41.667000000000002</v>
      </c>
      <c r="Q2198" t="str">
        <f>LEFT(N2198, SEARCH("/", N2198, 1)-1)</f>
        <v>theater</v>
      </c>
      <c r="R2198" t="str">
        <f>RIGHT(N2198,LEN(N2198)-FIND("/",N2198))</f>
        <v>plays</v>
      </c>
      <c r="S2198" s="8">
        <f t="shared" si="68"/>
        <v>42059.453923611116</v>
      </c>
      <c r="T2198" s="8">
        <f t="shared" si="69"/>
        <v>42119.412256944444</v>
      </c>
    </row>
    <row r="2199" spans="1:20" ht="60" x14ac:dyDescent="0.2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17">
        <f>(E2199/D2199)*100</f>
        <v>100</v>
      </c>
      <c r="P2199" s="19">
        <f>ROUND(E2199/L2199, 3)</f>
        <v>178.571</v>
      </c>
      <c r="Q2199" t="str">
        <f>LEFT(N2199, SEARCH("/", N2199, 1)-1)</f>
        <v>theater</v>
      </c>
      <c r="R2199" t="str">
        <f>RIGHT(N2199,LEN(N2199)-FIND("/",N2199))</f>
        <v>plays</v>
      </c>
      <c r="S2199" s="8">
        <f t="shared" si="68"/>
        <v>41944.527627314819</v>
      </c>
      <c r="T2199" s="8">
        <f t="shared" si="69"/>
        <v>42004.569293981483</v>
      </c>
    </row>
    <row r="2200" spans="1:20" ht="30" x14ac:dyDescent="0.2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17">
        <f>(E2200/D2200)*100</f>
        <v>95.477386934673376</v>
      </c>
      <c r="P2200" s="19">
        <f>ROUND(E2200/L2200, 3)</f>
        <v>47.5</v>
      </c>
      <c r="Q2200" t="str">
        <f>LEFT(N2200, SEARCH("/", N2200, 1)-1)</f>
        <v>journalism</v>
      </c>
      <c r="R2200" t="str">
        <f>RIGHT(N2200,LEN(N2200)-FIND("/",N2200))</f>
        <v>audio</v>
      </c>
      <c r="S2200" s="8">
        <f t="shared" si="68"/>
        <v>42556.807187500002</v>
      </c>
      <c r="T2200" s="8">
        <f t="shared" si="69"/>
        <v>42563.807187500002</v>
      </c>
    </row>
    <row r="2201" spans="1:20" ht="60" x14ac:dyDescent="0.2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17">
        <f>(E2201/D2201)*100</f>
        <v>89.666666666666657</v>
      </c>
      <c r="P2201" s="19">
        <f>ROUND(E2201/L2201, 3)</f>
        <v>145.405</v>
      </c>
      <c r="Q2201" t="str">
        <f>LEFT(N2201, SEARCH("/", N2201, 1)-1)</f>
        <v>theater</v>
      </c>
      <c r="R2201" t="str">
        <f>RIGHT(N2201,LEN(N2201)-FIND("/",N2201))</f>
        <v>musical</v>
      </c>
      <c r="S2201" s="8">
        <f t="shared" si="68"/>
        <v>42084.881539351853</v>
      </c>
      <c r="T2201" s="8">
        <f t="shared" si="69"/>
        <v>42114.881539351853</v>
      </c>
    </row>
    <row r="2202" spans="1:20" ht="45" x14ac:dyDescent="0.2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17">
        <f>(E2202/D2202)*100</f>
        <v>86.135181975736558</v>
      </c>
      <c r="P2202" s="19">
        <f>ROUND(E2202/L2202, 3)</f>
        <v>248.5</v>
      </c>
      <c r="Q2202" t="str">
        <f>LEFT(N2202, SEARCH("/", N2202, 1)-1)</f>
        <v>theater</v>
      </c>
      <c r="R2202" t="str">
        <f>RIGHT(N2202,LEN(N2202)-FIND("/",N2202))</f>
        <v>plays</v>
      </c>
      <c r="S2202" s="8">
        <f t="shared" si="68"/>
        <v>42534.631481481483</v>
      </c>
      <c r="T2202" s="8">
        <f t="shared" si="69"/>
        <v>42562.631481481483</v>
      </c>
    </row>
    <row r="2203" spans="1:20" ht="60" x14ac:dyDescent="0.2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17">
        <f>(E2203/D2203)*100</f>
        <v>84.946999999999989</v>
      </c>
      <c r="P2203" s="19">
        <f>ROUND(E2203/L2203, 3)</f>
        <v>379.22800000000001</v>
      </c>
      <c r="Q2203" t="str">
        <f>LEFT(N2203, SEARCH("/", N2203, 1)-1)</f>
        <v>technology</v>
      </c>
      <c r="R2203" t="str">
        <f>RIGHT(N2203,LEN(N2203)-FIND("/",N2203))</f>
        <v>wearables</v>
      </c>
      <c r="S2203" s="8">
        <f t="shared" si="68"/>
        <v>41955.863750000004</v>
      </c>
      <c r="T2203" s="8">
        <f t="shared" si="69"/>
        <v>41990.863750000004</v>
      </c>
    </row>
    <row r="2204" spans="1:20" ht="60" x14ac:dyDescent="0.2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17">
        <f>(E2204/D2204)*100</f>
        <v>82.817599999999999</v>
      </c>
      <c r="P2204" s="19">
        <f>ROUND(E2204/L2204, 3)</f>
        <v>301.93900000000002</v>
      </c>
      <c r="Q2204" t="str">
        <f>LEFT(N2204, SEARCH("/", N2204, 1)-1)</f>
        <v>technology</v>
      </c>
      <c r="R2204" t="str">
        <f>RIGHT(N2204,LEN(N2204)-FIND("/",N2204))</f>
        <v>wearables</v>
      </c>
      <c r="S2204" s="8">
        <f t="shared" si="68"/>
        <v>42506.416990740734</v>
      </c>
      <c r="T2204" s="8">
        <f t="shared" si="69"/>
        <v>42541.790972222225</v>
      </c>
    </row>
    <row r="2205" spans="1:20" ht="60" x14ac:dyDescent="0.2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17">
        <f>(E2205/D2205)*100</f>
        <v>82.422107692307705</v>
      </c>
      <c r="P2205" s="19">
        <f>ROUND(E2205/L2205, 3)</f>
        <v>120.392</v>
      </c>
      <c r="Q2205" t="str">
        <f>LEFT(N2205, SEARCH("/", N2205, 1)-1)</f>
        <v>technology</v>
      </c>
      <c r="R2205" t="str">
        <f>RIGHT(N2205,LEN(N2205)-FIND("/",N2205))</f>
        <v>wearables</v>
      </c>
      <c r="S2205" s="8">
        <f t="shared" si="68"/>
        <v>41563.485509259262</v>
      </c>
      <c r="T2205" s="8">
        <f t="shared" si="69"/>
        <v>41600.666666666664</v>
      </c>
    </row>
    <row r="2206" spans="1:20" ht="45" x14ac:dyDescent="0.2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17">
        <f>(E2206/D2206)*100</f>
        <v>82.207999999999998</v>
      </c>
      <c r="P2206" s="19">
        <f>ROUND(E2206/L2206, 3)</f>
        <v>216.33699999999999</v>
      </c>
      <c r="Q2206" t="str">
        <f>LEFT(N2206, SEARCH("/", N2206, 1)-1)</f>
        <v>technology</v>
      </c>
      <c r="R2206" t="str">
        <f>RIGHT(N2206,LEN(N2206)-FIND("/",N2206))</f>
        <v>wearables</v>
      </c>
      <c r="S2206" s="8">
        <f t="shared" si="68"/>
        <v>42388.708645833336</v>
      </c>
      <c r="T2206" s="8">
        <f t="shared" si="69"/>
        <v>42418.708645833336</v>
      </c>
    </row>
    <row r="2207" spans="1:20" ht="60" x14ac:dyDescent="0.2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17">
        <f>(E2207/D2207)*100</f>
        <v>79</v>
      </c>
      <c r="P2207" s="19">
        <f>ROUND(E2207/L2207, 3)</f>
        <v>131.667</v>
      </c>
      <c r="Q2207" t="str">
        <f>LEFT(N2207, SEARCH("/", N2207, 1)-1)</f>
        <v>photography</v>
      </c>
      <c r="R2207" t="str">
        <f>RIGHT(N2207,LEN(N2207)-FIND("/",N2207))</f>
        <v>places</v>
      </c>
      <c r="S2207" s="8">
        <f t="shared" si="68"/>
        <v>42707.895462962959</v>
      </c>
      <c r="T2207" s="8">
        <f t="shared" si="69"/>
        <v>42729.458333333328</v>
      </c>
    </row>
    <row r="2208" spans="1:20" ht="60" x14ac:dyDescent="0.2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17">
        <f>(E2208/D2208)*100</f>
        <v>78.927352941176466</v>
      </c>
      <c r="P2208" s="19">
        <f>ROUND(E2208/L2208, 3)</f>
        <v>117.699</v>
      </c>
      <c r="Q2208" t="str">
        <f>LEFT(N2208, SEARCH("/", N2208, 1)-1)</f>
        <v>technology</v>
      </c>
      <c r="R2208" t="str">
        <f>RIGHT(N2208,LEN(N2208)-FIND("/",N2208))</f>
        <v>wearables</v>
      </c>
      <c r="S2208" s="8">
        <f t="shared" si="68"/>
        <v>42696.663506944446</v>
      </c>
      <c r="T2208" s="8">
        <f t="shared" si="69"/>
        <v>42736.663506944446</v>
      </c>
    </row>
    <row r="2209" spans="1:20" ht="60" x14ac:dyDescent="0.2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17">
        <f>(E2209/D2209)*100</f>
        <v>78.100000000000009</v>
      </c>
      <c r="P2209" s="19">
        <f>ROUND(E2209/L2209, 3)</f>
        <v>105.541</v>
      </c>
      <c r="Q2209" t="str">
        <f>LEFT(N2209, SEARCH("/", N2209, 1)-1)</f>
        <v>theater</v>
      </c>
      <c r="R2209" t="str">
        <f>RIGHT(N2209,LEN(N2209)-FIND("/",N2209))</f>
        <v>plays</v>
      </c>
      <c r="S2209" s="8">
        <f t="shared" si="68"/>
        <v>42469.68414351852</v>
      </c>
      <c r="T2209" s="8">
        <f t="shared" si="69"/>
        <v>42499.166666666672</v>
      </c>
    </row>
    <row r="2210" spans="1:20" ht="60" x14ac:dyDescent="0.2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17">
        <f>(E2210/D2210)*100</f>
        <v>75.400000000000006</v>
      </c>
      <c r="P2210" s="19">
        <f>ROUND(E2210/L2210, 3)</f>
        <v>251.333</v>
      </c>
      <c r="Q2210" t="str">
        <f>LEFT(N2210, SEARCH("/", N2210, 1)-1)</f>
        <v>theater</v>
      </c>
      <c r="R2210" t="str">
        <f>RIGHT(N2210,LEN(N2210)-FIND("/",N2210))</f>
        <v>plays</v>
      </c>
      <c r="S2210" s="8">
        <f t="shared" si="68"/>
        <v>42796.538275462968</v>
      </c>
      <c r="T2210" s="8">
        <f t="shared" si="69"/>
        <v>42813.25</v>
      </c>
    </row>
    <row r="2211" spans="1:20" ht="45" x14ac:dyDescent="0.2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17">
        <f>(E2211/D2211)*100</f>
        <v>75.051000000000002</v>
      </c>
      <c r="P2211" s="19">
        <f>ROUND(E2211/L2211, 3)</f>
        <v>932.31100000000004</v>
      </c>
      <c r="Q2211" t="str">
        <f>LEFT(N2211, SEARCH("/", N2211, 1)-1)</f>
        <v>technology</v>
      </c>
      <c r="R2211" t="str">
        <f>RIGHT(N2211,LEN(N2211)-FIND("/",N2211))</f>
        <v>wearables</v>
      </c>
      <c r="S2211" s="8">
        <f t="shared" si="68"/>
        <v>42276.624803240738</v>
      </c>
      <c r="T2211" s="8">
        <f t="shared" si="69"/>
        <v>42307.624803240738</v>
      </c>
    </row>
    <row r="2212" spans="1:20" ht="45" x14ac:dyDescent="0.2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17">
        <f>(E2212/D2212)*100</f>
        <v>75</v>
      </c>
      <c r="P2212" s="19">
        <f>ROUND(E2212/L2212, 3)</f>
        <v>35.713999999999999</v>
      </c>
      <c r="Q2212" t="str">
        <f>LEFT(N2212, SEARCH("/", N2212, 1)-1)</f>
        <v>music</v>
      </c>
      <c r="R2212" t="str">
        <f>RIGHT(N2212,LEN(N2212)-FIND("/",N2212))</f>
        <v>indie rock</v>
      </c>
      <c r="S2212" s="8">
        <f t="shared" si="68"/>
        <v>42713.941099537042</v>
      </c>
      <c r="T2212" s="8">
        <f t="shared" si="69"/>
        <v>42734.941099537042</v>
      </c>
    </row>
    <row r="2213" spans="1:20" ht="60" x14ac:dyDescent="0.2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17">
        <f>(E2213/D2213)*100</f>
        <v>72.989999999999995</v>
      </c>
      <c r="P2213" s="19">
        <f>ROUND(E2213/L2213, 3)</f>
        <v>405.5</v>
      </c>
      <c r="Q2213" t="str">
        <f>LEFT(N2213, SEARCH("/", N2213, 1)-1)</f>
        <v>technology</v>
      </c>
      <c r="R2213" t="str">
        <f>RIGHT(N2213,LEN(N2213)-FIND("/",N2213))</f>
        <v>wearables</v>
      </c>
      <c r="S2213" s="8">
        <f t="shared" si="68"/>
        <v>42262.104780092588</v>
      </c>
      <c r="T2213" s="8">
        <f t="shared" si="69"/>
        <v>42292.104780092588</v>
      </c>
    </row>
    <row r="2214" spans="1:20" ht="60" x14ac:dyDescent="0.2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17">
        <f>(E2214/D2214)*100</f>
        <v>71.784615384615378</v>
      </c>
      <c r="P2214" s="19">
        <f>ROUND(E2214/L2214, 3)</f>
        <v>49.116</v>
      </c>
      <c r="Q2214" t="str">
        <f>LEFT(N2214, SEARCH("/", N2214, 1)-1)</f>
        <v>games</v>
      </c>
      <c r="R2214" t="str">
        <f>RIGHT(N2214,LEN(N2214)-FIND("/",N2214))</f>
        <v>mobile games</v>
      </c>
      <c r="S2214" s="8">
        <f t="shared" si="68"/>
        <v>41923.783576388887</v>
      </c>
      <c r="T2214" s="8">
        <f t="shared" si="69"/>
        <v>41963.825243055559</v>
      </c>
    </row>
    <row r="2215" spans="1:20" ht="60" x14ac:dyDescent="0.2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17">
        <f>(E2215/D2215)*100</f>
        <v>70.599999999999994</v>
      </c>
      <c r="P2215" s="19">
        <f>ROUND(E2215/L2215, 3)</f>
        <v>106.97</v>
      </c>
      <c r="Q2215" t="str">
        <f>LEFT(N2215, SEARCH("/", N2215, 1)-1)</f>
        <v>theater</v>
      </c>
      <c r="R2215" t="str">
        <f>RIGHT(N2215,LEN(N2215)-FIND("/",N2215))</f>
        <v>plays</v>
      </c>
      <c r="S2215" s="8">
        <f t="shared" si="68"/>
        <v>42053.049375000002</v>
      </c>
      <c r="T2215" s="8">
        <f t="shared" si="69"/>
        <v>42096.041666666672</v>
      </c>
    </row>
    <row r="2216" spans="1:20" ht="60" x14ac:dyDescent="0.2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17">
        <f>(E2216/D2216)*100</f>
        <v>70.36</v>
      </c>
      <c r="P2216" s="19">
        <f>ROUND(E2216/L2216, 3)</f>
        <v>382.39100000000002</v>
      </c>
      <c r="Q2216" t="str">
        <f>LEFT(N2216, SEARCH("/", N2216, 1)-1)</f>
        <v>technology</v>
      </c>
      <c r="R2216" t="str">
        <f>RIGHT(N2216,LEN(N2216)-FIND("/",N2216))</f>
        <v>wearables</v>
      </c>
      <c r="S2216" s="8">
        <f t="shared" si="68"/>
        <v>42612.624039351853</v>
      </c>
      <c r="T2216" s="8">
        <f t="shared" si="69"/>
        <v>42644.624039351853</v>
      </c>
    </row>
    <row r="2217" spans="1:20" ht="60" x14ac:dyDescent="0.2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17">
        <f>(E2217/D2217)*100</f>
        <v>70.199999999999989</v>
      </c>
      <c r="P2217" s="19">
        <f>ROUND(E2217/L2217, 3)</f>
        <v>39</v>
      </c>
      <c r="Q2217" t="str">
        <f>LEFT(N2217, SEARCH("/", N2217, 1)-1)</f>
        <v>publishing</v>
      </c>
      <c r="R2217" t="str">
        <f>RIGHT(N2217,LEN(N2217)-FIND("/",N2217))</f>
        <v>fiction</v>
      </c>
      <c r="S2217" s="8">
        <f t="shared" si="68"/>
        <v>41663.780300925922</v>
      </c>
      <c r="T2217" s="8">
        <f t="shared" si="69"/>
        <v>41693.780300925922</v>
      </c>
    </row>
    <row r="2218" spans="1:20" ht="30" x14ac:dyDescent="0.2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17">
        <f>(E2218/D2218)*100</f>
        <v>69.561111111111103</v>
      </c>
      <c r="P2218" s="19">
        <f>ROUND(E2218/L2218, 3)</f>
        <v>63.558</v>
      </c>
      <c r="Q2218" t="str">
        <f>LEFT(N2218, SEARCH("/", N2218, 1)-1)</f>
        <v>theater</v>
      </c>
      <c r="R2218" t="str">
        <f>RIGHT(N2218,LEN(N2218)-FIND("/",N2218))</f>
        <v>plays</v>
      </c>
      <c r="S2218" s="8">
        <f t="shared" si="68"/>
        <v>41990.584108796291</v>
      </c>
      <c r="T2218" s="8">
        <f t="shared" si="69"/>
        <v>42036.120833333334</v>
      </c>
    </row>
    <row r="2219" spans="1:20" ht="45" x14ac:dyDescent="0.2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17">
        <f>(E2219/D2219)*100</f>
        <v>68.400000000000006</v>
      </c>
      <c r="P2219" s="19">
        <f>ROUND(E2219/L2219, 3)</f>
        <v>122.143</v>
      </c>
      <c r="Q2219" t="str">
        <f>LEFT(N2219, SEARCH("/", N2219, 1)-1)</f>
        <v>music</v>
      </c>
      <c r="R2219" t="str">
        <f>RIGHT(N2219,LEN(N2219)-FIND("/",N2219))</f>
        <v>faith</v>
      </c>
      <c r="S2219" s="8">
        <f t="shared" si="68"/>
        <v>42268.625856481478</v>
      </c>
      <c r="T2219" s="8">
        <f t="shared" si="69"/>
        <v>42298.625856481478</v>
      </c>
    </row>
    <row r="2220" spans="1:20" ht="60" x14ac:dyDescent="0.2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17">
        <f>(E2220/D2220)*100</f>
        <v>68.153599999999997</v>
      </c>
      <c r="P2220" s="19">
        <f>ROUND(E2220/L2220, 3)</f>
        <v>244.80500000000001</v>
      </c>
      <c r="Q2220" t="str">
        <f>LEFT(N2220, SEARCH("/", N2220, 1)-1)</f>
        <v>theater</v>
      </c>
      <c r="R2220" t="str">
        <f>RIGHT(N2220,LEN(N2220)-FIND("/",N2220))</f>
        <v>spaces</v>
      </c>
      <c r="S2220" s="8">
        <f t="shared" si="68"/>
        <v>42530.993032407408</v>
      </c>
      <c r="T2220" s="8">
        <f t="shared" si="69"/>
        <v>42560.993032407408</v>
      </c>
    </row>
    <row r="2221" spans="1:20" ht="60" x14ac:dyDescent="0.2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17">
        <f>(E2221/D2221)*100</f>
        <v>67.55</v>
      </c>
      <c r="P2221" s="19">
        <f>ROUND(E2221/L2221, 3)</f>
        <v>46.585999999999999</v>
      </c>
      <c r="Q2221" t="str">
        <f>LEFT(N2221, SEARCH("/", N2221, 1)-1)</f>
        <v>music</v>
      </c>
      <c r="R2221" t="str">
        <f>RIGHT(N2221,LEN(N2221)-FIND("/",N2221))</f>
        <v>jazz</v>
      </c>
      <c r="S2221" s="8">
        <f t="shared" si="68"/>
        <v>41597.788888888892</v>
      </c>
      <c r="T2221" s="8">
        <f t="shared" si="69"/>
        <v>41627.788888888892</v>
      </c>
    </row>
    <row r="2222" spans="1:20" ht="45" x14ac:dyDescent="0.2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17">
        <f>(E2222/D2222)*100</f>
        <v>67.55</v>
      </c>
      <c r="P2222" s="19">
        <f>ROUND(E2222/L2222, 3)</f>
        <v>48.25</v>
      </c>
      <c r="Q2222" t="str">
        <f>LEFT(N2222, SEARCH("/", N2222, 1)-1)</f>
        <v>photography</v>
      </c>
      <c r="R2222" t="str">
        <f>RIGHT(N2222,LEN(N2222)-FIND("/",N2222))</f>
        <v>photobooks</v>
      </c>
      <c r="S2222" s="8">
        <f t="shared" si="68"/>
        <v>42689.56931712963</v>
      </c>
      <c r="T2222" s="8">
        <f t="shared" si="69"/>
        <v>42719.56931712963</v>
      </c>
    </row>
    <row r="2223" spans="1:20" ht="45" x14ac:dyDescent="0.2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17">
        <f>(E2223/D2223)*100</f>
        <v>67.333333333333329</v>
      </c>
      <c r="P2223" s="19">
        <f>ROUND(E2223/L2223, 3)</f>
        <v>63.125</v>
      </c>
      <c r="Q2223" t="str">
        <f>LEFT(N2223, SEARCH("/", N2223, 1)-1)</f>
        <v>theater</v>
      </c>
      <c r="R2223" t="str">
        <f>RIGHT(N2223,LEN(N2223)-FIND("/",N2223))</f>
        <v>plays</v>
      </c>
      <c r="S2223" s="8">
        <f t="shared" si="68"/>
        <v>42143.917743055557</v>
      </c>
      <c r="T2223" s="8">
        <f t="shared" si="69"/>
        <v>42181.559027777781</v>
      </c>
    </row>
    <row r="2224" spans="1:20" ht="60" x14ac:dyDescent="0.2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17">
        <f>(E2224/D2224)*100</f>
        <v>66.84</v>
      </c>
      <c r="P2224" s="19">
        <f>ROUND(E2224/L2224, 3)</f>
        <v>99.760999999999996</v>
      </c>
      <c r="Q2224" t="str">
        <f>LEFT(N2224, SEARCH("/", N2224, 1)-1)</f>
        <v>theater</v>
      </c>
      <c r="R2224" t="str">
        <f>RIGHT(N2224,LEN(N2224)-FIND("/",N2224))</f>
        <v>spaces</v>
      </c>
      <c r="S2224" s="8">
        <f t="shared" si="68"/>
        <v>42248.535787037035</v>
      </c>
      <c r="T2224" s="8">
        <f t="shared" si="69"/>
        <v>42277.75</v>
      </c>
    </row>
    <row r="2225" spans="1:20" ht="60" x14ac:dyDescent="0.2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17">
        <f>(E2225/D2225)*100</f>
        <v>65.24636363636364</v>
      </c>
      <c r="P2225" s="19">
        <f>ROUND(E2225/L2225, 3)</f>
        <v>201.60400000000001</v>
      </c>
      <c r="Q2225" t="str">
        <f>LEFT(N2225, SEARCH("/", N2225, 1)-1)</f>
        <v>technology</v>
      </c>
      <c r="R2225" t="str">
        <f>RIGHT(N2225,LEN(N2225)-FIND("/",N2225))</f>
        <v>wearables</v>
      </c>
      <c r="S2225" s="8">
        <f t="shared" si="68"/>
        <v>41947.457569444443</v>
      </c>
      <c r="T2225" s="8">
        <f t="shared" si="69"/>
        <v>41977.457569444443</v>
      </c>
    </row>
    <row r="2226" spans="1:20" ht="45" x14ac:dyDescent="0.2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17">
        <f>(E2226/D2226)*100</f>
        <v>65.101538461538468</v>
      </c>
      <c r="P2226" s="19">
        <f>ROUND(E2226/L2226, 3)</f>
        <v>170.62899999999999</v>
      </c>
      <c r="Q2226" t="str">
        <f>LEFT(N2226, SEARCH("/", N2226, 1)-1)</f>
        <v>photography</v>
      </c>
      <c r="R2226" t="str">
        <f>RIGHT(N2226,LEN(N2226)-FIND("/",N2226))</f>
        <v>photobooks</v>
      </c>
      <c r="S2226" s="8">
        <f t="shared" si="68"/>
        <v>41891.976388888892</v>
      </c>
      <c r="T2226" s="8">
        <f t="shared" si="69"/>
        <v>41936.976388888892</v>
      </c>
    </row>
    <row r="2227" spans="1:20" ht="45" x14ac:dyDescent="0.2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17">
        <f>(E2227/D2227)*100</f>
        <v>65.100000000000009</v>
      </c>
      <c r="P2227" s="19">
        <f>ROUND(E2227/L2227, 3)</f>
        <v>118.364</v>
      </c>
      <c r="Q2227" t="str">
        <f>LEFT(N2227, SEARCH("/", N2227, 1)-1)</f>
        <v>music</v>
      </c>
      <c r="R2227" t="str">
        <f>RIGHT(N2227,LEN(N2227)-FIND("/",N2227))</f>
        <v>faith</v>
      </c>
      <c r="S2227" s="8">
        <f t="shared" si="68"/>
        <v>42021.139733796299</v>
      </c>
      <c r="T2227" s="8">
        <f t="shared" si="69"/>
        <v>42051.139733796299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17">
        <f>(E2228/D2228)*100</f>
        <v>65</v>
      </c>
      <c r="P2228" s="19">
        <f>ROUND(E2228/L2228, 3)</f>
        <v>14.444000000000001</v>
      </c>
      <c r="Q2228" t="str">
        <f>LEFT(N2228, SEARCH("/", N2228, 1)-1)</f>
        <v>theater</v>
      </c>
      <c r="R2228" t="str">
        <f>RIGHT(N2228,LEN(N2228)-FIND("/",N2228))</f>
        <v>musical</v>
      </c>
      <c r="S2228" s="8">
        <f t="shared" si="68"/>
        <v>42144.415532407409</v>
      </c>
      <c r="T2228" s="8">
        <f t="shared" si="69"/>
        <v>42165.415532407409</v>
      </c>
    </row>
    <row r="2229" spans="1:20" ht="45" x14ac:dyDescent="0.2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17">
        <f>(E2229/D2229)*100</f>
        <v>64</v>
      </c>
      <c r="P2229" s="19">
        <f>ROUND(E2229/L2229, 3)</f>
        <v>40</v>
      </c>
      <c r="Q2229" t="str">
        <f>LEFT(N2229, SEARCH("/", N2229, 1)-1)</f>
        <v>film &amp; video</v>
      </c>
      <c r="R2229" t="str">
        <f>RIGHT(N2229,LEN(N2229)-FIND("/",N2229))</f>
        <v>animation</v>
      </c>
      <c r="S2229" s="8">
        <f t="shared" si="68"/>
        <v>42107.703877314809</v>
      </c>
      <c r="T2229" s="8">
        <f t="shared" si="69"/>
        <v>42137.703877314809</v>
      </c>
    </row>
    <row r="2230" spans="1:20" ht="60" x14ac:dyDescent="0.2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17">
        <f>(E2230/D2230)*100</f>
        <v>62.839999999999996</v>
      </c>
      <c r="P2230" s="19">
        <f>ROUND(E2230/L2230, 3)</f>
        <v>128.62</v>
      </c>
      <c r="Q2230" t="str">
        <f>LEFT(N2230, SEARCH("/", N2230, 1)-1)</f>
        <v>technology</v>
      </c>
      <c r="R2230" t="str">
        <f>RIGHT(N2230,LEN(N2230)-FIND("/",N2230))</f>
        <v>makerspaces</v>
      </c>
      <c r="S2230" s="8">
        <f t="shared" si="68"/>
        <v>42529.632754629631</v>
      </c>
      <c r="T2230" s="8">
        <f t="shared" si="69"/>
        <v>42556.207638888889</v>
      </c>
    </row>
    <row r="2231" spans="1:20" ht="45" x14ac:dyDescent="0.2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17">
        <f>(E2231/D2231)*100</f>
        <v>62.765333333333331</v>
      </c>
      <c r="P2231" s="19">
        <f>ROUND(E2231/L2231, 3)</f>
        <v>48.280999999999999</v>
      </c>
      <c r="Q2231" t="str">
        <f>LEFT(N2231, SEARCH("/", N2231, 1)-1)</f>
        <v>games</v>
      </c>
      <c r="R2231" t="str">
        <f>RIGHT(N2231,LEN(N2231)-FIND("/",N2231))</f>
        <v>video games</v>
      </c>
      <c r="S2231" s="8">
        <f t="shared" si="68"/>
        <v>41838.377893518518</v>
      </c>
      <c r="T2231" s="8">
        <f t="shared" si="69"/>
        <v>41893.377893518518</v>
      </c>
    </row>
    <row r="2232" spans="1:20" ht="60" x14ac:dyDescent="0.2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17">
        <f>(E2232/D2232)*100</f>
        <v>61.909090909090914</v>
      </c>
      <c r="P2232" s="19">
        <f>ROUND(E2232/L2232, 3)</f>
        <v>486.42899999999997</v>
      </c>
      <c r="Q2232" t="str">
        <f>LEFT(N2232, SEARCH("/", N2232, 1)-1)</f>
        <v>theater</v>
      </c>
      <c r="R2232" t="str">
        <f>RIGHT(N2232,LEN(N2232)-FIND("/",N2232))</f>
        <v>plays</v>
      </c>
      <c r="S2232" s="8">
        <f t="shared" si="68"/>
        <v>41830.234166666669</v>
      </c>
      <c r="T2232" s="8">
        <f t="shared" si="69"/>
        <v>41860.234166666669</v>
      </c>
    </row>
    <row r="2233" spans="1:20" ht="45" x14ac:dyDescent="0.2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17">
        <f>(E2233/D2233)*100</f>
        <v>61.124000000000002</v>
      </c>
      <c r="P2233" s="19">
        <f>ROUND(E2233/L2233, 3)</f>
        <v>109.935</v>
      </c>
      <c r="Q2233" t="str">
        <f>LEFT(N2233, SEARCH("/", N2233, 1)-1)</f>
        <v>photography</v>
      </c>
      <c r="R2233" t="str">
        <f>RIGHT(N2233,LEN(N2233)-FIND("/",N2233))</f>
        <v>photobooks</v>
      </c>
      <c r="S2233" s="8">
        <f t="shared" si="68"/>
        <v>42189.031041666662</v>
      </c>
      <c r="T2233" s="8">
        <f t="shared" si="69"/>
        <v>42226.290972222225</v>
      </c>
    </row>
    <row r="2234" spans="1:20" ht="45" x14ac:dyDescent="0.2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17">
        <f>(E2234/D2234)*100</f>
        <v>61.1</v>
      </c>
      <c r="P2234" s="19">
        <f>ROUND(E2234/L2234, 3)</f>
        <v>203.667</v>
      </c>
      <c r="Q2234" t="str">
        <f>LEFT(N2234, SEARCH("/", N2234, 1)-1)</f>
        <v>theater</v>
      </c>
      <c r="R2234" t="str">
        <f>RIGHT(N2234,LEN(N2234)-FIND("/",N2234))</f>
        <v>plays</v>
      </c>
      <c r="S2234" s="8">
        <f t="shared" si="68"/>
        <v>42415.398032407407</v>
      </c>
      <c r="T2234" s="8">
        <f t="shared" si="69"/>
        <v>42445.356365740736</v>
      </c>
    </row>
    <row r="2235" spans="1:20" ht="60" x14ac:dyDescent="0.2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17">
        <f>(E2235/D2235)*100</f>
        <v>60.9</v>
      </c>
      <c r="P2235" s="19">
        <f>ROUND(E2235/L2235, 3)</f>
        <v>179.11799999999999</v>
      </c>
      <c r="Q2235" t="str">
        <f>LEFT(N2235, SEARCH("/", N2235, 1)-1)</f>
        <v>theater</v>
      </c>
      <c r="R2235" t="str">
        <f>RIGHT(N2235,LEN(N2235)-FIND("/",N2235))</f>
        <v>plays</v>
      </c>
      <c r="S2235" s="8">
        <f t="shared" si="68"/>
        <v>42235.117476851854</v>
      </c>
      <c r="T2235" s="8">
        <f t="shared" si="69"/>
        <v>42275.117476851854</v>
      </c>
    </row>
    <row r="2236" spans="1:20" ht="45" x14ac:dyDescent="0.2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17">
        <f>(E2236/D2236)*100</f>
        <v>60</v>
      </c>
      <c r="P2236" s="19">
        <f>ROUND(E2236/L2236, 3)</f>
        <v>3000</v>
      </c>
      <c r="Q2236" t="str">
        <f>LEFT(N2236, SEARCH("/", N2236, 1)-1)</f>
        <v>film &amp; video</v>
      </c>
      <c r="R2236" t="str">
        <f>RIGHT(N2236,LEN(N2236)-FIND("/",N2236))</f>
        <v>drama</v>
      </c>
      <c r="S2236" s="8">
        <f t="shared" si="68"/>
        <v>42721.075949074075</v>
      </c>
      <c r="T2236" s="8">
        <f t="shared" si="69"/>
        <v>42751.075949074075</v>
      </c>
    </row>
    <row r="2237" spans="1:20" ht="45" x14ac:dyDescent="0.2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17">
        <f>(E2237/D2237)*100</f>
        <v>60</v>
      </c>
      <c r="P2237" s="19">
        <f>ROUND(E2237/L2237, 3)</f>
        <v>60</v>
      </c>
      <c r="Q2237" t="str">
        <f>LEFT(N2237, SEARCH("/", N2237, 1)-1)</f>
        <v>theater</v>
      </c>
      <c r="R2237" t="str">
        <f>RIGHT(N2237,LEN(N2237)-FIND("/",N2237))</f>
        <v>plays</v>
      </c>
      <c r="S2237" s="8">
        <f t="shared" si="68"/>
        <v>42305.670914351853</v>
      </c>
      <c r="T2237" s="8">
        <f t="shared" si="69"/>
        <v>42339.249305555553</v>
      </c>
    </row>
    <row r="2238" spans="1:20" ht="45" x14ac:dyDescent="0.2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17">
        <f>(E2238/D2238)*100</f>
        <v>59.774999999999999</v>
      </c>
      <c r="P2238" s="19">
        <f>ROUND(E2238/L2238, 3)</f>
        <v>61.308</v>
      </c>
      <c r="Q2238" t="str">
        <f>LEFT(N2238, SEARCH("/", N2238, 1)-1)</f>
        <v>theater</v>
      </c>
      <c r="R2238" t="str">
        <f>RIGHT(N2238,LEN(N2238)-FIND("/",N2238))</f>
        <v>spaces</v>
      </c>
      <c r="S2238" s="8">
        <f t="shared" si="68"/>
        <v>42097.732418981483</v>
      </c>
      <c r="T2238" s="8">
        <f t="shared" si="69"/>
        <v>42115.249305555553</v>
      </c>
    </row>
    <row r="2239" spans="1:20" ht="60" x14ac:dyDescent="0.2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17">
        <f>(E2239/D2239)*100</f>
        <v>59.657142857142851</v>
      </c>
      <c r="P2239" s="19">
        <f>ROUND(E2239/L2239, 3)</f>
        <v>174</v>
      </c>
      <c r="Q2239" t="str">
        <f>LEFT(N2239, SEARCH("/", N2239, 1)-1)</f>
        <v>theater</v>
      </c>
      <c r="R2239" t="str">
        <f>RIGHT(N2239,LEN(N2239)-FIND("/",N2239))</f>
        <v>musical</v>
      </c>
      <c r="S2239" s="8">
        <f t="shared" si="68"/>
        <v>41968.938993055555</v>
      </c>
      <c r="T2239" s="8">
        <f t="shared" si="69"/>
        <v>41989.938993055555</v>
      </c>
    </row>
    <row r="2240" spans="1:20" ht="45" x14ac:dyDescent="0.2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17">
        <f>(E2240/D2240)*100</f>
        <v>59.583333333333336</v>
      </c>
      <c r="P2240" s="19">
        <f>ROUND(E2240/L2240, 3)</f>
        <v>65</v>
      </c>
      <c r="Q2240" t="str">
        <f>LEFT(N2240, SEARCH("/", N2240, 1)-1)</f>
        <v>theater</v>
      </c>
      <c r="R2240" t="str">
        <f>RIGHT(N2240,LEN(N2240)-FIND("/",N2240))</f>
        <v>spaces</v>
      </c>
      <c r="S2240" s="8">
        <f t="shared" si="68"/>
        <v>42141.741307870368</v>
      </c>
      <c r="T2240" s="8">
        <f t="shared" si="69"/>
        <v>42171.741307870368</v>
      </c>
    </row>
    <row r="2241" spans="1:20" ht="60" x14ac:dyDescent="0.2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17">
        <f>(E2241/D2241)*100</f>
        <v>59.467839999999995</v>
      </c>
      <c r="P2241" s="19">
        <f>ROUND(E2241/L2241, 3)</f>
        <v>72.17</v>
      </c>
      <c r="Q2241" t="str">
        <f>LEFT(N2241, SEARCH("/", N2241, 1)-1)</f>
        <v>photography</v>
      </c>
      <c r="R2241" t="str">
        <f>RIGHT(N2241,LEN(N2241)-FIND("/",N2241))</f>
        <v>photobooks</v>
      </c>
      <c r="S2241" s="8">
        <f t="shared" si="68"/>
        <v>41834.980462962965</v>
      </c>
      <c r="T2241" s="8">
        <f t="shared" si="69"/>
        <v>41864.980462962965</v>
      </c>
    </row>
    <row r="2242" spans="1:20" ht="45" x14ac:dyDescent="0.2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17">
        <f>(E2242/D2242)*100</f>
        <v>59.3</v>
      </c>
      <c r="P2242" s="19">
        <f>ROUND(E2242/L2242, 3)</f>
        <v>70.594999999999999</v>
      </c>
      <c r="Q2242" t="str">
        <f>LEFT(N2242, SEARCH("/", N2242, 1)-1)</f>
        <v>technology</v>
      </c>
      <c r="R2242" t="str">
        <f>RIGHT(N2242,LEN(N2242)-FIND("/",N2242))</f>
        <v>gadgets</v>
      </c>
      <c r="S2242" s="8">
        <f t="shared" si="68"/>
        <v>42129.226388888885</v>
      </c>
      <c r="T2242" s="8">
        <f t="shared" si="69"/>
        <v>42159.226388888885</v>
      </c>
    </row>
    <row r="2243" spans="1:20" ht="60" x14ac:dyDescent="0.2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17">
        <f>(E2243/D2243)*100</f>
        <v>59.142857142857139</v>
      </c>
      <c r="P2243" s="19">
        <f>ROUND(E2243/L2243, 3)</f>
        <v>53.076999999999998</v>
      </c>
      <c r="Q2243" t="str">
        <f>LEFT(N2243, SEARCH("/", N2243, 1)-1)</f>
        <v>theater</v>
      </c>
      <c r="R2243" t="str">
        <f>RIGHT(N2243,LEN(N2243)-FIND("/",N2243))</f>
        <v>musical</v>
      </c>
      <c r="S2243" s="8">
        <f t="shared" ref="S2243:S2306" si="70">(((J2243/60)/60)/24)+DATE(1970,1,1)</f>
        <v>42017.594236111108</v>
      </c>
      <c r="T2243" s="8">
        <f t="shared" ref="T2243:T2306" si="71">(((I2243/60)/60)/24)+DATE(1970,1,1)</f>
        <v>42047.594236111108</v>
      </c>
    </row>
    <row r="2244" spans="1:20" ht="45" x14ac:dyDescent="0.2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17">
        <f>(E2244/D2244)*100</f>
        <v>58.558333333333337</v>
      </c>
      <c r="P2244" s="19">
        <f>ROUND(E2244/L2244, 3)</f>
        <v>153.428</v>
      </c>
      <c r="Q2244" t="str">
        <f>LEFT(N2244, SEARCH("/", N2244, 1)-1)</f>
        <v>technology</v>
      </c>
      <c r="R2244" t="str">
        <f>RIGHT(N2244,LEN(N2244)-FIND("/",N2244))</f>
        <v>wearables</v>
      </c>
      <c r="S2244" s="8">
        <f t="shared" si="70"/>
        <v>42282.168993055559</v>
      </c>
      <c r="T2244" s="8">
        <f t="shared" si="71"/>
        <v>42327.210659722223</v>
      </c>
    </row>
    <row r="2245" spans="1:20" ht="60" x14ac:dyDescent="0.2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17">
        <f>(E2245/D2245)*100</f>
        <v>58.461538461538467</v>
      </c>
      <c r="P2245" s="19">
        <f>ROUND(E2245/L2245, 3)</f>
        <v>54.286000000000001</v>
      </c>
      <c r="Q2245" t="str">
        <f>LEFT(N2245, SEARCH("/", N2245, 1)-1)</f>
        <v>film &amp; video</v>
      </c>
      <c r="R2245" t="str">
        <f>RIGHT(N2245,LEN(N2245)-FIND("/",N2245))</f>
        <v>drama</v>
      </c>
      <c r="S2245" s="8">
        <f t="shared" si="70"/>
        <v>42023.818622685183</v>
      </c>
      <c r="T2245" s="8">
        <f t="shared" si="71"/>
        <v>42043.818622685183</v>
      </c>
    </row>
    <row r="2246" spans="1:20" x14ac:dyDescent="0.2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17">
        <f>(E2246/D2246)*100</f>
        <v>58.291457286432156</v>
      </c>
      <c r="P2246" s="19">
        <f>ROUND(E2246/L2246, 3)</f>
        <v>58</v>
      </c>
      <c r="Q2246" t="str">
        <f>LEFT(N2246, SEARCH("/", N2246, 1)-1)</f>
        <v>theater</v>
      </c>
      <c r="R2246" t="str">
        <f>RIGHT(N2246,LEN(N2246)-FIND("/",N2246))</f>
        <v>spaces</v>
      </c>
      <c r="S2246" s="8">
        <f t="shared" si="70"/>
        <v>42678.932083333333</v>
      </c>
      <c r="T2246" s="8">
        <f t="shared" si="71"/>
        <v>42683.973750000005</v>
      </c>
    </row>
    <row r="2247" spans="1:20" ht="60" x14ac:dyDescent="0.2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17">
        <f>(E2247/D2247)*100</f>
        <v>57.648750000000007</v>
      </c>
      <c r="P2247" s="19">
        <f>ROUND(E2247/L2247, 3)</f>
        <v>343.14699999999999</v>
      </c>
      <c r="Q2247" t="str">
        <f>LEFT(N2247, SEARCH("/", N2247, 1)-1)</f>
        <v>technology</v>
      </c>
      <c r="R2247" t="str">
        <f>RIGHT(N2247,LEN(N2247)-FIND("/",N2247))</f>
        <v>wearables</v>
      </c>
      <c r="S2247" s="8">
        <f t="shared" si="70"/>
        <v>42675.66778935185</v>
      </c>
      <c r="T2247" s="8">
        <f t="shared" si="71"/>
        <v>42712.207638888889</v>
      </c>
    </row>
    <row r="2248" spans="1:20" ht="45" x14ac:dyDescent="0.2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17">
        <f>(E2248/D2248)*100</f>
        <v>57.333333333333336</v>
      </c>
      <c r="P2248" s="19">
        <f>ROUND(E2248/L2248, 3)</f>
        <v>43</v>
      </c>
      <c r="Q2248" t="str">
        <f>LEFT(N2248, SEARCH("/", N2248, 1)-1)</f>
        <v>theater</v>
      </c>
      <c r="R2248" t="str">
        <f>RIGHT(N2248,LEN(N2248)-FIND("/",N2248))</f>
        <v>spaces</v>
      </c>
      <c r="S2248" s="8">
        <f t="shared" si="70"/>
        <v>42081.515335648146</v>
      </c>
      <c r="T2248" s="8">
        <f t="shared" si="71"/>
        <v>42095.515335648146</v>
      </c>
    </row>
    <row r="2249" spans="1:20" ht="45" x14ac:dyDescent="0.2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17">
        <f>(E2249/D2249)*100</f>
        <v>57.199999999999996</v>
      </c>
      <c r="P2249" s="19">
        <f>ROUND(E2249/L2249, 3)</f>
        <v>59.582999999999998</v>
      </c>
      <c r="Q2249" t="str">
        <f>LEFT(N2249, SEARCH("/", N2249, 1)-1)</f>
        <v>theater</v>
      </c>
      <c r="R2249" t="str">
        <f>RIGHT(N2249,LEN(N2249)-FIND("/",N2249))</f>
        <v>plays</v>
      </c>
      <c r="S2249" s="8">
        <f t="shared" si="70"/>
        <v>42061.963263888887</v>
      </c>
      <c r="T2249" s="8">
        <f t="shared" si="71"/>
        <v>42091.921597222223</v>
      </c>
    </row>
    <row r="2250" spans="1:20" ht="60" x14ac:dyDescent="0.2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17">
        <f>(E2250/D2250)*100</f>
        <v>56.51428571428572</v>
      </c>
      <c r="P2250" s="19">
        <f>ROUND(E2250/L2250, 3)</f>
        <v>150.5</v>
      </c>
      <c r="Q2250" t="str">
        <f>LEFT(N2250, SEARCH("/", N2250, 1)-1)</f>
        <v>photography</v>
      </c>
      <c r="R2250" t="str">
        <f>RIGHT(N2250,LEN(N2250)-FIND("/",N2250))</f>
        <v>photobooks</v>
      </c>
      <c r="S2250" s="8">
        <f t="shared" si="70"/>
        <v>41891.780023148152</v>
      </c>
      <c r="T2250" s="8">
        <f t="shared" si="71"/>
        <v>41926.780023148152</v>
      </c>
    </row>
    <row r="2251" spans="1:20" ht="45" x14ac:dyDescent="0.2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17">
        <f>(E2251/D2251)*100</f>
        <v>56.263267182990241</v>
      </c>
      <c r="P2251" s="19">
        <f>ROUND(E2251/L2251, 3)</f>
        <v>790.83699999999999</v>
      </c>
      <c r="Q2251" t="str">
        <f>LEFT(N2251, SEARCH("/", N2251, 1)-1)</f>
        <v>technology</v>
      </c>
      <c r="R2251" t="str">
        <f>RIGHT(N2251,LEN(N2251)-FIND("/",N2251))</f>
        <v>wearables</v>
      </c>
      <c r="S2251" s="8">
        <f t="shared" si="70"/>
        <v>42395.309039351851</v>
      </c>
      <c r="T2251" s="8">
        <f t="shared" si="71"/>
        <v>42425.309039351851</v>
      </c>
    </row>
    <row r="2252" spans="1:20" ht="60" x14ac:dyDescent="0.2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17">
        <f>(E2252/D2252)*100</f>
        <v>55.698440000000005</v>
      </c>
      <c r="P2252" s="19">
        <f>ROUND(E2252/L2252, 3)</f>
        <v>331.53800000000001</v>
      </c>
      <c r="Q2252" t="str">
        <f>LEFT(N2252, SEARCH("/", N2252, 1)-1)</f>
        <v>film &amp; video</v>
      </c>
      <c r="R2252" t="str">
        <f>RIGHT(N2252,LEN(N2252)-FIND("/",N2252))</f>
        <v>drama</v>
      </c>
      <c r="S2252" s="8">
        <f t="shared" si="70"/>
        <v>42066.958761574075</v>
      </c>
      <c r="T2252" s="8">
        <f t="shared" si="71"/>
        <v>42116.917094907403</v>
      </c>
    </row>
    <row r="2253" spans="1:20" ht="45" x14ac:dyDescent="0.2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17">
        <f>(E2253/D2253)*100</f>
        <v>54.52</v>
      </c>
      <c r="P2253" s="19">
        <f>ROUND(E2253/L2253, 3)</f>
        <v>109.04</v>
      </c>
      <c r="Q2253" t="str">
        <f>LEFT(N2253, SEARCH("/", N2253, 1)-1)</f>
        <v>theater</v>
      </c>
      <c r="R2253" t="str">
        <f>RIGHT(N2253,LEN(N2253)-FIND("/",N2253))</f>
        <v>musical</v>
      </c>
      <c r="S2253" s="8">
        <f t="shared" si="70"/>
        <v>42293.853541666671</v>
      </c>
      <c r="T2253" s="8">
        <f t="shared" si="71"/>
        <v>42352.249305555553</v>
      </c>
    </row>
    <row r="2254" spans="1:20" ht="60" x14ac:dyDescent="0.2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17">
        <f>(E2254/D2254)*100</f>
        <v>53</v>
      </c>
      <c r="P2254" s="19">
        <f>ROUND(E2254/L2254, 3)</f>
        <v>88.332999999999998</v>
      </c>
      <c r="Q2254" t="str">
        <f>LEFT(N2254, SEARCH("/", N2254, 1)-1)</f>
        <v>theater</v>
      </c>
      <c r="R2254" t="str">
        <f>RIGHT(N2254,LEN(N2254)-FIND("/",N2254))</f>
        <v>plays</v>
      </c>
      <c r="S2254" s="8">
        <f t="shared" si="70"/>
        <v>42534.933321759265</v>
      </c>
      <c r="T2254" s="8">
        <f t="shared" si="71"/>
        <v>42554.832638888889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17">
        <f>(E2255/D2255)*100</f>
        <v>52.794871794871788</v>
      </c>
      <c r="P2255" s="19">
        <f>ROUND(E2255/L2255, 3)</f>
        <v>44.761000000000003</v>
      </c>
      <c r="Q2255" t="str">
        <f>LEFT(N2255, SEARCH("/", N2255, 1)-1)</f>
        <v>theater</v>
      </c>
      <c r="R2255" t="str">
        <f>RIGHT(N2255,LEN(N2255)-FIND("/",N2255))</f>
        <v>musical</v>
      </c>
      <c r="S2255" s="8">
        <f t="shared" si="70"/>
        <v>42372.624166666668</v>
      </c>
      <c r="T2255" s="8">
        <f t="shared" si="71"/>
        <v>42402.624166666668</v>
      </c>
    </row>
    <row r="2256" spans="1:20" ht="30" x14ac:dyDescent="0.2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17">
        <f>(E2256/D2256)*100</f>
        <v>52.570512820512818</v>
      </c>
      <c r="P2256" s="19">
        <f>ROUND(E2256/L2256, 3)</f>
        <v>2928.9290000000001</v>
      </c>
      <c r="Q2256" t="str">
        <f>LEFT(N2256, SEARCH("/", N2256, 1)-1)</f>
        <v>technology</v>
      </c>
      <c r="R2256" t="str">
        <f>RIGHT(N2256,LEN(N2256)-FIND("/",N2256))</f>
        <v>gadgets</v>
      </c>
      <c r="S2256" s="8">
        <f t="shared" si="70"/>
        <v>42746.270057870366</v>
      </c>
      <c r="T2256" s="8">
        <f t="shared" si="71"/>
        <v>42776.270057870366</v>
      </c>
    </row>
    <row r="2257" spans="1:20" ht="45" x14ac:dyDescent="0.2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17">
        <f>(E2257/D2257)*100</f>
        <v>52.327777777777776</v>
      </c>
      <c r="P2257" s="19">
        <f>ROUND(E2257/L2257, 3)</f>
        <v>94.19</v>
      </c>
      <c r="Q2257" t="str">
        <f>LEFT(N2257, SEARCH("/", N2257, 1)-1)</f>
        <v>photography</v>
      </c>
      <c r="R2257" t="str">
        <f>RIGHT(N2257,LEN(N2257)-FIND("/",N2257))</f>
        <v>photobooks</v>
      </c>
      <c r="S2257" s="8">
        <f t="shared" si="70"/>
        <v>42705.662118055552</v>
      </c>
      <c r="T2257" s="8">
        <f t="shared" si="71"/>
        <v>42765.290972222225</v>
      </c>
    </row>
    <row r="2258" spans="1:20" ht="45" x14ac:dyDescent="0.2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17">
        <f>(E2258/D2258)*100</f>
        <v>52.16</v>
      </c>
      <c r="P2258" s="19">
        <f>ROUND(E2258/L2258, 3)</f>
        <v>49.207999999999998</v>
      </c>
      <c r="Q2258" t="str">
        <f>LEFT(N2258, SEARCH("/", N2258, 1)-1)</f>
        <v>theater</v>
      </c>
      <c r="R2258" t="str">
        <f>RIGHT(N2258,LEN(N2258)-FIND("/",N2258))</f>
        <v>musical</v>
      </c>
      <c r="S2258" s="8">
        <f t="shared" si="70"/>
        <v>41858.761782407404</v>
      </c>
      <c r="T2258" s="8">
        <f t="shared" si="71"/>
        <v>41888.875</v>
      </c>
    </row>
    <row r="2259" spans="1:20" ht="45" x14ac:dyDescent="0.2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17">
        <f>(E2259/D2259)*100</f>
        <v>52</v>
      </c>
      <c r="P2259" s="19">
        <f>ROUND(E2259/L2259, 3)</f>
        <v>17.332999999999998</v>
      </c>
      <c r="Q2259" t="str">
        <f>LEFT(N2259, SEARCH("/", N2259, 1)-1)</f>
        <v>publishing</v>
      </c>
      <c r="R2259" t="str">
        <f>RIGHT(N2259,LEN(N2259)-FIND("/",N2259))</f>
        <v>children's books</v>
      </c>
      <c r="S2259" s="8">
        <f t="shared" si="70"/>
        <v>42072.790821759263</v>
      </c>
      <c r="T2259" s="8">
        <f t="shared" si="71"/>
        <v>42102.790821759263</v>
      </c>
    </row>
    <row r="2260" spans="1:20" ht="60" x14ac:dyDescent="0.2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17">
        <f>(E2260/D2260)*100</f>
        <v>51.6</v>
      </c>
      <c r="P2260" s="19">
        <f>ROUND(E2260/L2260, 3)</f>
        <v>32.25</v>
      </c>
      <c r="Q2260" t="str">
        <f>LEFT(N2260, SEARCH("/", N2260, 1)-1)</f>
        <v>theater</v>
      </c>
      <c r="R2260" t="str">
        <f>RIGHT(N2260,LEN(N2260)-FIND("/",N2260))</f>
        <v>plays</v>
      </c>
      <c r="S2260" s="8">
        <f t="shared" si="70"/>
        <v>42800.753333333334</v>
      </c>
      <c r="T2260" s="8">
        <f t="shared" si="71"/>
        <v>42841.833333333328</v>
      </c>
    </row>
    <row r="2261" spans="1:20" ht="60" x14ac:dyDescent="0.2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17">
        <f>(E2261/D2261)*100</f>
        <v>51.4</v>
      </c>
      <c r="P2261" s="19">
        <f>ROUND(E2261/L2261, 3)</f>
        <v>63.122999999999998</v>
      </c>
      <c r="Q2261" t="str">
        <f>LEFT(N2261, SEARCH("/", N2261, 1)-1)</f>
        <v>publishing</v>
      </c>
      <c r="R2261" t="str">
        <f>RIGHT(N2261,LEN(N2261)-FIND("/",N2261))</f>
        <v>fiction</v>
      </c>
      <c r="S2261" s="8">
        <f t="shared" si="70"/>
        <v>42250.685706018514</v>
      </c>
      <c r="T2261" s="8">
        <f t="shared" si="71"/>
        <v>42288.208333333328</v>
      </c>
    </row>
    <row r="2262" spans="1:20" ht="60" x14ac:dyDescent="0.2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17">
        <f>(E2262/D2262)*100</f>
        <v>51.023391812865491</v>
      </c>
      <c r="P2262" s="19">
        <f>ROUND(E2262/L2262, 3)</f>
        <v>147.881</v>
      </c>
      <c r="Q2262" t="str">
        <f>LEFT(N2262, SEARCH("/", N2262, 1)-1)</f>
        <v>theater</v>
      </c>
      <c r="R2262" t="str">
        <f>RIGHT(N2262,LEN(N2262)-FIND("/",N2262))</f>
        <v>musical</v>
      </c>
      <c r="S2262" s="8">
        <f t="shared" si="70"/>
        <v>41880.753437499996</v>
      </c>
      <c r="T2262" s="8">
        <f t="shared" si="71"/>
        <v>41905.165972222225</v>
      </c>
    </row>
    <row r="2263" spans="1:20" ht="60" x14ac:dyDescent="0.2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17">
        <f>(E2263/D2263)*100</f>
        <v>50.739999999999995</v>
      </c>
      <c r="P2263" s="19">
        <f>ROUND(E2263/L2263, 3)</f>
        <v>74.617999999999995</v>
      </c>
      <c r="Q2263" t="str">
        <f>LEFT(N2263, SEARCH("/", N2263, 1)-1)</f>
        <v>music</v>
      </c>
      <c r="R2263" t="str">
        <f>RIGHT(N2263,LEN(N2263)-FIND("/",N2263))</f>
        <v>world music</v>
      </c>
      <c r="S2263" s="8">
        <f t="shared" si="70"/>
        <v>41923.837731481479</v>
      </c>
      <c r="T2263" s="8">
        <f t="shared" si="71"/>
        <v>41946.249305555553</v>
      </c>
    </row>
    <row r="2264" spans="1:20" ht="60" x14ac:dyDescent="0.2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17">
        <f>(E2264/D2264)*100</f>
        <v>50.721666666666664</v>
      </c>
      <c r="P2264" s="19">
        <f>ROUND(E2264/L2264, 3)</f>
        <v>117.684</v>
      </c>
      <c r="Q2264" t="str">
        <f>LEFT(N2264, SEARCH("/", N2264, 1)-1)</f>
        <v>film &amp; video</v>
      </c>
      <c r="R2264" t="str">
        <f>RIGHT(N2264,LEN(N2264)-FIND("/",N2264))</f>
        <v>drama</v>
      </c>
      <c r="S2264" s="8">
        <f t="shared" si="70"/>
        <v>42556.583368055552</v>
      </c>
      <c r="T2264" s="8">
        <f t="shared" si="71"/>
        <v>42586.583368055552</v>
      </c>
    </row>
    <row r="2265" spans="1:20" ht="60" x14ac:dyDescent="0.2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17">
        <f>(E2265/D2265)*100</f>
        <v>50.38095238095238</v>
      </c>
      <c r="P2265" s="19">
        <f>ROUND(E2265/L2265, 3)</f>
        <v>117.556</v>
      </c>
      <c r="Q2265" t="str">
        <f>LEFT(N2265, SEARCH("/", N2265, 1)-1)</f>
        <v>technology</v>
      </c>
      <c r="R2265" t="str">
        <f>RIGHT(N2265,LEN(N2265)-FIND("/",N2265))</f>
        <v>makerspaces</v>
      </c>
      <c r="S2265" s="8">
        <f t="shared" si="70"/>
        <v>42482.624699074076</v>
      </c>
      <c r="T2265" s="8">
        <f t="shared" si="71"/>
        <v>42512.624699074076</v>
      </c>
    </row>
    <row r="2266" spans="1:20" ht="60" x14ac:dyDescent="0.2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17">
        <f>(E2266/D2266)*100</f>
        <v>50.2</v>
      </c>
      <c r="P2266" s="19">
        <f>ROUND(E2266/L2266, 3)</f>
        <v>51.223999999999997</v>
      </c>
      <c r="Q2266" t="str">
        <f>LEFT(N2266, SEARCH("/", N2266, 1)-1)</f>
        <v>film &amp; video</v>
      </c>
      <c r="R2266" t="str">
        <f>RIGHT(N2266,LEN(N2266)-FIND("/",N2266))</f>
        <v>animation</v>
      </c>
      <c r="S2266" s="8">
        <f t="shared" si="70"/>
        <v>41243.197592592594</v>
      </c>
      <c r="T2266" s="8">
        <f t="shared" si="71"/>
        <v>41303.197592592594</v>
      </c>
    </row>
    <row r="2267" spans="1:20" ht="60" x14ac:dyDescent="0.2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17">
        <f>(E2267/D2267)*100</f>
        <v>50</v>
      </c>
      <c r="P2267" s="19">
        <f>ROUND(E2267/L2267, 3)</f>
        <v>60</v>
      </c>
      <c r="Q2267" t="str">
        <f>LEFT(N2267, SEARCH("/", N2267, 1)-1)</f>
        <v>theater</v>
      </c>
      <c r="R2267" t="str">
        <f>RIGHT(N2267,LEN(N2267)-FIND("/",N2267))</f>
        <v>plays</v>
      </c>
      <c r="S2267" s="8">
        <f t="shared" si="70"/>
        <v>42370.007766203707</v>
      </c>
      <c r="T2267" s="8">
        <f t="shared" si="71"/>
        <v>42398.981944444444</v>
      </c>
    </row>
    <row r="2268" spans="1:20" ht="45" x14ac:dyDescent="0.2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17">
        <f>(E2268/D2268)*100</f>
        <v>49.381999999999998</v>
      </c>
      <c r="P2268" s="19">
        <f>ROUND(E2268/L2268, 3)</f>
        <v>176.364</v>
      </c>
      <c r="Q2268" t="str">
        <f>LEFT(N2268, SEARCH("/", N2268, 1)-1)</f>
        <v>technology</v>
      </c>
      <c r="R2268" t="str">
        <f>RIGHT(N2268,LEN(N2268)-FIND("/",N2268))</f>
        <v>wearables</v>
      </c>
      <c r="S2268" s="8">
        <f t="shared" si="70"/>
        <v>42767.577303240745</v>
      </c>
      <c r="T2268" s="8">
        <f t="shared" si="71"/>
        <v>42797.577303240745</v>
      </c>
    </row>
    <row r="2269" spans="1:20" ht="60" x14ac:dyDescent="0.2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17">
        <f>(E2269/D2269)*100</f>
        <v>49.186046511627907</v>
      </c>
      <c r="P2269" s="19">
        <f>ROUND(E2269/L2269, 3)</f>
        <v>132.18799999999999</v>
      </c>
      <c r="Q2269" t="str">
        <f>LEFT(N2269, SEARCH("/", N2269, 1)-1)</f>
        <v>photography</v>
      </c>
      <c r="R2269" t="str">
        <f>RIGHT(N2269,LEN(N2269)-FIND("/",N2269))</f>
        <v>nature</v>
      </c>
      <c r="S2269" s="8">
        <f t="shared" si="70"/>
        <v>41892.688750000001</v>
      </c>
      <c r="T2269" s="8">
        <f t="shared" si="71"/>
        <v>41913.165972222225</v>
      </c>
    </row>
    <row r="2270" spans="1:20" ht="45" x14ac:dyDescent="0.2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17">
        <f>(E2270/D2270)*100</f>
        <v>49.183333333333337</v>
      </c>
      <c r="P2270" s="19">
        <f>ROUND(E2270/L2270, 3)</f>
        <v>42.156999999999996</v>
      </c>
      <c r="Q2270" t="str">
        <f>LEFT(N2270, SEARCH("/", N2270, 1)-1)</f>
        <v>photography</v>
      </c>
      <c r="R2270" t="str">
        <f>RIGHT(N2270,LEN(N2270)-FIND("/",N2270))</f>
        <v>photobooks</v>
      </c>
      <c r="S2270" s="8">
        <f t="shared" si="70"/>
        <v>42033.314074074078</v>
      </c>
      <c r="T2270" s="8">
        <f t="shared" si="71"/>
        <v>42063.314074074078</v>
      </c>
    </row>
    <row r="2271" spans="1:20" ht="60" x14ac:dyDescent="0.2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17">
        <f>(E2271/D2271)*100</f>
        <v>48.833333333333336</v>
      </c>
      <c r="P2271" s="19">
        <f>ROUND(E2271/L2271, 3)</f>
        <v>47.258000000000003</v>
      </c>
      <c r="Q2271" t="str">
        <f>LEFT(N2271, SEARCH("/", N2271, 1)-1)</f>
        <v>theater</v>
      </c>
      <c r="R2271" t="str">
        <f>RIGHT(N2271,LEN(N2271)-FIND("/",N2271))</f>
        <v>plays</v>
      </c>
      <c r="S2271" s="8">
        <f t="shared" si="70"/>
        <v>42663.468078703707</v>
      </c>
      <c r="T2271" s="8">
        <f t="shared" si="71"/>
        <v>42688.509745370371</v>
      </c>
    </row>
    <row r="2272" spans="1:20" ht="45" x14ac:dyDescent="0.2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17">
        <f>(E2272/D2272)*100</f>
        <v>48.485714285714288</v>
      </c>
      <c r="P2272" s="19">
        <f>ROUND(E2272/L2272, 3)</f>
        <v>94.278000000000006</v>
      </c>
      <c r="Q2272" t="str">
        <f>LEFT(N2272, SEARCH("/", N2272, 1)-1)</f>
        <v>photography</v>
      </c>
      <c r="R2272" t="str">
        <f>RIGHT(N2272,LEN(N2272)-FIND("/",N2272))</f>
        <v>photobooks</v>
      </c>
      <c r="S2272" s="8">
        <f t="shared" si="70"/>
        <v>42159.47256944445</v>
      </c>
      <c r="T2272" s="8">
        <f t="shared" si="71"/>
        <v>42182.915972222225</v>
      </c>
    </row>
    <row r="2273" spans="1:20" ht="45" x14ac:dyDescent="0.2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17">
        <f>(E2273/D2273)*100</f>
        <v>48</v>
      </c>
      <c r="P2273" s="19">
        <f>ROUND(E2273/L2273, 3)</f>
        <v>30</v>
      </c>
      <c r="Q2273" t="str">
        <f>LEFT(N2273, SEARCH("/", N2273, 1)-1)</f>
        <v>food</v>
      </c>
      <c r="R2273" t="str">
        <f>RIGHT(N2273,LEN(N2273)-FIND("/",N2273))</f>
        <v>small batch</v>
      </c>
      <c r="S2273" s="8">
        <f t="shared" si="70"/>
        <v>42807.755173611105</v>
      </c>
      <c r="T2273" s="8">
        <f t="shared" si="71"/>
        <v>42814.755173611105</v>
      </c>
    </row>
    <row r="2274" spans="1:20" ht="45" x14ac:dyDescent="0.2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17">
        <f>(E2274/D2274)*100</f>
        <v>47.8</v>
      </c>
      <c r="P2274" s="19">
        <f>ROUND(E2274/L2274, 3)</f>
        <v>159.333</v>
      </c>
      <c r="Q2274" t="str">
        <f>LEFT(N2274, SEARCH("/", N2274, 1)-1)</f>
        <v>music</v>
      </c>
      <c r="R2274" t="str">
        <f>RIGHT(N2274,LEN(N2274)-FIND("/",N2274))</f>
        <v>faith</v>
      </c>
      <c r="S2274" s="8">
        <f t="shared" si="70"/>
        <v>42788.151238425926</v>
      </c>
      <c r="T2274" s="8">
        <f t="shared" si="71"/>
        <v>42820.999305555553</v>
      </c>
    </row>
    <row r="2275" spans="1:20" ht="60" x14ac:dyDescent="0.2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17">
        <f>(E2275/D2275)*100</f>
        <v>47.692307692307693</v>
      </c>
      <c r="P2275" s="19">
        <f>ROUND(E2275/L2275, 3)</f>
        <v>62</v>
      </c>
      <c r="Q2275" t="str">
        <f>LEFT(N2275, SEARCH("/", N2275, 1)-1)</f>
        <v>theater</v>
      </c>
      <c r="R2275" t="str">
        <f>RIGHT(N2275,LEN(N2275)-FIND("/",N2275))</f>
        <v>plays</v>
      </c>
      <c r="S2275" s="8">
        <f t="shared" si="70"/>
        <v>41830.858344907407</v>
      </c>
      <c r="T2275" s="8">
        <f t="shared" si="71"/>
        <v>41852.291666666664</v>
      </c>
    </row>
    <row r="2276" spans="1:20" ht="60" x14ac:dyDescent="0.2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17">
        <f>(E2276/D2276)*100</f>
        <v>47.631578947368418</v>
      </c>
      <c r="P2276" s="19">
        <f>ROUND(E2276/L2276, 3)</f>
        <v>31.207000000000001</v>
      </c>
      <c r="Q2276" t="str">
        <f>LEFT(N2276, SEARCH("/", N2276, 1)-1)</f>
        <v>photography</v>
      </c>
      <c r="R2276" t="str">
        <f>RIGHT(N2276,LEN(N2276)-FIND("/",N2276))</f>
        <v>photobooks</v>
      </c>
      <c r="S2276" s="8">
        <f t="shared" si="70"/>
        <v>41958.550659722227</v>
      </c>
      <c r="T2276" s="8">
        <f t="shared" si="71"/>
        <v>41988.550659722227</v>
      </c>
    </row>
    <row r="2277" spans="1:20" ht="60" x14ac:dyDescent="0.2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17">
        <f>(E2277/D2277)*100</f>
        <v>47.4</v>
      </c>
      <c r="P2277" s="19">
        <f>ROUND(E2277/L2277, 3)</f>
        <v>29.625</v>
      </c>
      <c r="Q2277" t="str">
        <f>LEFT(N2277, SEARCH("/", N2277, 1)-1)</f>
        <v>technology</v>
      </c>
      <c r="R2277" t="str">
        <f>RIGHT(N2277,LEN(N2277)-FIND("/",N2277))</f>
        <v>gadgets</v>
      </c>
      <c r="S2277" s="8">
        <f t="shared" si="70"/>
        <v>42113.875567129624</v>
      </c>
      <c r="T2277" s="8">
        <f t="shared" si="71"/>
        <v>42143.875567129624</v>
      </c>
    </row>
    <row r="2278" spans="1:20" ht="45" x14ac:dyDescent="0.2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17">
        <f>(E2278/D2278)*100</f>
        <v>47.333333333333336</v>
      </c>
      <c r="P2278" s="19">
        <f>ROUND(E2278/L2278, 3)</f>
        <v>53.25</v>
      </c>
      <c r="Q2278" t="str">
        <f>LEFT(N2278, SEARCH("/", N2278, 1)-1)</f>
        <v>technology</v>
      </c>
      <c r="R2278" t="str">
        <f>RIGHT(N2278,LEN(N2278)-FIND("/",N2278))</f>
        <v>wearables</v>
      </c>
      <c r="S2278" s="8">
        <f t="shared" si="70"/>
        <v>42009.973946759259</v>
      </c>
      <c r="T2278" s="8">
        <f t="shared" si="71"/>
        <v>42039.973946759259</v>
      </c>
    </row>
    <row r="2279" spans="1:20" ht="45" x14ac:dyDescent="0.2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17">
        <f>(E2279/D2279)*100</f>
        <v>47.05</v>
      </c>
      <c r="P2279" s="19">
        <f>ROUND(E2279/L2279, 3)</f>
        <v>166.059</v>
      </c>
      <c r="Q2279" t="str">
        <f>LEFT(N2279, SEARCH("/", N2279, 1)-1)</f>
        <v>theater</v>
      </c>
      <c r="R2279" t="str">
        <f>RIGHT(N2279,LEN(N2279)-FIND("/",N2279))</f>
        <v>plays</v>
      </c>
      <c r="S2279" s="8">
        <f t="shared" si="70"/>
        <v>41804.937083333331</v>
      </c>
      <c r="T2279" s="8">
        <f t="shared" si="71"/>
        <v>41821.9375</v>
      </c>
    </row>
    <row r="2280" spans="1:20" ht="30" x14ac:dyDescent="0.2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17">
        <f>(E2280/D2280)*100</f>
        <v>46.666666666666664</v>
      </c>
      <c r="P2280" s="19">
        <f>ROUND(E2280/L2280, 3)</f>
        <v>1272.7270000000001</v>
      </c>
      <c r="Q2280" t="str">
        <f>LEFT(N2280, SEARCH("/", N2280, 1)-1)</f>
        <v>technology</v>
      </c>
      <c r="R2280" t="str">
        <f>RIGHT(N2280,LEN(N2280)-FIND("/",N2280))</f>
        <v>wearables</v>
      </c>
      <c r="S2280" s="8">
        <f t="shared" si="70"/>
        <v>42742.30332175926</v>
      </c>
      <c r="T2280" s="8">
        <f t="shared" si="71"/>
        <v>42775.30332175926</v>
      </c>
    </row>
    <row r="2281" spans="1:20" ht="60" x14ac:dyDescent="0.2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17">
        <f>(E2281/D2281)*100</f>
        <v>46.6</v>
      </c>
      <c r="P2281" s="19">
        <f>ROUND(E2281/L2281, 3)</f>
        <v>34.097999999999999</v>
      </c>
      <c r="Q2281" t="str">
        <f>LEFT(N2281, SEARCH("/", N2281, 1)-1)</f>
        <v>technology</v>
      </c>
      <c r="R2281" t="str">
        <f>RIGHT(N2281,LEN(N2281)-FIND("/",N2281))</f>
        <v>gadgets</v>
      </c>
      <c r="S2281" s="8">
        <f t="shared" si="70"/>
        <v>42702.770729166667</v>
      </c>
      <c r="T2281" s="8">
        <f t="shared" si="71"/>
        <v>42762.770729166667</v>
      </c>
    </row>
    <row r="2282" spans="1:20" ht="60" x14ac:dyDescent="0.2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17">
        <f>(E2282/D2282)*100</f>
        <v>46.379999999999995</v>
      </c>
      <c r="P2282" s="19">
        <f>ROUND(E2282/L2282, 3)</f>
        <v>20.341999999999999</v>
      </c>
      <c r="Q2282" t="str">
        <f>LEFT(N2282, SEARCH("/", N2282, 1)-1)</f>
        <v>technology</v>
      </c>
      <c r="R2282" t="str">
        <f>RIGHT(N2282,LEN(N2282)-FIND("/",N2282))</f>
        <v>wearables</v>
      </c>
      <c r="S2282" s="8">
        <f t="shared" si="70"/>
        <v>42388.523020833338</v>
      </c>
      <c r="T2282" s="8">
        <f t="shared" si="71"/>
        <v>42403.523020833338</v>
      </c>
    </row>
    <row r="2283" spans="1:20" ht="60" x14ac:dyDescent="0.2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17">
        <f>(E2283/D2283)*100</f>
        <v>46.36363636363636</v>
      </c>
      <c r="P2283" s="19">
        <f>ROUND(E2283/L2283, 3)</f>
        <v>70.832999999999998</v>
      </c>
      <c r="Q2283" t="str">
        <f>LEFT(N2283, SEARCH("/", N2283, 1)-1)</f>
        <v>theater</v>
      </c>
      <c r="R2283" t="str">
        <f>RIGHT(N2283,LEN(N2283)-FIND("/",N2283))</f>
        <v>musical</v>
      </c>
      <c r="S2283" s="8">
        <f t="shared" si="70"/>
        <v>42057.277858796297</v>
      </c>
      <c r="T2283" s="8">
        <f t="shared" si="71"/>
        <v>42117.236192129625</v>
      </c>
    </row>
    <row r="2284" spans="1:20" ht="60" x14ac:dyDescent="0.2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17">
        <f>(E2284/D2284)*100</f>
        <v>46.176470588235297</v>
      </c>
      <c r="P2284" s="19">
        <f>ROUND(E2284/L2284, 3)</f>
        <v>34.130000000000003</v>
      </c>
      <c r="Q2284" t="str">
        <f>LEFT(N2284, SEARCH("/", N2284, 1)-1)</f>
        <v>theater</v>
      </c>
      <c r="R2284" t="str">
        <f>RIGHT(N2284,LEN(N2284)-FIND("/",N2284))</f>
        <v>spaces</v>
      </c>
      <c r="S2284" s="8">
        <f t="shared" si="70"/>
        <v>42801.774699074071</v>
      </c>
      <c r="T2284" s="8">
        <f t="shared" si="71"/>
        <v>42832.733032407406</v>
      </c>
    </row>
    <row r="2285" spans="1:20" ht="45" x14ac:dyDescent="0.2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17">
        <f>(E2285/D2285)*100</f>
        <v>46.100628930817614</v>
      </c>
      <c r="P2285" s="19">
        <f>ROUND(E2285/L2285, 3)</f>
        <v>136.46299999999999</v>
      </c>
      <c r="Q2285" t="str">
        <f>LEFT(N2285, SEARCH("/", N2285, 1)-1)</f>
        <v>technology</v>
      </c>
      <c r="R2285" t="str">
        <f>RIGHT(N2285,LEN(N2285)-FIND("/",N2285))</f>
        <v>wearables</v>
      </c>
      <c r="S2285" s="8">
        <f t="shared" si="70"/>
        <v>42766.626793981486</v>
      </c>
      <c r="T2285" s="8">
        <f t="shared" si="71"/>
        <v>42808.585127314815</v>
      </c>
    </row>
    <row r="2286" spans="1:20" ht="60" x14ac:dyDescent="0.2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17">
        <f>(E2286/D2286)*100</f>
        <v>45.92</v>
      </c>
      <c r="P2286" s="19">
        <f>ROUND(E2286/L2286, 3)</f>
        <v>164</v>
      </c>
      <c r="Q2286" t="str">
        <f>LEFT(N2286, SEARCH("/", N2286, 1)-1)</f>
        <v>technology</v>
      </c>
      <c r="R2286" t="str">
        <f>RIGHT(N2286,LEN(N2286)-FIND("/",N2286))</f>
        <v>wearables</v>
      </c>
      <c r="S2286" s="8">
        <f t="shared" si="70"/>
        <v>42721.220520833333</v>
      </c>
      <c r="T2286" s="8">
        <f t="shared" si="71"/>
        <v>42758.207638888889</v>
      </c>
    </row>
    <row r="2287" spans="1:20" ht="60" x14ac:dyDescent="0.2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17">
        <f>(E2287/D2287)*100</f>
        <v>45.92</v>
      </c>
      <c r="P2287" s="19">
        <f>ROUND(E2287/L2287, 3)</f>
        <v>88.308000000000007</v>
      </c>
      <c r="Q2287" t="str">
        <f>LEFT(N2287, SEARCH("/", N2287, 1)-1)</f>
        <v>photography</v>
      </c>
      <c r="R2287" t="str">
        <f>RIGHT(N2287,LEN(N2287)-FIND("/",N2287))</f>
        <v>photobooks</v>
      </c>
      <c r="S2287" s="8">
        <f t="shared" si="70"/>
        <v>41930.218657407408</v>
      </c>
      <c r="T2287" s="8">
        <f t="shared" si="71"/>
        <v>41972.624305555553</v>
      </c>
    </row>
    <row r="2288" spans="1:20" ht="45" x14ac:dyDescent="0.2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17">
        <f>(E2288/D2288)*100</f>
        <v>45.72</v>
      </c>
      <c r="P2288" s="19">
        <f>ROUND(E2288/L2288, 3)</f>
        <v>58.615000000000002</v>
      </c>
      <c r="Q2288" t="str">
        <f>LEFT(N2288, SEARCH("/", N2288, 1)-1)</f>
        <v>photography</v>
      </c>
      <c r="R2288" t="str">
        <f>RIGHT(N2288,LEN(N2288)-FIND("/",N2288))</f>
        <v>photobooks</v>
      </c>
      <c r="S2288" s="8">
        <f t="shared" si="70"/>
        <v>41824.658379629633</v>
      </c>
      <c r="T2288" s="8">
        <f t="shared" si="71"/>
        <v>41854.658379629633</v>
      </c>
    </row>
    <row r="2289" spans="1:20" ht="45" x14ac:dyDescent="0.2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17">
        <f>(E2289/D2289)*100</f>
        <v>45.133333333333333</v>
      </c>
      <c r="P2289" s="19">
        <f>ROUND(E2289/L2289, 3)</f>
        <v>56.417000000000002</v>
      </c>
      <c r="Q2289" t="str">
        <f>LEFT(N2289, SEARCH("/", N2289, 1)-1)</f>
        <v>photography</v>
      </c>
      <c r="R2289" t="str">
        <f>RIGHT(N2289,LEN(N2289)-FIND("/",N2289))</f>
        <v>nature</v>
      </c>
      <c r="S2289" s="8">
        <f t="shared" si="70"/>
        <v>42525.153055555551</v>
      </c>
      <c r="T2289" s="8">
        <f t="shared" si="71"/>
        <v>42555.153055555551</v>
      </c>
    </row>
    <row r="2290" spans="1:20" ht="60" x14ac:dyDescent="0.2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17">
        <f>(E2290/D2290)*100</f>
        <v>44.6</v>
      </c>
      <c r="P2290" s="19">
        <f>ROUND(E2290/L2290, 3)</f>
        <v>185.833</v>
      </c>
      <c r="Q2290" t="str">
        <f>LEFT(N2290, SEARCH("/", N2290, 1)-1)</f>
        <v>film &amp; video</v>
      </c>
      <c r="R2290" t="str">
        <f>RIGHT(N2290,LEN(N2290)-FIND("/",N2290))</f>
        <v>drama</v>
      </c>
      <c r="S2290" s="8">
        <f t="shared" si="70"/>
        <v>42236.159918981488</v>
      </c>
      <c r="T2290" s="8">
        <f t="shared" si="71"/>
        <v>42266.159918981488</v>
      </c>
    </row>
    <row r="2291" spans="1:20" ht="45" x14ac:dyDescent="0.2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17">
        <f>(E2291/D2291)*100</f>
        <v>44.32</v>
      </c>
      <c r="P2291" s="19">
        <f>ROUND(E2291/L2291, 3)</f>
        <v>174.947</v>
      </c>
      <c r="Q2291" t="str">
        <f>LEFT(N2291, SEARCH("/", N2291, 1)-1)</f>
        <v>technology</v>
      </c>
      <c r="R2291" t="str">
        <f>RIGHT(N2291,LEN(N2291)-FIND("/",N2291))</f>
        <v>wearables</v>
      </c>
      <c r="S2291" s="8">
        <f t="shared" si="70"/>
        <v>42676.583599537036</v>
      </c>
      <c r="T2291" s="8">
        <f t="shared" si="71"/>
        <v>42718.6252662037</v>
      </c>
    </row>
    <row r="2292" spans="1:20" ht="60" x14ac:dyDescent="0.2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17">
        <f>(E2292/D2292)*100</f>
        <v>44.3</v>
      </c>
      <c r="P2292" s="19">
        <f>ROUND(E2292/L2292, 3)</f>
        <v>253.143</v>
      </c>
      <c r="Q2292" t="str">
        <f>LEFT(N2292, SEARCH("/", N2292, 1)-1)</f>
        <v>music</v>
      </c>
      <c r="R2292" t="str">
        <f>RIGHT(N2292,LEN(N2292)-FIND("/",N2292))</f>
        <v>faith</v>
      </c>
      <c r="S2292" s="8">
        <f t="shared" si="70"/>
        <v>42804.534652777773</v>
      </c>
      <c r="T2292" s="8">
        <f t="shared" si="71"/>
        <v>42834.492986111116</v>
      </c>
    </row>
    <row r="2293" spans="1:20" ht="60" x14ac:dyDescent="0.2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17">
        <f>(E2293/D2293)*100</f>
        <v>43.833333333333336</v>
      </c>
      <c r="P2293" s="19">
        <f>ROUND(E2293/L2293, 3)</f>
        <v>57.173999999999999</v>
      </c>
      <c r="Q2293" t="str">
        <f>LEFT(N2293, SEARCH("/", N2293, 1)-1)</f>
        <v>theater</v>
      </c>
      <c r="R2293" t="str">
        <f>RIGHT(N2293,LEN(N2293)-FIND("/",N2293))</f>
        <v>plays</v>
      </c>
      <c r="S2293" s="8">
        <f t="shared" si="70"/>
        <v>42221.656782407401</v>
      </c>
      <c r="T2293" s="8">
        <f t="shared" si="71"/>
        <v>42281.656782407401</v>
      </c>
    </row>
    <row r="2294" spans="1:20" ht="45" x14ac:dyDescent="0.2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17">
        <f>(E2294/D2294)*100</f>
        <v>43.406666666666666</v>
      </c>
      <c r="P2294" s="19">
        <f>ROUND(E2294/L2294, 3)</f>
        <v>89.191999999999993</v>
      </c>
      <c r="Q2294" t="str">
        <f>LEFT(N2294, SEARCH("/", N2294, 1)-1)</f>
        <v>technology</v>
      </c>
      <c r="R2294" t="str">
        <f>RIGHT(N2294,LEN(N2294)-FIND("/",N2294))</f>
        <v>wearables</v>
      </c>
      <c r="S2294" s="8">
        <f t="shared" si="70"/>
        <v>42194.833784722221</v>
      </c>
      <c r="T2294" s="8">
        <f t="shared" si="71"/>
        <v>42236.833784722221</v>
      </c>
    </row>
    <row r="2295" spans="1:20" ht="45" x14ac:dyDescent="0.2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17">
        <f>(E2295/D2295)*100</f>
        <v>43.03</v>
      </c>
      <c r="P2295" s="19">
        <f>ROUND(E2295/L2295, 3)</f>
        <v>40.981000000000002</v>
      </c>
      <c r="Q2295" t="str">
        <f>LEFT(N2295, SEARCH("/", N2295, 1)-1)</f>
        <v>technology</v>
      </c>
      <c r="R2295" t="str">
        <f>RIGHT(N2295,LEN(N2295)-FIND("/",N2295))</f>
        <v>gadgets</v>
      </c>
      <c r="S2295" s="8">
        <f t="shared" si="70"/>
        <v>42270.875706018516</v>
      </c>
      <c r="T2295" s="8">
        <f t="shared" si="71"/>
        <v>42298.958333333328</v>
      </c>
    </row>
    <row r="2296" spans="1:20" ht="60" x14ac:dyDescent="0.2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17">
        <f>(E2296/D2296)*100</f>
        <v>42.892307692307689</v>
      </c>
      <c r="P2296" s="19">
        <f>ROUND(E2296/L2296, 3)</f>
        <v>58.082999999999998</v>
      </c>
      <c r="Q2296" t="str">
        <f>LEFT(N2296, SEARCH("/", N2296, 1)-1)</f>
        <v>games</v>
      </c>
      <c r="R2296" t="str">
        <f>RIGHT(N2296,LEN(N2296)-FIND("/",N2296))</f>
        <v>mobile games</v>
      </c>
      <c r="S2296" s="8">
        <f t="shared" si="70"/>
        <v>41733.716435185182</v>
      </c>
      <c r="T2296" s="8">
        <f t="shared" si="71"/>
        <v>41763.716435185182</v>
      </c>
    </row>
    <row r="2297" spans="1:20" ht="45" x14ac:dyDescent="0.2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17">
        <f>(E2297/D2297)*100</f>
        <v>42.76</v>
      </c>
      <c r="P2297" s="19">
        <f>ROUND(E2297/L2297, 3)</f>
        <v>215.96</v>
      </c>
      <c r="Q2297" t="str">
        <f>LEFT(N2297, SEARCH("/", N2297, 1)-1)</f>
        <v>technology</v>
      </c>
      <c r="R2297" t="str">
        <f>RIGHT(N2297,LEN(N2297)-FIND("/",N2297))</f>
        <v>gadgets</v>
      </c>
      <c r="S2297" s="8">
        <f t="shared" si="70"/>
        <v>42514.671099537038</v>
      </c>
      <c r="T2297" s="8">
        <f t="shared" si="71"/>
        <v>42544.671099537038</v>
      </c>
    </row>
    <row r="2298" spans="1:20" ht="45" x14ac:dyDescent="0.2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17">
        <f>(E2298/D2298)*100</f>
        <v>42.725880551301685</v>
      </c>
      <c r="P2298" s="19">
        <f>ROUND(E2298/L2298, 3)</f>
        <v>34.024000000000001</v>
      </c>
      <c r="Q2298" t="str">
        <f>LEFT(N2298, SEARCH("/", N2298, 1)-1)</f>
        <v>music</v>
      </c>
      <c r="R2298" t="str">
        <f>RIGHT(N2298,LEN(N2298)-FIND("/",N2298))</f>
        <v>faith</v>
      </c>
      <c r="S2298" s="8">
        <f t="shared" si="70"/>
        <v>42460.98192129629</v>
      </c>
      <c r="T2298" s="8">
        <f t="shared" si="71"/>
        <v>42481.166666666672</v>
      </c>
    </row>
    <row r="2299" spans="1:20" ht="30" x14ac:dyDescent="0.2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17">
        <f>(E2299/D2299)*100</f>
        <v>42.472727272727276</v>
      </c>
      <c r="P2299" s="19">
        <f>ROUND(E2299/L2299, 3)</f>
        <v>83.429000000000002</v>
      </c>
      <c r="Q2299" t="str">
        <f>LEFT(N2299, SEARCH("/", N2299, 1)-1)</f>
        <v>photography</v>
      </c>
      <c r="R2299" t="str">
        <f>RIGHT(N2299,LEN(N2299)-FIND("/",N2299))</f>
        <v>people</v>
      </c>
      <c r="S2299" s="8">
        <f t="shared" si="70"/>
        <v>42034.639768518522</v>
      </c>
      <c r="T2299" s="8">
        <f t="shared" si="71"/>
        <v>42064.639768518522</v>
      </c>
    </row>
    <row r="2300" spans="1:20" ht="45" x14ac:dyDescent="0.2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17">
        <f>(E2300/D2300)*100</f>
        <v>42.360992301112063</v>
      </c>
      <c r="P2300" s="19">
        <f>ROUND(E2300/L2300, 3)</f>
        <v>79.870999999999995</v>
      </c>
      <c r="Q2300" t="str">
        <f>LEFT(N2300, SEARCH("/", N2300, 1)-1)</f>
        <v>theater</v>
      </c>
      <c r="R2300" t="str">
        <f>RIGHT(N2300,LEN(N2300)-FIND("/",N2300))</f>
        <v>spaces</v>
      </c>
      <c r="S2300" s="8">
        <f t="shared" si="70"/>
        <v>41876.718935185185</v>
      </c>
      <c r="T2300" s="8">
        <f t="shared" si="71"/>
        <v>41931.208333333336</v>
      </c>
    </row>
    <row r="2301" spans="1:20" ht="45" x14ac:dyDescent="0.2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17">
        <f>(E2301/D2301)*100</f>
        <v>42.188421052631583</v>
      </c>
      <c r="P2301" s="19">
        <f>ROUND(E2301/L2301, 3)</f>
        <v>364.35500000000002</v>
      </c>
      <c r="Q2301" t="str">
        <f>LEFT(N2301, SEARCH("/", N2301, 1)-1)</f>
        <v>technology</v>
      </c>
      <c r="R2301" t="str">
        <f>RIGHT(N2301,LEN(N2301)-FIND("/",N2301))</f>
        <v>wearables</v>
      </c>
      <c r="S2301" s="8">
        <f t="shared" si="70"/>
        <v>42740.693692129629</v>
      </c>
      <c r="T2301" s="8">
        <f t="shared" si="71"/>
        <v>42786.791666666672</v>
      </c>
    </row>
    <row r="2302" spans="1:20" ht="60" x14ac:dyDescent="0.2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17">
        <f>(E2302/D2302)*100</f>
        <v>42.011733333333332</v>
      </c>
      <c r="P2302" s="19">
        <f>ROUND(E2302/L2302, 3)</f>
        <v>105.029</v>
      </c>
      <c r="Q2302" t="str">
        <f>LEFT(N2302, SEARCH("/", N2302, 1)-1)</f>
        <v>theater</v>
      </c>
      <c r="R2302" t="str">
        <f>RIGHT(N2302,LEN(N2302)-FIND("/",N2302))</f>
        <v>plays</v>
      </c>
      <c r="S2302" s="8">
        <f t="shared" si="70"/>
        <v>42618.827013888891</v>
      </c>
      <c r="T2302" s="8">
        <f t="shared" si="71"/>
        <v>42648.827013888891</v>
      </c>
    </row>
    <row r="2303" spans="1:20" ht="45" x14ac:dyDescent="0.2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17">
        <f>(E2303/D2303)*100</f>
        <v>41.857142857142861</v>
      </c>
      <c r="P2303" s="19">
        <f>ROUND(E2303/L2303, 3)</f>
        <v>77.105000000000004</v>
      </c>
      <c r="Q2303" t="str">
        <f>LEFT(N2303, SEARCH("/", N2303, 1)-1)</f>
        <v>film &amp; video</v>
      </c>
      <c r="R2303" t="str">
        <f>RIGHT(N2303,LEN(N2303)-FIND("/",N2303))</f>
        <v>drama</v>
      </c>
      <c r="S2303" s="8">
        <f t="shared" si="70"/>
        <v>42259.542800925927</v>
      </c>
      <c r="T2303" s="8">
        <f t="shared" si="71"/>
        <v>42287.875</v>
      </c>
    </row>
    <row r="2304" spans="1:20" ht="45" x14ac:dyDescent="0.2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17">
        <f>(E2304/D2304)*100</f>
        <v>41.699999999999996</v>
      </c>
      <c r="P2304" s="19">
        <f>ROUND(E2304/L2304, 3)</f>
        <v>29.786000000000001</v>
      </c>
      <c r="Q2304" t="str">
        <f>LEFT(N2304, SEARCH("/", N2304, 1)-1)</f>
        <v>theater</v>
      </c>
      <c r="R2304" t="str">
        <f>RIGHT(N2304,LEN(N2304)-FIND("/",N2304))</f>
        <v>plays</v>
      </c>
      <c r="S2304" s="8">
        <f t="shared" si="70"/>
        <v>42111.71665509259</v>
      </c>
      <c r="T2304" s="8">
        <f t="shared" si="71"/>
        <v>42131.71665509259</v>
      </c>
    </row>
    <row r="2305" spans="1:20" ht="45" x14ac:dyDescent="0.2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17">
        <f>(E2305/D2305)*100</f>
        <v>41.53846153846154</v>
      </c>
      <c r="P2305" s="19">
        <f>ROUND(E2305/L2305, 3)</f>
        <v>34.177</v>
      </c>
      <c r="Q2305" t="str">
        <f>LEFT(N2305, SEARCH("/", N2305, 1)-1)</f>
        <v>music</v>
      </c>
      <c r="R2305" t="str">
        <f>RIGHT(N2305,LEN(N2305)-FIND("/",N2305))</f>
        <v>jazz</v>
      </c>
      <c r="S2305" s="8">
        <f t="shared" si="70"/>
        <v>41541.106921296298</v>
      </c>
      <c r="T2305" s="8">
        <f t="shared" si="71"/>
        <v>41563.415972222225</v>
      </c>
    </row>
    <row r="2306" spans="1:20" ht="60" x14ac:dyDescent="0.2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17">
        <f>(E2306/D2306)*100</f>
        <v>41.489795918367342</v>
      </c>
      <c r="P2306" s="19">
        <f>ROUND(E2306/L2306, 3)</f>
        <v>81.319999999999993</v>
      </c>
      <c r="Q2306" t="str">
        <f>LEFT(N2306, SEARCH("/", N2306, 1)-1)</f>
        <v>theater</v>
      </c>
      <c r="R2306" t="str">
        <f>RIGHT(N2306,LEN(N2306)-FIND("/",N2306))</f>
        <v>plays</v>
      </c>
      <c r="S2306" s="8">
        <f t="shared" si="70"/>
        <v>41766.617291666669</v>
      </c>
      <c r="T2306" s="8">
        <f t="shared" si="71"/>
        <v>41793.290972222225</v>
      </c>
    </row>
    <row r="2307" spans="1:20" ht="60" x14ac:dyDescent="0.2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17">
        <f>(E2307/D2307)*100</f>
        <v>41.407142857142858</v>
      </c>
      <c r="P2307" s="19">
        <f>ROUND(E2307/L2307, 3)</f>
        <v>120.771</v>
      </c>
      <c r="Q2307" t="str">
        <f>LEFT(N2307, SEARCH("/", N2307, 1)-1)</f>
        <v>photography</v>
      </c>
      <c r="R2307" t="str">
        <f>RIGHT(N2307,LEN(N2307)-FIND("/",N2307))</f>
        <v>photobooks</v>
      </c>
      <c r="S2307" s="8">
        <f t="shared" ref="S2307:S2370" si="72">(((J2307/60)/60)/24)+DATE(1970,1,1)</f>
        <v>42742.680902777778</v>
      </c>
      <c r="T2307" s="8">
        <f t="shared" ref="T2307:T2370" si="73">(((I2307/60)/60)/24)+DATE(1970,1,1)</f>
        <v>42777.680902777778</v>
      </c>
    </row>
    <row r="2308" spans="1:20" ht="60" x14ac:dyDescent="0.2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17">
        <f>(E2308/D2308)*100</f>
        <v>41.4</v>
      </c>
      <c r="P2308" s="19">
        <f>ROUND(E2308/L2308, 3)</f>
        <v>31.846</v>
      </c>
      <c r="Q2308" t="str">
        <f>LEFT(N2308, SEARCH("/", N2308, 1)-1)</f>
        <v>publishing</v>
      </c>
      <c r="R2308" t="str">
        <f>RIGHT(N2308,LEN(N2308)-FIND("/",N2308))</f>
        <v>fiction</v>
      </c>
      <c r="S2308" s="8">
        <f t="shared" si="72"/>
        <v>41604.996458333335</v>
      </c>
      <c r="T2308" s="8">
        <f t="shared" si="73"/>
        <v>41634.996458333335</v>
      </c>
    </row>
    <row r="2309" spans="1:20" ht="30" x14ac:dyDescent="0.2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17">
        <f>(E2309/D2309)*100</f>
        <v>41.4</v>
      </c>
      <c r="P2309" s="19">
        <f>ROUND(E2309/L2309, 3)</f>
        <v>47.768999999999998</v>
      </c>
      <c r="Q2309" t="str">
        <f>LEFT(N2309, SEARCH("/", N2309, 1)-1)</f>
        <v>publishing</v>
      </c>
      <c r="R2309" t="str">
        <f>RIGHT(N2309,LEN(N2309)-FIND("/",N2309))</f>
        <v>art books</v>
      </c>
      <c r="S2309" s="8">
        <f t="shared" si="72"/>
        <v>42438.813449074078</v>
      </c>
      <c r="T2309" s="8">
        <f t="shared" si="73"/>
        <v>42468.771782407406</v>
      </c>
    </row>
    <row r="2310" spans="1:20" ht="45" x14ac:dyDescent="0.2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17">
        <f>(E2310/D2310)*100</f>
        <v>41.384615384615387</v>
      </c>
      <c r="P2310" s="19">
        <f>ROUND(E2310/L2310, 3)</f>
        <v>84.063000000000002</v>
      </c>
      <c r="Q2310" t="str">
        <f>LEFT(N2310, SEARCH("/", N2310, 1)-1)</f>
        <v>food</v>
      </c>
      <c r="R2310" t="str">
        <f>RIGHT(N2310,LEN(N2310)-FIND("/",N2310))</f>
        <v>food trucks</v>
      </c>
      <c r="S2310" s="8">
        <f t="shared" si="72"/>
        <v>41983.110995370371</v>
      </c>
      <c r="T2310" s="8">
        <f t="shared" si="73"/>
        <v>42023.110995370371</v>
      </c>
    </row>
    <row r="2311" spans="1:20" ht="45" x14ac:dyDescent="0.2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17">
        <f>(E2311/D2311)*100</f>
        <v>41.25</v>
      </c>
      <c r="P2311" s="19">
        <f>ROUND(E2311/L2311, 3)</f>
        <v>23.571000000000002</v>
      </c>
      <c r="Q2311" t="str">
        <f>LEFT(N2311, SEARCH("/", N2311, 1)-1)</f>
        <v>games</v>
      </c>
      <c r="R2311" t="str">
        <f>RIGHT(N2311,LEN(N2311)-FIND("/",N2311))</f>
        <v>video games</v>
      </c>
      <c r="S2311" s="8">
        <f t="shared" si="72"/>
        <v>40973.740451388891</v>
      </c>
      <c r="T2311" s="8">
        <f t="shared" si="73"/>
        <v>41003.698784722219</v>
      </c>
    </row>
    <row r="2312" spans="1:20" ht="60" x14ac:dyDescent="0.2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17">
        <f>(E2312/D2312)*100</f>
        <v>41</v>
      </c>
      <c r="P2312" s="19">
        <f>ROUND(E2312/L2312, 3)</f>
        <v>29.286000000000001</v>
      </c>
      <c r="Q2312" t="str">
        <f>LEFT(N2312, SEARCH("/", N2312, 1)-1)</f>
        <v>music</v>
      </c>
      <c r="R2312" t="str">
        <f>RIGHT(N2312,LEN(N2312)-FIND("/",N2312))</f>
        <v>indie rock</v>
      </c>
      <c r="S2312" s="8">
        <f t="shared" si="72"/>
        <v>42603.870520833334</v>
      </c>
      <c r="T2312" s="8">
        <f t="shared" si="73"/>
        <v>42628.870520833334</v>
      </c>
    </row>
    <row r="2313" spans="1:20" ht="30" x14ac:dyDescent="0.2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17">
        <f>(E2313/D2313)*100</f>
        <v>40.799492385786799</v>
      </c>
      <c r="P2313" s="19">
        <f>ROUND(E2313/L2313, 3)</f>
        <v>28.577999999999999</v>
      </c>
      <c r="Q2313" t="str">
        <f>LEFT(N2313, SEARCH("/", N2313, 1)-1)</f>
        <v>music</v>
      </c>
      <c r="R2313" t="str">
        <f>RIGHT(N2313,LEN(N2313)-FIND("/",N2313))</f>
        <v>jazz</v>
      </c>
      <c r="S2313" s="8">
        <f t="shared" si="72"/>
        <v>41276.496840277774</v>
      </c>
      <c r="T2313" s="8">
        <f t="shared" si="73"/>
        <v>41309.496840277774</v>
      </c>
    </row>
    <row r="2314" spans="1:20" ht="60" x14ac:dyDescent="0.2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17">
        <f>(E2314/D2314)*100</f>
        <v>40.75</v>
      </c>
      <c r="P2314" s="19">
        <f>ROUND(E2314/L2314, 3)</f>
        <v>143.82400000000001</v>
      </c>
      <c r="Q2314" t="str">
        <f>LEFT(N2314, SEARCH("/", N2314, 1)-1)</f>
        <v>music</v>
      </c>
      <c r="R2314" t="str">
        <f>RIGHT(N2314,LEN(N2314)-FIND("/",N2314))</f>
        <v>indie rock</v>
      </c>
      <c r="S2314" s="8">
        <f t="shared" si="72"/>
        <v>40304.20003472222</v>
      </c>
      <c r="T2314" s="8">
        <f t="shared" si="73"/>
        <v>40391.166666666664</v>
      </c>
    </row>
    <row r="2315" spans="1:20" ht="30" x14ac:dyDescent="0.2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17">
        <f>(E2315/D2315)*100</f>
        <v>40.404000000000003</v>
      </c>
      <c r="P2315" s="19">
        <f>ROUND(E2315/L2315, 3)</f>
        <v>162.91900000000001</v>
      </c>
      <c r="Q2315" t="str">
        <f>LEFT(N2315, SEARCH("/", N2315, 1)-1)</f>
        <v>technology</v>
      </c>
      <c r="R2315" t="str">
        <f>RIGHT(N2315,LEN(N2315)-FIND("/",N2315))</f>
        <v>wearables</v>
      </c>
      <c r="S2315" s="8">
        <f t="shared" si="72"/>
        <v>42278.498240740737</v>
      </c>
      <c r="T2315" s="8">
        <f t="shared" si="73"/>
        <v>42314.041666666672</v>
      </c>
    </row>
    <row r="2316" spans="1:20" ht="60" x14ac:dyDescent="0.2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17">
        <f>(E2316/D2316)*100</f>
        <v>40.1</v>
      </c>
      <c r="P2316" s="19">
        <f>ROUND(E2316/L2316, 3)</f>
        <v>80.2</v>
      </c>
      <c r="Q2316" t="str">
        <f>LEFT(N2316, SEARCH("/", N2316, 1)-1)</f>
        <v>film &amp; video</v>
      </c>
      <c r="R2316" t="str">
        <f>RIGHT(N2316,LEN(N2316)-FIND("/",N2316))</f>
        <v>drama</v>
      </c>
      <c r="S2316" s="8">
        <f t="shared" si="72"/>
        <v>42136.035405092596</v>
      </c>
      <c r="T2316" s="8">
        <f t="shared" si="73"/>
        <v>42176.035405092596</v>
      </c>
    </row>
    <row r="2317" spans="1:20" ht="60" x14ac:dyDescent="0.2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17">
        <f>(E2317/D2317)*100</f>
        <v>40.020000000000003</v>
      </c>
      <c r="P2317" s="19">
        <f>ROUND(E2317/L2317, 3)</f>
        <v>83.375</v>
      </c>
      <c r="Q2317" t="str">
        <f>LEFT(N2317, SEARCH("/", N2317, 1)-1)</f>
        <v>music</v>
      </c>
      <c r="R2317" t="str">
        <f>RIGHT(N2317,LEN(N2317)-FIND("/",N2317))</f>
        <v>indie rock</v>
      </c>
      <c r="S2317" s="8">
        <f t="shared" si="72"/>
        <v>42371.935590277775</v>
      </c>
      <c r="T2317" s="8">
        <f t="shared" si="73"/>
        <v>42431.935590277775</v>
      </c>
    </row>
    <row r="2318" spans="1:20" ht="30" x14ac:dyDescent="0.2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17">
        <f>(E2318/D2318)*100</f>
        <v>40</v>
      </c>
      <c r="P2318" s="19">
        <f>ROUND(E2318/L2318, 3)</f>
        <v>25.713999999999999</v>
      </c>
      <c r="Q2318" t="str">
        <f>LEFT(N2318, SEARCH("/", N2318, 1)-1)</f>
        <v>film &amp; video</v>
      </c>
      <c r="R2318" t="str">
        <f>RIGHT(N2318,LEN(N2318)-FIND("/",N2318))</f>
        <v>drama</v>
      </c>
      <c r="S2318" s="8">
        <f t="shared" si="72"/>
        <v>42070.047754629632</v>
      </c>
      <c r="T2318" s="8">
        <f t="shared" si="73"/>
        <v>42087.00608796296</v>
      </c>
    </row>
    <row r="2319" spans="1:20" ht="60" x14ac:dyDescent="0.2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17">
        <f>(E2319/D2319)*100</f>
        <v>40</v>
      </c>
      <c r="P2319" s="19">
        <f>ROUND(E2319/L2319, 3)</f>
        <v>44.444000000000003</v>
      </c>
      <c r="Q2319" t="str">
        <f>LEFT(N2319, SEARCH("/", N2319, 1)-1)</f>
        <v>music</v>
      </c>
      <c r="R2319" t="str">
        <f>RIGHT(N2319,LEN(N2319)-FIND("/",N2319))</f>
        <v>indie rock</v>
      </c>
      <c r="S2319" s="8">
        <f t="shared" si="72"/>
        <v>42218.872986111113</v>
      </c>
      <c r="T2319" s="8">
        <f t="shared" si="73"/>
        <v>42244.166666666672</v>
      </c>
    </row>
    <row r="2320" spans="1:20" ht="30" x14ac:dyDescent="0.2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17">
        <f>(E2320/D2320)*100</f>
        <v>39.942857142857143</v>
      </c>
      <c r="P2320" s="19">
        <f>ROUND(E2320/L2320, 3)</f>
        <v>99.856999999999999</v>
      </c>
      <c r="Q2320" t="str">
        <f>LEFT(N2320, SEARCH("/", N2320, 1)-1)</f>
        <v>technology</v>
      </c>
      <c r="R2320" t="str">
        <f>RIGHT(N2320,LEN(N2320)-FIND("/",N2320))</f>
        <v>wearables</v>
      </c>
      <c r="S2320" s="8">
        <f t="shared" si="72"/>
        <v>42662.613564814819</v>
      </c>
      <c r="T2320" s="8">
        <f t="shared" si="73"/>
        <v>42692.655231481483</v>
      </c>
    </row>
    <row r="2321" spans="1:20" ht="60" x14ac:dyDescent="0.2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17">
        <f>(E2321/D2321)*100</f>
        <v>39.76</v>
      </c>
      <c r="P2321" s="19">
        <f>ROUND(E2321/L2321, 3)</f>
        <v>60.241999999999997</v>
      </c>
      <c r="Q2321" t="str">
        <f>LEFT(N2321, SEARCH("/", N2321, 1)-1)</f>
        <v>photography</v>
      </c>
      <c r="R2321" t="str">
        <f>RIGHT(N2321,LEN(N2321)-FIND("/",N2321))</f>
        <v>photobooks</v>
      </c>
      <c r="S2321" s="8">
        <f t="shared" si="72"/>
        <v>42003.655555555553</v>
      </c>
      <c r="T2321" s="8">
        <f t="shared" si="73"/>
        <v>42035.142361111109</v>
      </c>
    </row>
    <row r="2322" spans="1:20" ht="60" x14ac:dyDescent="0.2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17">
        <f>(E2322/D2322)*100</f>
        <v>39.743333333333339</v>
      </c>
      <c r="P2322" s="19">
        <f>ROUND(E2322/L2322, 3)</f>
        <v>78.441000000000003</v>
      </c>
      <c r="Q2322" t="str">
        <f>LEFT(N2322, SEARCH("/", N2322, 1)-1)</f>
        <v>photography</v>
      </c>
      <c r="R2322" t="str">
        <f>RIGHT(N2322,LEN(N2322)-FIND("/",N2322))</f>
        <v>photobooks</v>
      </c>
      <c r="S2322" s="8">
        <f t="shared" si="72"/>
        <v>42493.600810185191</v>
      </c>
      <c r="T2322" s="8">
        <f t="shared" si="73"/>
        <v>42553.600810185191</v>
      </c>
    </row>
    <row r="2323" spans="1:20" ht="45" x14ac:dyDescent="0.2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17">
        <f>(E2323/D2323)*100</f>
        <v>39.627499999999998</v>
      </c>
      <c r="P2323" s="19">
        <f>ROUND(E2323/L2323, 3)</f>
        <v>152.41300000000001</v>
      </c>
      <c r="Q2323" t="str">
        <f>LEFT(N2323, SEARCH("/", N2323, 1)-1)</f>
        <v>technology</v>
      </c>
      <c r="R2323" t="str">
        <f>RIGHT(N2323,LEN(N2323)-FIND("/",N2323))</f>
        <v>wearables</v>
      </c>
      <c r="S2323" s="8">
        <f t="shared" si="72"/>
        <v>42747.194502314815</v>
      </c>
      <c r="T2323" s="8">
        <f t="shared" si="73"/>
        <v>42807.152835648143</v>
      </c>
    </row>
    <row r="2324" spans="1:20" ht="60" x14ac:dyDescent="0.2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17">
        <f>(E2324/D2324)*100</f>
        <v>39.5</v>
      </c>
      <c r="P2324" s="19">
        <f>ROUND(E2324/L2324, 3)</f>
        <v>253.20500000000001</v>
      </c>
      <c r="Q2324" t="str">
        <f>LEFT(N2324, SEARCH("/", N2324, 1)-1)</f>
        <v>games</v>
      </c>
      <c r="R2324" t="str">
        <f>RIGHT(N2324,LEN(N2324)-FIND("/",N2324))</f>
        <v>mobile games</v>
      </c>
      <c r="S2324" s="8">
        <f t="shared" si="72"/>
        <v>42453.819687499999</v>
      </c>
      <c r="T2324" s="8">
        <f t="shared" si="73"/>
        <v>42483.819687499999</v>
      </c>
    </row>
    <row r="2325" spans="1:20" ht="60" x14ac:dyDescent="0.2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17">
        <f>(E2325/D2325)*100</f>
        <v>39.426666666666662</v>
      </c>
      <c r="P2325" s="19">
        <f>ROUND(E2325/L2325, 3)</f>
        <v>788.53300000000002</v>
      </c>
      <c r="Q2325" t="str">
        <f>LEFT(N2325, SEARCH("/", N2325, 1)-1)</f>
        <v>technology</v>
      </c>
      <c r="R2325" t="str">
        <f>RIGHT(N2325,LEN(N2325)-FIND("/",N2325))</f>
        <v>wearables</v>
      </c>
      <c r="S2325" s="8">
        <f t="shared" si="72"/>
        <v>41984.692731481482</v>
      </c>
      <c r="T2325" s="8">
        <f t="shared" si="73"/>
        <v>42018.166666666672</v>
      </c>
    </row>
    <row r="2326" spans="1:20" ht="45" x14ac:dyDescent="0.2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17">
        <f>(E2326/D2326)*100</f>
        <v>39.395294117647055</v>
      </c>
      <c r="P2326" s="19">
        <f>ROUND(E2326/L2326, 3)</f>
        <v>117.495</v>
      </c>
      <c r="Q2326" t="str">
        <f>LEFT(N2326, SEARCH("/", N2326, 1)-1)</f>
        <v>technology</v>
      </c>
      <c r="R2326" t="str">
        <f>RIGHT(N2326,LEN(N2326)-FIND("/",N2326))</f>
        <v>gadgets</v>
      </c>
      <c r="S2326" s="8">
        <f t="shared" si="72"/>
        <v>42264.963159722218</v>
      </c>
      <c r="T2326" s="8">
        <f t="shared" si="73"/>
        <v>42308.947916666672</v>
      </c>
    </row>
    <row r="2327" spans="1:20" x14ac:dyDescent="0.2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17">
        <f>(E2327/D2327)*100</f>
        <v>39.358823529411765</v>
      </c>
      <c r="P2327" s="19">
        <f>ROUND(E2327/L2327, 3)</f>
        <v>393.58800000000002</v>
      </c>
      <c r="Q2327" t="str">
        <f>LEFT(N2327, SEARCH("/", N2327, 1)-1)</f>
        <v>film &amp; video</v>
      </c>
      <c r="R2327" t="str">
        <f>RIGHT(N2327,LEN(N2327)-FIND("/",N2327))</f>
        <v>animation</v>
      </c>
      <c r="S2327" s="8">
        <f t="shared" si="72"/>
        <v>42024.888692129629</v>
      </c>
      <c r="T2327" s="8">
        <f t="shared" si="73"/>
        <v>42054.888692129629</v>
      </c>
    </row>
    <row r="2328" spans="1:20" ht="60" x14ac:dyDescent="0.2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17">
        <f>(E2328/D2328)*100</f>
        <v>39.17</v>
      </c>
      <c r="P2328" s="19">
        <f>ROUND(E2328/L2328, 3)</f>
        <v>147.81100000000001</v>
      </c>
      <c r="Q2328" t="str">
        <f>LEFT(N2328, SEARCH("/", N2328, 1)-1)</f>
        <v>music</v>
      </c>
      <c r="R2328" t="str">
        <f>RIGHT(N2328,LEN(N2328)-FIND("/",N2328))</f>
        <v>indie rock</v>
      </c>
      <c r="S2328" s="8">
        <f t="shared" si="72"/>
        <v>42496.981597222228</v>
      </c>
      <c r="T2328" s="8">
        <f t="shared" si="73"/>
        <v>42526.981597222228</v>
      </c>
    </row>
    <row r="2329" spans="1:20" ht="45" x14ac:dyDescent="0.2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17">
        <f>(E2329/D2329)*100</f>
        <v>39.120962394619681</v>
      </c>
      <c r="P2329" s="19">
        <f>ROUND(E2329/L2329, 3)</f>
        <v>64.531000000000006</v>
      </c>
      <c r="Q2329" t="str">
        <f>LEFT(N2329, SEARCH("/", N2329, 1)-1)</f>
        <v>food</v>
      </c>
      <c r="R2329" t="str">
        <f>RIGHT(N2329,LEN(N2329)-FIND("/",N2329))</f>
        <v>small batch</v>
      </c>
      <c r="S2329" s="8">
        <f t="shared" si="72"/>
        <v>42799.260428240741</v>
      </c>
      <c r="T2329" s="8">
        <f t="shared" si="73"/>
        <v>42829.21876157407</v>
      </c>
    </row>
    <row r="2330" spans="1:20" ht="60" x14ac:dyDescent="0.2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17">
        <f>(E2330/D2330)*100</f>
        <v>39.112499999999997</v>
      </c>
      <c r="P2330" s="19">
        <f>ROUND(E2330/L2330, 3)</f>
        <v>69.533000000000001</v>
      </c>
      <c r="Q2330" t="str">
        <f>LEFT(N2330, SEARCH("/", N2330, 1)-1)</f>
        <v>theater</v>
      </c>
      <c r="R2330" t="str">
        <f>RIGHT(N2330,LEN(N2330)-FIND("/",N2330))</f>
        <v>spaces</v>
      </c>
      <c r="S2330" s="8">
        <f t="shared" si="72"/>
        <v>42555.340486111112</v>
      </c>
      <c r="T2330" s="8">
        <f t="shared" si="73"/>
        <v>42605.340486111112</v>
      </c>
    </row>
    <row r="2331" spans="1:20" ht="45" x14ac:dyDescent="0.2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17">
        <f>(E2331/D2331)*100</f>
        <v>39</v>
      </c>
      <c r="P2331" s="19">
        <f>ROUND(E2331/L2331, 3)</f>
        <v>83.570999999999998</v>
      </c>
      <c r="Q2331" t="str">
        <f>LEFT(N2331, SEARCH("/", N2331, 1)-1)</f>
        <v>food</v>
      </c>
      <c r="R2331" t="str">
        <f>RIGHT(N2331,LEN(N2331)-FIND("/",N2331))</f>
        <v>food trucks</v>
      </c>
      <c r="S2331" s="8">
        <f t="shared" si="72"/>
        <v>42240.840289351851</v>
      </c>
      <c r="T2331" s="8">
        <f t="shared" si="73"/>
        <v>42270.840289351851</v>
      </c>
    </row>
    <row r="2332" spans="1:20" ht="60" x14ac:dyDescent="0.2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17">
        <f>(E2332/D2332)*100</f>
        <v>38.86</v>
      </c>
      <c r="P2332" s="19">
        <f>ROUND(E2332/L2332, 3)</f>
        <v>113.626</v>
      </c>
      <c r="Q2332" t="str">
        <f>LEFT(N2332, SEARCH("/", N2332, 1)-1)</f>
        <v>technology</v>
      </c>
      <c r="R2332" t="str">
        <f>RIGHT(N2332,LEN(N2332)-FIND("/",N2332))</f>
        <v>wearables</v>
      </c>
      <c r="S2332" s="8">
        <f t="shared" si="72"/>
        <v>41993.174363425926</v>
      </c>
      <c r="T2332" s="8">
        <f t="shared" si="73"/>
        <v>42023.174363425926</v>
      </c>
    </row>
    <row r="2333" spans="1:20" ht="45" x14ac:dyDescent="0.2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17">
        <f>(E2333/D2333)*100</f>
        <v>38.735714285714288</v>
      </c>
      <c r="P2333" s="19">
        <f>ROUND(E2333/L2333, 3)</f>
        <v>133.90100000000001</v>
      </c>
      <c r="Q2333" t="str">
        <f>LEFT(N2333, SEARCH("/", N2333, 1)-1)</f>
        <v>photography</v>
      </c>
      <c r="R2333" t="str">
        <f>RIGHT(N2333,LEN(N2333)-FIND("/",N2333))</f>
        <v>photobooks</v>
      </c>
      <c r="S2333" s="8">
        <f t="shared" si="72"/>
        <v>42628.288668981477</v>
      </c>
      <c r="T2333" s="8">
        <f t="shared" si="73"/>
        <v>42657.666666666672</v>
      </c>
    </row>
    <row r="2334" spans="1:20" ht="45" x14ac:dyDescent="0.2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17">
        <f>(E2334/D2334)*100</f>
        <v>38.636363636363633</v>
      </c>
      <c r="P2334" s="19">
        <f>ROUND(E2334/L2334, 3)</f>
        <v>40.475999999999999</v>
      </c>
      <c r="Q2334" t="str">
        <f>LEFT(N2334, SEARCH("/", N2334, 1)-1)</f>
        <v>games</v>
      </c>
      <c r="R2334" t="str">
        <f>RIGHT(N2334,LEN(N2334)-FIND("/",N2334))</f>
        <v>video games</v>
      </c>
      <c r="S2334" s="8">
        <f t="shared" si="72"/>
        <v>41572.229849537034</v>
      </c>
      <c r="T2334" s="8">
        <f t="shared" si="73"/>
        <v>41604.271516203706</v>
      </c>
    </row>
    <row r="2335" spans="1:20" x14ac:dyDescent="0.2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17">
        <f>(E2335/D2335)*100</f>
        <v>38.39</v>
      </c>
      <c r="P2335" s="19">
        <f>ROUND(E2335/L2335, 3)</f>
        <v>158.636</v>
      </c>
      <c r="Q2335" t="str">
        <f>LEFT(N2335, SEARCH("/", N2335, 1)-1)</f>
        <v>technology</v>
      </c>
      <c r="R2335" t="str">
        <f>RIGHT(N2335,LEN(N2335)-FIND("/",N2335))</f>
        <v>wearables</v>
      </c>
      <c r="S2335" s="8">
        <f t="shared" si="72"/>
        <v>42480.653611111105</v>
      </c>
      <c r="T2335" s="8">
        <f t="shared" si="73"/>
        <v>42525.653611111105</v>
      </c>
    </row>
    <row r="2336" spans="1:20" ht="60" x14ac:dyDescent="0.2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17">
        <f>(E2336/D2336)*100</f>
        <v>38.333333333333336</v>
      </c>
      <c r="P2336" s="19">
        <f>ROUND(E2336/L2336, 3)</f>
        <v>69</v>
      </c>
      <c r="Q2336" t="str">
        <f>LEFT(N2336, SEARCH("/", N2336, 1)-1)</f>
        <v>music</v>
      </c>
      <c r="R2336" t="str">
        <f>RIGHT(N2336,LEN(N2336)-FIND("/",N2336))</f>
        <v>jazz</v>
      </c>
      <c r="S2336" s="8">
        <f t="shared" si="72"/>
        <v>40312.915578703702</v>
      </c>
      <c r="T2336" s="8">
        <f t="shared" si="73"/>
        <v>40354.897222222222</v>
      </c>
    </row>
    <row r="2337" spans="1:20" ht="60" x14ac:dyDescent="0.2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17">
        <f>(E2337/D2337)*100</f>
        <v>38.119999999999997</v>
      </c>
      <c r="P2337" s="19">
        <f>ROUND(E2337/L2337, 3)</f>
        <v>119.125</v>
      </c>
      <c r="Q2337" t="str">
        <f>LEFT(N2337, SEARCH("/", N2337, 1)-1)</f>
        <v>theater</v>
      </c>
      <c r="R2337" t="str">
        <f>RIGHT(N2337,LEN(N2337)-FIND("/",N2337))</f>
        <v>plays</v>
      </c>
      <c r="S2337" s="8">
        <f t="shared" si="72"/>
        <v>42002.817488425921</v>
      </c>
      <c r="T2337" s="8">
        <f t="shared" si="73"/>
        <v>42032.817488425921</v>
      </c>
    </row>
    <row r="2338" spans="1:20" ht="45" x14ac:dyDescent="0.2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17">
        <f>(E2338/D2338)*100</f>
        <v>38.066666666666663</v>
      </c>
      <c r="P2338" s="19">
        <f>ROUND(E2338/L2338, 3)</f>
        <v>81.570999999999998</v>
      </c>
      <c r="Q2338" t="str">
        <f>LEFT(N2338, SEARCH("/", N2338, 1)-1)</f>
        <v>theater</v>
      </c>
      <c r="R2338" t="str">
        <f>RIGHT(N2338,LEN(N2338)-FIND("/",N2338))</f>
        <v>plays</v>
      </c>
      <c r="S2338" s="8">
        <f t="shared" si="72"/>
        <v>41850.863252314812</v>
      </c>
      <c r="T2338" s="8">
        <f t="shared" si="73"/>
        <v>41880.863252314812</v>
      </c>
    </row>
    <row r="2339" spans="1:20" ht="45" x14ac:dyDescent="0.2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17">
        <f>(E2339/D2339)*100</f>
        <v>37.75</v>
      </c>
      <c r="P2339" s="19">
        <f>ROUND(E2339/L2339, 3)</f>
        <v>11.615</v>
      </c>
      <c r="Q2339" t="str">
        <f>LEFT(N2339, SEARCH("/", N2339, 1)-1)</f>
        <v>theater</v>
      </c>
      <c r="R2339" t="str">
        <f>RIGHT(N2339,LEN(N2339)-FIND("/",N2339))</f>
        <v>plays</v>
      </c>
      <c r="S2339" s="8">
        <f t="shared" si="72"/>
        <v>41765.92465277778</v>
      </c>
      <c r="T2339" s="8">
        <f t="shared" si="73"/>
        <v>41775.92465277778</v>
      </c>
    </row>
    <row r="2340" spans="1:20" ht="60" x14ac:dyDescent="0.2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17">
        <f>(E2340/D2340)*100</f>
        <v>37.75</v>
      </c>
      <c r="P2340" s="19">
        <f>ROUND(E2340/L2340, 3)</f>
        <v>32.356999999999999</v>
      </c>
      <c r="Q2340" t="str">
        <f>LEFT(N2340, SEARCH("/", N2340, 1)-1)</f>
        <v>theater</v>
      </c>
      <c r="R2340" t="str">
        <f>RIGHT(N2340,LEN(N2340)-FIND("/",N2340))</f>
        <v>plays</v>
      </c>
      <c r="S2340" s="8">
        <f t="shared" si="72"/>
        <v>42775.964212962965</v>
      </c>
      <c r="T2340" s="8">
        <f t="shared" si="73"/>
        <v>42795.791666666672</v>
      </c>
    </row>
    <row r="2341" spans="1:20" ht="60" x14ac:dyDescent="0.2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17">
        <f>(E2341/D2341)*100</f>
        <v>37.533333333333339</v>
      </c>
      <c r="P2341" s="19">
        <f>ROUND(E2341/L2341, 3)</f>
        <v>86.614999999999995</v>
      </c>
      <c r="Q2341" t="str">
        <f>LEFT(N2341, SEARCH("/", N2341, 1)-1)</f>
        <v>theater</v>
      </c>
      <c r="R2341" t="str">
        <f>RIGHT(N2341,LEN(N2341)-FIND("/",N2341))</f>
        <v>plays</v>
      </c>
      <c r="S2341" s="8">
        <f t="shared" si="72"/>
        <v>41865.878657407404</v>
      </c>
      <c r="T2341" s="8">
        <f t="shared" si="73"/>
        <v>41925.878657407404</v>
      </c>
    </row>
    <row r="2342" spans="1:20" ht="60" x14ac:dyDescent="0.2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17">
        <f>(E2342/D2342)*100</f>
        <v>37.5</v>
      </c>
      <c r="P2342" s="19">
        <f>ROUND(E2342/L2342, 3)</f>
        <v>56.25</v>
      </c>
      <c r="Q2342" t="str">
        <f>LEFT(N2342, SEARCH("/", N2342, 1)-1)</f>
        <v>theater</v>
      </c>
      <c r="R2342" t="str">
        <f>RIGHT(N2342,LEN(N2342)-FIND("/",N2342))</f>
        <v>plays</v>
      </c>
      <c r="S2342" s="8">
        <f t="shared" si="72"/>
        <v>42074.219699074078</v>
      </c>
      <c r="T2342" s="8">
        <f t="shared" si="73"/>
        <v>42104.208333333328</v>
      </c>
    </row>
    <row r="2343" spans="1:20" ht="45" x14ac:dyDescent="0.2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17">
        <f>(E2343/D2343)*100</f>
        <v>37.412500000000001</v>
      </c>
      <c r="P2343" s="19">
        <f>ROUND(E2343/L2343, 3)</f>
        <v>83.138999999999996</v>
      </c>
      <c r="Q2343" t="str">
        <f>LEFT(N2343, SEARCH("/", N2343, 1)-1)</f>
        <v>theater</v>
      </c>
      <c r="R2343" t="str">
        <f>RIGHT(N2343,LEN(N2343)-FIND("/",N2343))</f>
        <v>plays</v>
      </c>
      <c r="S2343" s="8">
        <f t="shared" si="72"/>
        <v>41939.8122337963</v>
      </c>
      <c r="T2343" s="8">
        <f t="shared" si="73"/>
        <v>41969.853900462964</v>
      </c>
    </row>
    <row r="2344" spans="1:20" ht="45" x14ac:dyDescent="0.2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17">
        <f>(E2344/D2344)*100</f>
        <v>37.333333333333336</v>
      </c>
      <c r="P2344" s="19">
        <f>ROUND(E2344/L2344, 3)</f>
        <v>35</v>
      </c>
      <c r="Q2344" t="str">
        <f>LEFT(N2344, SEARCH("/", N2344, 1)-1)</f>
        <v>music</v>
      </c>
      <c r="R2344" t="str">
        <f>RIGHT(N2344,LEN(N2344)-FIND("/",N2344))</f>
        <v>indie rock</v>
      </c>
      <c r="S2344" s="8">
        <f t="shared" si="72"/>
        <v>40646.099097222221</v>
      </c>
      <c r="T2344" s="8">
        <f t="shared" si="73"/>
        <v>40691.099097222221</v>
      </c>
    </row>
    <row r="2345" spans="1:20" ht="30" x14ac:dyDescent="0.2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17">
        <f>(E2345/D2345)*100</f>
        <v>36.85</v>
      </c>
      <c r="P2345" s="19">
        <f>ROUND(E2345/L2345, 3)</f>
        <v>147.4</v>
      </c>
      <c r="Q2345" t="str">
        <f>LEFT(N2345, SEARCH("/", N2345, 1)-1)</f>
        <v>theater</v>
      </c>
      <c r="R2345" t="str">
        <f>RIGHT(N2345,LEN(N2345)-FIND("/",N2345))</f>
        <v>plays</v>
      </c>
      <c r="S2345" s="8">
        <f t="shared" si="72"/>
        <v>41903.882951388885</v>
      </c>
      <c r="T2345" s="8">
        <f t="shared" si="73"/>
        <v>41933.882951388885</v>
      </c>
    </row>
    <row r="2346" spans="1:20" ht="60" x14ac:dyDescent="0.2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17">
        <f>(E2346/D2346)*100</f>
        <v>36.589147286821706</v>
      </c>
      <c r="P2346" s="19">
        <f>ROUND(E2346/L2346, 3)</f>
        <v>64.364000000000004</v>
      </c>
      <c r="Q2346" t="str">
        <f>LEFT(N2346, SEARCH("/", N2346, 1)-1)</f>
        <v>technology</v>
      </c>
      <c r="R2346" t="str">
        <f>RIGHT(N2346,LEN(N2346)-FIND("/",N2346))</f>
        <v>web</v>
      </c>
      <c r="S2346" s="8">
        <f t="shared" si="72"/>
        <v>41901.684861111113</v>
      </c>
      <c r="T2346" s="8">
        <f t="shared" si="73"/>
        <v>41931.684861111113</v>
      </c>
    </row>
    <row r="2347" spans="1:20" ht="60" x14ac:dyDescent="0.2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17">
        <f>(E2347/D2347)*100</f>
        <v>36.5</v>
      </c>
      <c r="P2347" s="19">
        <f>ROUND(E2347/L2347, 3)</f>
        <v>46.929000000000002</v>
      </c>
      <c r="Q2347" t="str">
        <f>LEFT(N2347, SEARCH("/", N2347, 1)-1)</f>
        <v>theater</v>
      </c>
      <c r="R2347" t="str">
        <f>RIGHT(N2347,LEN(N2347)-FIND("/",N2347))</f>
        <v>plays</v>
      </c>
      <c r="S2347" s="8">
        <f t="shared" si="72"/>
        <v>42142.768819444449</v>
      </c>
      <c r="T2347" s="8">
        <f t="shared" si="73"/>
        <v>42182.768819444449</v>
      </c>
    </row>
    <row r="2348" spans="1:20" ht="45" x14ac:dyDescent="0.2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17">
        <f>(E2348/D2348)*100</f>
        <v>36.5</v>
      </c>
      <c r="P2348" s="19">
        <f>ROUND(E2348/L2348, 3)</f>
        <v>91.25</v>
      </c>
      <c r="Q2348" t="str">
        <f>LEFT(N2348, SEARCH("/", N2348, 1)-1)</f>
        <v>theater</v>
      </c>
      <c r="R2348" t="str">
        <f>RIGHT(N2348,LEN(N2348)-FIND("/",N2348))</f>
        <v>plays</v>
      </c>
      <c r="S2348" s="8">
        <f t="shared" si="72"/>
        <v>41890.086805555555</v>
      </c>
      <c r="T2348" s="8">
        <f t="shared" si="73"/>
        <v>41934.207638888889</v>
      </c>
    </row>
    <row r="2349" spans="1:20" ht="30" x14ac:dyDescent="0.2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17">
        <f>(E2349/D2349)*100</f>
        <v>36.457142857142856</v>
      </c>
      <c r="P2349" s="19">
        <f>ROUND(E2349/L2349, 3)</f>
        <v>127.6</v>
      </c>
      <c r="Q2349" t="str">
        <f>LEFT(N2349, SEARCH("/", N2349, 1)-1)</f>
        <v>theater</v>
      </c>
      <c r="R2349" t="str">
        <f>RIGHT(N2349,LEN(N2349)-FIND("/",N2349))</f>
        <v>musical</v>
      </c>
      <c r="S2349" s="8">
        <f t="shared" si="72"/>
        <v>42450.88282407407</v>
      </c>
      <c r="T2349" s="8">
        <f t="shared" si="73"/>
        <v>42480.88282407407</v>
      </c>
    </row>
    <row r="2350" spans="1:20" ht="60" x14ac:dyDescent="0.2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17">
        <f>(E2350/D2350)*100</f>
        <v>36.404444444444444</v>
      </c>
      <c r="P2350" s="19">
        <f>ROUND(E2350/L2350, 3)</f>
        <v>67.138999999999996</v>
      </c>
      <c r="Q2350" t="str">
        <f>LEFT(N2350, SEARCH("/", N2350, 1)-1)</f>
        <v>photography</v>
      </c>
      <c r="R2350" t="str">
        <f>RIGHT(N2350,LEN(N2350)-FIND("/",N2350))</f>
        <v>photobooks</v>
      </c>
      <c r="S2350" s="8">
        <f t="shared" si="72"/>
        <v>42247.803912037038</v>
      </c>
      <c r="T2350" s="8">
        <f t="shared" si="73"/>
        <v>42279.75</v>
      </c>
    </row>
    <row r="2351" spans="1:20" ht="60" x14ac:dyDescent="0.2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17">
        <f>(E2351/D2351)*100</f>
        <v>36.36</v>
      </c>
      <c r="P2351" s="19">
        <f>ROUND(E2351/L2351, 3)</f>
        <v>33.667000000000002</v>
      </c>
      <c r="Q2351" t="str">
        <f>LEFT(N2351, SEARCH("/", N2351, 1)-1)</f>
        <v>theater</v>
      </c>
      <c r="R2351" t="str">
        <f>RIGHT(N2351,LEN(N2351)-FIND("/",N2351))</f>
        <v>plays</v>
      </c>
      <c r="S2351" s="8">
        <f t="shared" si="72"/>
        <v>42114.818935185183</v>
      </c>
      <c r="T2351" s="8">
        <f t="shared" si="73"/>
        <v>42134.957638888889</v>
      </c>
    </row>
    <row r="2352" spans="1:20" ht="60" x14ac:dyDescent="0.2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17">
        <f>(E2352/D2352)*100</f>
        <v>36.236363636363642</v>
      </c>
      <c r="P2352" s="19">
        <f>ROUND(E2352/L2352, 3)</f>
        <v>104.895</v>
      </c>
      <c r="Q2352" t="str">
        <f>LEFT(N2352, SEARCH("/", N2352, 1)-1)</f>
        <v>photography</v>
      </c>
      <c r="R2352" t="str">
        <f>RIGHT(N2352,LEN(N2352)-FIND("/",N2352))</f>
        <v>photobooks</v>
      </c>
      <c r="S2352" s="8">
        <f t="shared" si="72"/>
        <v>42585.691898148143</v>
      </c>
      <c r="T2352" s="8">
        <f t="shared" si="73"/>
        <v>42615.691898148143</v>
      </c>
    </row>
    <row r="2353" spans="1:20" ht="60" x14ac:dyDescent="0.2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17">
        <f>(E2353/D2353)*100</f>
        <v>36.014285714285712</v>
      </c>
      <c r="P2353" s="19">
        <f>ROUND(E2353/L2353, 3)</f>
        <v>57.295000000000002</v>
      </c>
      <c r="Q2353" t="str">
        <f>LEFT(N2353, SEARCH("/", N2353, 1)-1)</f>
        <v>publishing</v>
      </c>
      <c r="R2353" t="str">
        <f>RIGHT(N2353,LEN(N2353)-FIND("/",N2353))</f>
        <v>fiction</v>
      </c>
      <c r="S2353" s="8">
        <f t="shared" si="72"/>
        <v>41901.542638888888</v>
      </c>
      <c r="T2353" s="8">
        <f t="shared" si="73"/>
        <v>41931.542638888888</v>
      </c>
    </row>
    <row r="2354" spans="1:20" x14ac:dyDescent="0.2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17">
        <f>(E2354/D2354)*100</f>
        <v>35.856000000000002</v>
      </c>
      <c r="P2354" s="19">
        <f>ROUND(E2354/L2354, 3)</f>
        <v>373.5</v>
      </c>
      <c r="Q2354" t="str">
        <f>LEFT(N2354, SEARCH("/", N2354, 1)-1)</f>
        <v>film &amp; video</v>
      </c>
      <c r="R2354" t="str">
        <f>RIGHT(N2354,LEN(N2354)-FIND("/",N2354))</f>
        <v>drama</v>
      </c>
      <c r="S2354" s="8">
        <f t="shared" si="72"/>
        <v>41939.810300925928</v>
      </c>
      <c r="T2354" s="8">
        <f t="shared" si="73"/>
        <v>41969.851967592593</v>
      </c>
    </row>
    <row r="2355" spans="1:20" ht="45" x14ac:dyDescent="0.2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17">
        <f>(E2355/D2355)*100</f>
        <v>35.64</v>
      </c>
      <c r="P2355" s="19">
        <f>ROUND(E2355/L2355, 3)</f>
        <v>137.077</v>
      </c>
      <c r="Q2355" t="str">
        <f>LEFT(N2355, SEARCH("/", N2355, 1)-1)</f>
        <v>theater</v>
      </c>
      <c r="R2355" t="str">
        <f>RIGHT(N2355,LEN(N2355)-FIND("/",N2355))</f>
        <v>plays</v>
      </c>
      <c r="S2355" s="8">
        <f t="shared" si="72"/>
        <v>42279.778564814813</v>
      </c>
      <c r="T2355" s="8">
        <f t="shared" si="73"/>
        <v>42310.701388888891</v>
      </c>
    </row>
    <row r="2356" spans="1:20" ht="45" x14ac:dyDescent="0.2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17">
        <f>(E2356/D2356)*100</f>
        <v>35.537409090909087</v>
      </c>
      <c r="P2356" s="19">
        <f>ROUND(E2356/L2356, 3)</f>
        <v>100.23399999999999</v>
      </c>
      <c r="Q2356" t="str">
        <f>LEFT(N2356, SEARCH("/", N2356, 1)-1)</f>
        <v>games</v>
      </c>
      <c r="R2356" t="str">
        <f>RIGHT(N2356,LEN(N2356)-FIND("/",N2356))</f>
        <v>video games</v>
      </c>
      <c r="S2356" s="8">
        <f t="shared" si="72"/>
        <v>41963.759386574078</v>
      </c>
      <c r="T2356" s="8">
        <f t="shared" si="73"/>
        <v>42023.354166666672</v>
      </c>
    </row>
    <row r="2357" spans="1:20" ht="45" x14ac:dyDescent="0.2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17">
        <f>(E2357/D2357)*100</f>
        <v>35.338000000000001</v>
      </c>
      <c r="P2357" s="19">
        <f>ROUND(E2357/L2357, 3)</f>
        <v>119.38500000000001</v>
      </c>
      <c r="Q2357" t="str">
        <f>LEFT(N2357, SEARCH("/", N2357, 1)-1)</f>
        <v>technology</v>
      </c>
      <c r="R2357" t="str">
        <f>RIGHT(N2357,LEN(N2357)-FIND("/",N2357))</f>
        <v>wearables</v>
      </c>
      <c r="S2357" s="8">
        <f t="shared" si="72"/>
        <v>42094.808182870373</v>
      </c>
      <c r="T2357" s="8">
        <f t="shared" si="73"/>
        <v>42124.808182870373</v>
      </c>
    </row>
    <row r="2358" spans="1:20" ht="45" x14ac:dyDescent="0.2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17">
        <f>(E2358/D2358)*100</f>
        <v>35.24</v>
      </c>
      <c r="P2358" s="19">
        <f>ROUND(E2358/L2358, 3)</f>
        <v>56.838999999999999</v>
      </c>
      <c r="Q2358" t="str">
        <f>LEFT(N2358, SEARCH("/", N2358, 1)-1)</f>
        <v>theater</v>
      </c>
      <c r="R2358" t="str">
        <f>RIGHT(N2358,LEN(N2358)-FIND("/",N2358))</f>
        <v>musical</v>
      </c>
      <c r="S2358" s="8">
        <f t="shared" si="72"/>
        <v>42649.623460648145</v>
      </c>
      <c r="T2358" s="8">
        <f t="shared" si="73"/>
        <v>42693.041666666672</v>
      </c>
    </row>
    <row r="2359" spans="1:20" ht="45" x14ac:dyDescent="0.2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17">
        <f>(E2359/D2359)*100</f>
        <v>35.174193548387095</v>
      </c>
      <c r="P2359" s="19">
        <f>ROUND(E2359/L2359, 3)</f>
        <v>104.846</v>
      </c>
      <c r="Q2359" t="str">
        <f>LEFT(N2359, SEARCH("/", N2359, 1)-1)</f>
        <v>photography</v>
      </c>
      <c r="R2359" t="str">
        <f>RIGHT(N2359,LEN(N2359)-FIND("/",N2359))</f>
        <v>photobooks</v>
      </c>
      <c r="S2359" s="8">
        <f t="shared" si="72"/>
        <v>42282.678287037037</v>
      </c>
      <c r="T2359" s="8">
        <f t="shared" si="73"/>
        <v>42322.719953703709</v>
      </c>
    </row>
    <row r="2360" spans="1:20" ht="60" x14ac:dyDescent="0.2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17">
        <f>(E2360/D2360)*100</f>
        <v>35</v>
      </c>
      <c r="P2360" s="19">
        <f>ROUND(E2360/L2360, 3)</f>
        <v>17.5</v>
      </c>
      <c r="Q2360" t="str">
        <f>LEFT(N2360, SEARCH("/", N2360, 1)-1)</f>
        <v>theater</v>
      </c>
      <c r="R2360" t="str">
        <f>RIGHT(N2360,LEN(N2360)-FIND("/",N2360))</f>
        <v>plays</v>
      </c>
      <c r="S2360" s="8">
        <f t="shared" si="72"/>
        <v>42019.683761574073</v>
      </c>
      <c r="T2360" s="8">
        <f t="shared" si="73"/>
        <v>42049.477083333331</v>
      </c>
    </row>
    <row r="2361" spans="1:20" ht="60" x14ac:dyDescent="0.2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17">
        <f>(E2361/D2361)*100</f>
        <v>34.802513464991023</v>
      </c>
      <c r="P2361" s="19">
        <f>ROUND(E2361/L2361, 3)</f>
        <v>84.283000000000001</v>
      </c>
      <c r="Q2361" t="str">
        <f>LEFT(N2361, SEARCH("/", N2361, 1)-1)</f>
        <v>theater</v>
      </c>
      <c r="R2361" t="str">
        <f>RIGHT(N2361,LEN(N2361)-FIND("/",N2361))</f>
        <v>plays</v>
      </c>
      <c r="S2361" s="8">
        <f t="shared" si="72"/>
        <v>41747.86986111111</v>
      </c>
      <c r="T2361" s="8">
        <f t="shared" si="73"/>
        <v>41779.290972222225</v>
      </c>
    </row>
    <row r="2362" spans="1:20" ht="45" x14ac:dyDescent="0.2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17">
        <f>(E2362/D2362)*100</f>
        <v>34.625</v>
      </c>
      <c r="P2362" s="19">
        <f>ROUND(E2362/L2362, 3)</f>
        <v>153.88900000000001</v>
      </c>
      <c r="Q2362" t="str">
        <f>LEFT(N2362, SEARCH("/", N2362, 1)-1)</f>
        <v>technology</v>
      </c>
      <c r="R2362" t="str">
        <f>RIGHT(N2362,LEN(N2362)-FIND("/",N2362))</f>
        <v>wearables</v>
      </c>
      <c r="S2362" s="8">
        <f t="shared" si="72"/>
        <v>41856.865717592591</v>
      </c>
      <c r="T2362" s="8">
        <f t="shared" si="73"/>
        <v>41886.290972222225</v>
      </c>
    </row>
    <row r="2363" spans="1:20" ht="60" x14ac:dyDescent="0.2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17">
        <f>(E2363/D2363)*100</f>
        <v>34.527999999999999</v>
      </c>
      <c r="P2363" s="19">
        <f>ROUND(E2363/L2363, 3)</f>
        <v>95.911000000000001</v>
      </c>
      <c r="Q2363" t="str">
        <f>LEFT(N2363, SEARCH("/", N2363, 1)-1)</f>
        <v>technology</v>
      </c>
      <c r="R2363" t="str">
        <f>RIGHT(N2363,LEN(N2363)-FIND("/",N2363))</f>
        <v>wearables</v>
      </c>
      <c r="S2363" s="8">
        <f t="shared" si="72"/>
        <v>42339.833981481483</v>
      </c>
      <c r="T2363" s="8">
        <f t="shared" si="73"/>
        <v>42367.833333333328</v>
      </c>
    </row>
    <row r="2364" spans="1:20" ht="60" x14ac:dyDescent="0.2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17">
        <f>(E2364/D2364)*100</f>
        <v>34.410000000000004</v>
      </c>
      <c r="P2364" s="19">
        <f>ROUND(E2364/L2364, 3)</f>
        <v>132.346</v>
      </c>
      <c r="Q2364" t="str">
        <f>LEFT(N2364, SEARCH("/", N2364, 1)-1)</f>
        <v>theater</v>
      </c>
      <c r="R2364" t="str">
        <f>RIGHT(N2364,LEN(N2364)-FIND("/",N2364))</f>
        <v>spaces</v>
      </c>
      <c r="S2364" s="8">
        <f t="shared" si="72"/>
        <v>42800.801817129628</v>
      </c>
      <c r="T2364" s="8">
        <f t="shared" si="73"/>
        <v>42830.760150462964</v>
      </c>
    </row>
    <row r="2365" spans="1:20" ht="45" x14ac:dyDescent="0.2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17">
        <f>(E2365/D2365)*100</f>
        <v>34.4</v>
      </c>
      <c r="P2365" s="19">
        <f>ROUND(E2365/L2365, 3)</f>
        <v>33.076999999999998</v>
      </c>
      <c r="Q2365" t="str">
        <f>LEFT(N2365, SEARCH("/", N2365, 1)-1)</f>
        <v>theater</v>
      </c>
      <c r="R2365" t="str">
        <f>RIGHT(N2365,LEN(N2365)-FIND("/",N2365))</f>
        <v>plays</v>
      </c>
      <c r="S2365" s="8">
        <f t="shared" si="72"/>
        <v>42022.661527777775</v>
      </c>
      <c r="T2365" s="8">
        <f t="shared" si="73"/>
        <v>42063.5</v>
      </c>
    </row>
    <row r="2366" spans="1:20" ht="45" x14ac:dyDescent="0.2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17">
        <f>(E2366/D2366)*100</f>
        <v>34.08</v>
      </c>
      <c r="P2366" s="19">
        <f>ROUND(E2366/L2366, 3)</f>
        <v>35.5</v>
      </c>
      <c r="Q2366" t="str">
        <f>LEFT(N2366, SEARCH("/", N2366, 1)-1)</f>
        <v>theater</v>
      </c>
      <c r="R2366" t="str">
        <f>RIGHT(N2366,LEN(N2366)-FIND("/",N2366))</f>
        <v>plays</v>
      </c>
      <c r="S2366" s="8">
        <f t="shared" si="72"/>
        <v>42172.439571759256</v>
      </c>
      <c r="T2366" s="8">
        <f t="shared" si="73"/>
        <v>42202.439571759256</v>
      </c>
    </row>
    <row r="2367" spans="1:20" ht="30" x14ac:dyDescent="0.2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17">
        <f>(E2367/D2367)*100</f>
        <v>34</v>
      </c>
      <c r="P2367" s="19">
        <f>ROUND(E2367/L2367, 3)</f>
        <v>121.429</v>
      </c>
      <c r="Q2367" t="str">
        <f>LEFT(N2367, SEARCH("/", N2367, 1)-1)</f>
        <v>technology</v>
      </c>
      <c r="R2367" t="str">
        <f>RIGHT(N2367,LEN(N2367)-FIND("/",N2367))</f>
        <v>web</v>
      </c>
      <c r="S2367" s="8">
        <f t="shared" si="72"/>
        <v>41948.00209490741</v>
      </c>
      <c r="T2367" s="8">
        <f t="shared" si="73"/>
        <v>41978.00209490741</v>
      </c>
    </row>
    <row r="2368" spans="1:20" ht="45" x14ac:dyDescent="0.2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17">
        <f>(E2368/D2368)*100</f>
        <v>34</v>
      </c>
      <c r="P2368" s="19">
        <f>ROUND(E2368/L2368, 3)</f>
        <v>28.332999999999998</v>
      </c>
      <c r="Q2368" t="str">
        <f>LEFT(N2368, SEARCH("/", N2368, 1)-1)</f>
        <v>photography</v>
      </c>
      <c r="R2368" t="str">
        <f>RIGHT(N2368,LEN(N2368)-FIND("/",N2368))</f>
        <v>nature</v>
      </c>
      <c r="S2368" s="8">
        <f t="shared" si="72"/>
        <v>42281.136099537034</v>
      </c>
      <c r="T2368" s="8">
        <f t="shared" si="73"/>
        <v>42311.177766203706</v>
      </c>
    </row>
    <row r="2369" spans="1:20" ht="60" x14ac:dyDescent="0.2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17">
        <f>(E2369/D2369)*100</f>
        <v>33.790999999999997</v>
      </c>
      <c r="P2369" s="19">
        <f>ROUND(E2369/L2369, 3)</f>
        <v>99.972999999999999</v>
      </c>
      <c r="Q2369" t="str">
        <f>LEFT(N2369, SEARCH("/", N2369, 1)-1)</f>
        <v>technology</v>
      </c>
      <c r="R2369" t="str">
        <f>RIGHT(N2369,LEN(N2369)-FIND("/",N2369))</f>
        <v>wearables</v>
      </c>
      <c r="S2369" s="8">
        <f t="shared" si="72"/>
        <v>42678.459120370375</v>
      </c>
      <c r="T2369" s="8">
        <f t="shared" si="73"/>
        <v>42718.500787037032</v>
      </c>
    </row>
    <row r="2370" spans="1:20" ht="30" x14ac:dyDescent="0.2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17">
        <f>(E2370/D2370)*100</f>
        <v>33.784615384615385</v>
      </c>
      <c r="P2370" s="19">
        <f>ROUND(E2370/L2370, 3)</f>
        <v>137.25</v>
      </c>
      <c r="Q2370" t="str">
        <f>LEFT(N2370, SEARCH("/", N2370, 1)-1)</f>
        <v>music</v>
      </c>
      <c r="R2370" t="str">
        <f>RIGHT(N2370,LEN(N2370)-FIND("/",N2370))</f>
        <v>faith</v>
      </c>
      <c r="S2370" s="8">
        <f t="shared" si="72"/>
        <v>41788.919722222221</v>
      </c>
      <c r="T2370" s="8">
        <f t="shared" si="73"/>
        <v>41817.919722222221</v>
      </c>
    </row>
    <row r="2371" spans="1:20" ht="60" x14ac:dyDescent="0.2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17">
        <f>(E2371/D2371)*100</f>
        <v>33.666666666666664</v>
      </c>
      <c r="P2371" s="19">
        <f>ROUND(E2371/L2371, 3)</f>
        <v>75.75</v>
      </c>
      <c r="Q2371" t="str">
        <f>LEFT(N2371, SEARCH("/", N2371, 1)-1)</f>
        <v>technology</v>
      </c>
      <c r="R2371" t="str">
        <f>RIGHT(N2371,LEN(N2371)-FIND("/",N2371))</f>
        <v>wearables</v>
      </c>
      <c r="S2371" s="8">
        <f t="shared" ref="S2371:S2434" si="74">(((J2371/60)/60)/24)+DATE(1970,1,1)</f>
        <v>42391.942094907412</v>
      </c>
      <c r="T2371" s="8">
        <f t="shared" ref="T2371:T2434" si="75">(((I2371/60)/60)/24)+DATE(1970,1,1)</f>
        <v>42421.942094907412</v>
      </c>
    </row>
    <row r="2372" spans="1:20" ht="60" x14ac:dyDescent="0.2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17">
        <f>(E2372/D2372)*100</f>
        <v>33.6</v>
      </c>
      <c r="P2372" s="19">
        <f>ROUND(E2372/L2372, 3)</f>
        <v>63</v>
      </c>
      <c r="Q2372" t="str">
        <f>LEFT(N2372, SEARCH("/", N2372, 1)-1)</f>
        <v>theater</v>
      </c>
      <c r="R2372" t="str">
        <f>RIGHT(N2372,LEN(N2372)-FIND("/",N2372))</f>
        <v>plays</v>
      </c>
      <c r="S2372" s="8">
        <f t="shared" si="74"/>
        <v>42461.596273148149</v>
      </c>
      <c r="T2372" s="8">
        <f t="shared" si="75"/>
        <v>42491.596273148149</v>
      </c>
    </row>
    <row r="2373" spans="1:20" ht="60" x14ac:dyDescent="0.2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17">
        <f>(E2373/D2373)*100</f>
        <v>33.559730999999999</v>
      </c>
      <c r="P2373" s="19">
        <f>ROUND(E2373/L2373, 3)</f>
        <v>223.58199999999999</v>
      </c>
      <c r="Q2373" t="str">
        <f>LEFT(N2373, SEARCH("/", N2373, 1)-1)</f>
        <v>technology</v>
      </c>
      <c r="R2373" t="str">
        <f>RIGHT(N2373,LEN(N2373)-FIND("/",N2373))</f>
        <v>space exploration</v>
      </c>
      <c r="S2373" s="8">
        <f t="shared" si="74"/>
        <v>42689.582349537035</v>
      </c>
      <c r="T2373" s="8">
        <f t="shared" si="75"/>
        <v>42725.332638888889</v>
      </c>
    </row>
    <row r="2374" spans="1:20" ht="60" x14ac:dyDescent="0.2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17">
        <f>(E2374/D2374)*100</f>
        <v>33.473333333333329</v>
      </c>
      <c r="P2374" s="19">
        <f>ROUND(E2374/L2374, 3)</f>
        <v>264.26299999999998</v>
      </c>
      <c r="Q2374" t="str">
        <f>LEFT(N2374, SEARCH("/", N2374, 1)-1)</f>
        <v>music</v>
      </c>
      <c r="R2374" t="str">
        <f>RIGHT(N2374,LEN(N2374)-FIND("/",N2374))</f>
        <v>faith</v>
      </c>
      <c r="S2374" s="8">
        <f t="shared" si="74"/>
        <v>42795.701481481476</v>
      </c>
      <c r="T2374" s="8">
        <f t="shared" si="75"/>
        <v>42828.041666666672</v>
      </c>
    </row>
    <row r="2375" spans="1:20" ht="45" x14ac:dyDescent="0.2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17">
        <f>(E2375/D2375)*100</f>
        <v>33.416666666666664</v>
      </c>
      <c r="P2375" s="19">
        <f>ROUND(E2375/L2375, 3)</f>
        <v>30.846</v>
      </c>
      <c r="Q2375" t="str">
        <f>LEFT(N2375, SEARCH("/", N2375, 1)-1)</f>
        <v>film &amp; video</v>
      </c>
      <c r="R2375" t="str">
        <f>RIGHT(N2375,LEN(N2375)-FIND("/",N2375))</f>
        <v>drama</v>
      </c>
      <c r="S2375" s="8">
        <f t="shared" si="74"/>
        <v>42067.991238425922</v>
      </c>
      <c r="T2375" s="8">
        <f t="shared" si="75"/>
        <v>42107.791666666672</v>
      </c>
    </row>
    <row r="2376" spans="1:20" ht="60" x14ac:dyDescent="0.2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17">
        <f>(E2376/D2376)*100</f>
        <v>33.19</v>
      </c>
      <c r="P2376" s="19">
        <f>ROUND(E2376/L2376, 3)</f>
        <v>70.617000000000004</v>
      </c>
      <c r="Q2376" t="str">
        <f>LEFT(N2376, SEARCH("/", N2376, 1)-1)</f>
        <v>technology</v>
      </c>
      <c r="R2376" t="str">
        <f>RIGHT(N2376,LEN(N2376)-FIND("/",N2376))</f>
        <v>makerspaces</v>
      </c>
      <c r="S2376" s="8">
        <f t="shared" si="74"/>
        <v>42344.884143518517</v>
      </c>
      <c r="T2376" s="8">
        <f t="shared" si="75"/>
        <v>42366.25</v>
      </c>
    </row>
    <row r="2377" spans="1:20" ht="45" x14ac:dyDescent="0.2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17">
        <f>(E2377/D2377)*100</f>
        <v>32.56</v>
      </c>
      <c r="P2377" s="19">
        <f>ROUND(E2377/L2377, 3)</f>
        <v>88.8</v>
      </c>
      <c r="Q2377" t="str">
        <f>LEFT(N2377, SEARCH("/", N2377, 1)-1)</f>
        <v>film &amp; video</v>
      </c>
      <c r="R2377" t="str">
        <f>RIGHT(N2377,LEN(N2377)-FIND("/",N2377))</f>
        <v>animation</v>
      </c>
      <c r="S2377" s="8">
        <f t="shared" si="74"/>
        <v>41904.407812500001</v>
      </c>
      <c r="T2377" s="8">
        <f t="shared" si="75"/>
        <v>41964.449479166666</v>
      </c>
    </row>
    <row r="2378" spans="1:20" ht="60" x14ac:dyDescent="0.2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17">
        <f>(E2378/D2378)*100</f>
        <v>32.56</v>
      </c>
      <c r="P2378" s="19">
        <f>ROUND(E2378/L2378, 3)</f>
        <v>50.875</v>
      </c>
      <c r="Q2378" t="str">
        <f>LEFT(N2378, SEARCH("/", N2378, 1)-1)</f>
        <v>theater</v>
      </c>
      <c r="R2378" t="str">
        <f>RIGHT(N2378,LEN(N2378)-FIND("/",N2378))</f>
        <v>plays</v>
      </c>
      <c r="S2378" s="8">
        <f t="shared" si="74"/>
        <v>42193.482291666667</v>
      </c>
      <c r="T2378" s="8">
        <f t="shared" si="75"/>
        <v>42233.666666666672</v>
      </c>
    </row>
    <row r="2379" spans="1:20" ht="30" x14ac:dyDescent="0.2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17">
        <f>(E2379/D2379)*100</f>
        <v>32.5</v>
      </c>
      <c r="P2379" s="19">
        <f>ROUND(E2379/L2379, 3)</f>
        <v>26</v>
      </c>
      <c r="Q2379" t="str">
        <f>LEFT(N2379, SEARCH("/", N2379, 1)-1)</f>
        <v>theater</v>
      </c>
      <c r="R2379" t="str">
        <f>RIGHT(N2379,LEN(N2379)-FIND("/",N2379))</f>
        <v>plays</v>
      </c>
      <c r="S2379" s="8">
        <f t="shared" si="74"/>
        <v>42047.07640046296</v>
      </c>
      <c r="T2379" s="8">
        <f t="shared" si="75"/>
        <v>42077.034733796296</v>
      </c>
    </row>
    <row r="2380" spans="1:20" ht="30" x14ac:dyDescent="0.2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17">
        <f>(E2380/D2380)*100</f>
        <v>32.5</v>
      </c>
      <c r="P2380" s="19">
        <f>ROUND(E2380/L2380, 3)</f>
        <v>37.143000000000001</v>
      </c>
      <c r="Q2380" t="str">
        <f>LEFT(N2380, SEARCH("/", N2380, 1)-1)</f>
        <v>theater</v>
      </c>
      <c r="R2380" t="str">
        <f>RIGHT(N2380,LEN(N2380)-FIND("/",N2380))</f>
        <v>plays</v>
      </c>
      <c r="S2380" s="8">
        <f t="shared" si="74"/>
        <v>42056.1324537037</v>
      </c>
      <c r="T2380" s="8">
        <f t="shared" si="75"/>
        <v>42086.207638888889</v>
      </c>
    </row>
    <row r="2381" spans="1:20" ht="60" x14ac:dyDescent="0.2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17">
        <f>(E2381/D2381)*100</f>
        <v>32.049999999999997</v>
      </c>
      <c r="P2381" s="19">
        <f>ROUND(E2381/L2381, 3)</f>
        <v>40.063000000000002</v>
      </c>
      <c r="Q2381" t="str">
        <f>LEFT(N2381, SEARCH("/", N2381, 1)-1)</f>
        <v>theater</v>
      </c>
      <c r="R2381" t="str">
        <f>RIGHT(N2381,LEN(N2381)-FIND("/",N2381))</f>
        <v>plays</v>
      </c>
      <c r="S2381" s="8">
        <f t="shared" si="74"/>
        <v>41816.950370370374</v>
      </c>
      <c r="T2381" s="8">
        <f t="shared" si="75"/>
        <v>41853.583333333336</v>
      </c>
    </row>
    <row r="2382" spans="1:20" ht="60" x14ac:dyDescent="0.2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17">
        <f>(E2382/D2382)*100</f>
        <v>32.049999999999997</v>
      </c>
      <c r="P2382" s="19">
        <f>ROUND(E2382/L2382, 3)</f>
        <v>33.737000000000002</v>
      </c>
      <c r="Q2382" t="str">
        <f>LEFT(N2382, SEARCH("/", N2382, 1)-1)</f>
        <v>theater</v>
      </c>
      <c r="R2382" t="str">
        <f>RIGHT(N2382,LEN(N2382)-FIND("/",N2382))</f>
        <v>plays</v>
      </c>
      <c r="S2382" s="8">
        <f t="shared" si="74"/>
        <v>42399.707407407404</v>
      </c>
      <c r="T2382" s="8">
        <f t="shared" si="75"/>
        <v>42420.878472222219</v>
      </c>
    </row>
    <row r="2383" spans="1:20" ht="60" x14ac:dyDescent="0.2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17">
        <f>(E2383/D2383)*100</f>
        <v>32.027999999999999</v>
      </c>
      <c r="P2383" s="19">
        <f>ROUND(E2383/L2383, 3)</f>
        <v>800.7</v>
      </c>
      <c r="Q2383" t="str">
        <f>LEFT(N2383, SEARCH("/", N2383, 1)-1)</f>
        <v>technology</v>
      </c>
      <c r="R2383" t="str">
        <f>RIGHT(N2383,LEN(N2383)-FIND("/",N2383))</f>
        <v>wearables</v>
      </c>
      <c r="S2383" s="8">
        <f t="shared" si="74"/>
        <v>42669.802303240736</v>
      </c>
      <c r="T2383" s="8">
        <f t="shared" si="75"/>
        <v>42704.843969907408</v>
      </c>
    </row>
    <row r="2384" spans="1:20" ht="60" x14ac:dyDescent="0.2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17">
        <f>(E2384/D2384)*100</f>
        <v>32</v>
      </c>
      <c r="P2384" s="19">
        <f>ROUND(E2384/L2384, 3)</f>
        <v>26.667000000000002</v>
      </c>
      <c r="Q2384" t="str">
        <f>LEFT(N2384, SEARCH("/", N2384, 1)-1)</f>
        <v>theater</v>
      </c>
      <c r="R2384" t="str">
        <f>RIGHT(N2384,LEN(N2384)-FIND("/",N2384))</f>
        <v>plays</v>
      </c>
      <c r="S2384" s="8">
        <f t="shared" si="74"/>
        <v>42257.590833333335</v>
      </c>
      <c r="T2384" s="8">
        <f t="shared" si="75"/>
        <v>42271.590833333335</v>
      </c>
    </row>
    <row r="2385" spans="1:20" ht="60" x14ac:dyDescent="0.2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17">
        <f>(E2385/D2385)*100</f>
        <v>32</v>
      </c>
      <c r="P2385" s="19">
        <f>ROUND(E2385/L2385, 3)</f>
        <v>29.091000000000001</v>
      </c>
      <c r="Q2385" t="str">
        <f>LEFT(N2385, SEARCH("/", N2385, 1)-1)</f>
        <v>theater</v>
      </c>
      <c r="R2385" t="str">
        <f>RIGHT(N2385,LEN(N2385)-FIND("/",N2385))</f>
        <v>plays</v>
      </c>
      <c r="S2385" s="8">
        <f t="shared" si="74"/>
        <v>42493.546851851846</v>
      </c>
      <c r="T2385" s="8">
        <f t="shared" si="75"/>
        <v>42523.546851851846</v>
      </c>
    </row>
    <row r="2386" spans="1:20" ht="60" x14ac:dyDescent="0.2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17">
        <f>(E2386/D2386)*100</f>
        <v>31.94705882352941</v>
      </c>
      <c r="P2386" s="19">
        <f>ROUND(E2386/L2386, 3)</f>
        <v>115.553</v>
      </c>
      <c r="Q2386" t="str">
        <f>LEFT(N2386, SEARCH("/", N2386, 1)-1)</f>
        <v>publishing</v>
      </c>
      <c r="R2386" t="str">
        <f>RIGHT(N2386,LEN(N2386)-FIND("/",N2386))</f>
        <v>translations</v>
      </c>
      <c r="S2386" s="8">
        <f t="shared" si="74"/>
        <v>42304.210833333331</v>
      </c>
      <c r="T2386" s="8">
        <f t="shared" si="75"/>
        <v>42334.252500000002</v>
      </c>
    </row>
    <row r="2387" spans="1:20" ht="45" x14ac:dyDescent="0.2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17">
        <f>(E2387/D2387)*100</f>
        <v>31.546666666666667</v>
      </c>
      <c r="P2387" s="19">
        <f>ROUND(E2387/L2387, 3)</f>
        <v>60.667000000000002</v>
      </c>
      <c r="Q2387" t="str">
        <f>LEFT(N2387, SEARCH("/", N2387, 1)-1)</f>
        <v>theater</v>
      </c>
      <c r="R2387" t="str">
        <f>RIGHT(N2387,LEN(N2387)-FIND("/",N2387))</f>
        <v>plays</v>
      </c>
      <c r="S2387" s="8">
        <f t="shared" si="74"/>
        <v>42103.016585648147</v>
      </c>
      <c r="T2387" s="8">
        <f t="shared" si="75"/>
        <v>42163.016585648147</v>
      </c>
    </row>
    <row r="2388" spans="1:20" ht="60" x14ac:dyDescent="0.2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17">
        <f>(E2388/D2388)*100</f>
        <v>31.25</v>
      </c>
      <c r="P2388" s="19">
        <f>ROUND(E2388/L2388, 3)</f>
        <v>80.128</v>
      </c>
      <c r="Q2388" t="str">
        <f>LEFT(N2388, SEARCH("/", N2388, 1)-1)</f>
        <v>music</v>
      </c>
      <c r="R2388" t="str">
        <f>RIGHT(N2388,LEN(N2388)-FIND("/",N2388))</f>
        <v>faith</v>
      </c>
      <c r="S2388" s="8">
        <f t="shared" si="74"/>
        <v>42802.046817129631</v>
      </c>
      <c r="T2388" s="8">
        <f t="shared" si="75"/>
        <v>42835.84375</v>
      </c>
    </row>
    <row r="2389" spans="1:20" ht="45" x14ac:dyDescent="0.2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17">
        <f>(E2389/D2389)*100</f>
        <v>31.25</v>
      </c>
      <c r="P2389" s="19">
        <f>ROUND(E2389/L2389, 3)</f>
        <v>1250</v>
      </c>
      <c r="Q2389" t="str">
        <f>LEFT(N2389, SEARCH("/", N2389, 1)-1)</f>
        <v>theater</v>
      </c>
      <c r="R2389" t="str">
        <f>RIGHT(N2389,LEN(N2389)-FIND("/",N2389))</f>
        <v>plays</v>
      </c>
      <c r="S2389" s="8">
        <f t="shared" si="74"/>
        <v>42144.231527777782</v>
      </c>
      <c r="T2389" s="8">
        <f t="shared" si="75"/>
        <v>42203.125</v>
      </c>
    </row>
    <row r="2390" spans="1:20" ht="60" x14ac:dyDescent="0.2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17">
        <f>(E2390/D2390)*100</f>
        <v>31.114999999999998</v>
      </c>
      <c r="P2390" s="19">
        <f>ROUND(E2390/L2390, 3)</f>
        <v>102.01600000000001</v>
      </c>
      <c r="Q2390" t="str">
        <f>LEFT(N2390, SEARCH("/", N2390, 1)-1)</f>
        <v>technology</v>
      </c>
      <c r="R2390" t="str">
        <f>RIGHT(N2390,LEN(N2390)-FIND("/",N2390))</f>
        <v>wearables</v>
      </c>
      <c r="S2390" s="8">
        <f t="shared" si="74"/>
        <v>42402.709652777776</v>
      </c>
      <c r="T2390" s="8">
        <f t="shared" si="75"/>
        <v>42432.709652777776</v>
      </c>
    </row>
    <row r="2391" spans="1:20" ht="60" x14ac:dyDescent="0.2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17">
        <f>(E2391/D2391)*100</f>
        <v>30.9</v>
      </c>
      <c r="P2391" s="19">
        <f>ROUND(E2391/L2391, 3)</f>
        <v>231.75</v>
      </c>
      <c r="Q2391" t="str">
        <f>LEFT(N2391, SEARCH("/", N2391, 1)-1)</f>
        <v>music</v>
      </c>
      <c r="R2391" t="str">
        <f>RIGHT(N2391,LEN(N2391)-FIND("/",N2391))</f>
        <v>jazz</v>
      </c>
      <c r="S2391" s="8">
        <f t="shared" si="74"/>
        <v>40847.171018518515</v>
      </c>
      <c r="T2391" s="8">
        <f t="shared" si="75"/>
        <v>40889.212685185186</v>
      </c>
    </row>
    <row r="2392" spans="1:20" ht="60" x14ac:dyDescent="0.2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17">
        <f>(E2392/D2392)*100</f>
        <v>30.866666666666664</v>
      </c>
      <c r="P2392" s="19">
        <f>ROUND(E2392/L2392, 3)</f>
        <v>66.143000000000001</v>
      </c>
      <c r="Q2392" t="str">
        <f>LEFT(N2392, SEARCH("/", N2392, 1)-1)</f>
        <v>theater</v>
      </c>
      <c r="R2392" t="str">
        <f>RIGHT(N2392,LEN(N2392)-FIND("/",N2392))</f>
        <v>musical</v>
      </c>
      <c r="S2392" s="8">
        <f t="shared" si="74"/>
        <v>41975.700636574074</v>
      </c>
      <c r="T2392" s="8">
        <f t="shared" si="75"/>
        <v>42005.700636574074</v>
      </c>
    </row>
    <row r="2393" spans="1:20" ht="45" x14ac:dyDescent="0.2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17">
        <f>(E2393/D2393)*100</f>
        <v>30.862068965517242</v>
      </c>
      <c r="P2393" s="19">
        <f>ROUND(E2393/L2393, 3)</f>
        <v>47.104999999999997</v>
      </c>
      <c r="Q2393" t="str">
        <f>LEFT(N2393, SEARCH("/", N2393, 1)-1)</f>
        <v>publishing</v>
      </c>
      <c r="R2393" t="str">
        <f>RIGHT(N2393,LEN(N2393)-FIND("/",N2393))</f>
        <v>fiction</v>
      </c>
      <c r="S2393" s="8">
        <f t="shared" si="74"/>
        <v>41520.561041666668</v>
      </c>
      <c r="T2393" s="8">
        <f t="shared" si="75"/>
        <v>41549.561041666668</v>
      </c>
    </row>
    <row r="2394" spans="1:20" ht="60" x14ac:dyDescent="0.2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17">
        <f>(E2394/D2394)*100</f>
        <v>30.813400000000001</v>
      </c>
      <c r="P2394" s="19">
        <f>ROUND(E2394/L2394, 3)</f>
        <v>124.919</v>
      </c>
      <c r="Q2394" t="str">
        <f>LEFT(N2394, SEARCH("/", N2394, 1)-1)</f>
        <v>technology</v>
      </c>
      <c r="R2394" t="str">
        <f>RIGHT(N2394,LEN(N2394)-FIND("/",N2394))</f>
        <v>wearables</v>
      </c>
      <c r="S2394" s="8">
        <f t="shared" si="74"/>
        <v>42668.726701388892</v>
      </c>
      <c r="T2394" s="8">
        <f t="shared" si="75"/>
        <v>42698.768368055549</v>
      </c>
    </row>
    <row r="2395" spans="1:20" ht="45" x14ac:dyDescent="0.2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17">
        <f>(E2395/D2395)*100</f>
        <v>30.8</v>
      </c>
      <c r="P2395" s="19">
        <f>ROUND(E2395/L2395, 3)</f>
        <v>71.867000000000004</v>
      </c>
      <c r="Q2395" t="str">
        <f>LEFT(N2395, SEARCH("/", N2395, 1)-1)</f>
        <v>photography</v>
      </c>
      <c r="R2395" t="str">
        <f>RIGHT(N2395,LEN(N2395)-FIND("/",N2395))</f>
        <v>photobooks</v>
      </c>
      <c r="S2395" s="8">
        <f t="shared" si="74"/>
        <v>42018.071550925932</v>
      </c>
      <c r="T2395" s="8">
        <f t="shared" si="75"/>
        <v>42049.071550925932</v>
      </c>
    </row>
    <row r="2396" spans="1:20" ht="60" x14ac:dyDescent="0.2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17">
        <f>(E2396/D2396)*100</f>
        <v>30.666666666666664</v>
      </c>
      <c r="P2396" s="19">
        <f>ROUND(E2396/L2396, 3)</f>
        <v>21.466999999999999</v>
      </c>
      <c r="Q2396" t="str">
        <f>LEFT(N2396, SEARCH("/", N2396, 1)-1)</f>
        <v>music</v>
      </c>
      <c r="R2396" t="str">
        <f>RIGHT(N2396,LEN(N2396)-FIND("/",N2396))</f>
        <v>jazz</v>
      </c>
      <c r="S2396" s="8">
        <f t="shared" si="74"/>
        <v>41037.829918981479</v>
      </c>
      <c r="T2396" s="8">
        <f t="shared" si="75"/>
        <v>41058.829918981479</v>
      </c>
    </row>
    <row r="2397" spans="1:20" ht="30" x14ac:dyDescent="0.2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17">
        <f>(E2397/D2397)*100</f>
        <v>30.599999999999998</v>
      </c>
      <c r="P2397" s="19">
        <f>ROUND(E2397/L2397, 3)</f>
        <v>191.25</v>
      </c>
      <c r="Q2397" t="str">
        <f>LEFT(N2397, SEARCH("/", N2397, 1)-1)</f>
        <v>technology</v>
      </c>
      <c r="R2397" t="str">
        <f>RIGHT(N2397,LEN(N2397)-FIND("/",N2397))</f>
        <v>wearables</v>
      </c>
      <c r="S2397" s="8">
        <f t="shared" si="74"/>
        <v>41955.002488425926</v>
      </c>
      <c r="T2397" s="8">
        <f t="shared" si="75"/>
        <v>42005.002488425926</v>
      </c>
    </row>
    <row r="2398" spans="1:20" ht="60" x14ac:dyDescent="0.2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17">
        <f>(E2398/D2398)*100</f>
        <v>30.433333333333334</v>
      </c>
      <c r="P2398" s="19">
        <f>ROUND(E2398/L2398, 3)</f>
        <v>51.292000000000002</v>
      </c>
      <c r="Q2398" t="str">
        <f>LEFT(N2398, SEARCH("/", N2398, 1)-1)</f>
        <v>games</v>
      </c>
      <c r="R2398" t="str">
        <f>RIGHT(N2398,LEN(N2398)-FIND("/",N2398))</f>
        <v>video games</v>
      </c>
      <c r="S2398" s="8">
        <f t="shared" si="74"/>
        <v>41575.237430555557</v>
      </c>
      <c r="T2398" s="8">
        <f t="shared" si="75"/>
        <v>41605.279097222221</v>
      </c>
    </row>
    <row r="2399" spans="1:20" ht="60" x14ac:dyDescent="0.2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17">
        <f>(E2399/D2399)*100</f>
        <v>30.4</v>
      </c>
      <c r="P2399" s="19">
        <f>ROUND(E2399/L2399, 3)</f>
        <v>50.667000000000002</v>
      </c>
      <c r="Q2399" t="str">
        <f>LEFT(N2399, SEARCH("/", N2399, 1)-1)</f>
        <v>music</v>
      </c>
      <c r="R2399" t="str">
        <f>RIGHT(N2399,LEN(N2399)-FIND("/",N2399))</f>
        <v>jazz</v>
      </c>
      <c r="S2399" s="8">
        <f t="shared" si="74"/>
        <v>41733.737083333333</v>
      </c>
      <c r="T2399" s="8">
        <f t="shared" si="75"/>
        <v>41763.25</v>
      </c>
    </row>
    <row r="2400" spans="1:20" ht="60" x14ac:dyDescent="0.2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17">
        <f>(E2400/D2400)*100</f>
        <v>30.333333333333336</v>
      </c>
      <c r="P2400" s="19">
        <f>ROUND(E2400/L2400, 3)</f>
        <v>50.555999999999997</v>
      </c>
      <c r="Q2400" t="str">
        <f>LEFT(N2400, SEARCH("/", N2400, 1)-1)</f>
        <v>theater</v>
      </c>
      <c r="R2400" t="str">
        <f>RIGHT(N2400,LEN(N2400)-FIND("/",N2400))</f>
        <v>musical</v>
      </c>
      <c r="S2400" s="8">
        <f t="shared" si="74"/>
        <v>42090.909016203703</v>
      </c>
      <c r="T2400" s="8">
        <f t="shared" si="75"/>
        <v>42097.909016203703</v>
      </c>
    </row>
    <row r="2401" spans="1:20" ht="60" x14ac:dyDescent="0.2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17">
        <f>(E2401/D2401)*100</f>
        <v>29.84</v>
      </c>
      <c r="P2401" s="19">
        <f>ROUND(E2401/L2401, 3)</f>
        <v>93.25</v>
      </c>
      <c r="Q2401" t="str">
        <f>LEFT(N2401, SEARCH("/", N2401, 1)-1)</f>
        <v>film &amp; video</v>
      </c>
      <c r="R2401" t="str">
        <f>RIGHT(N2401,LEN(N2401)-FIND("/",N2401))</f>
        <v>drama</v>
      </c>
      <c r="S2401" s="8">
        <f t="shared" si="74"/>
        <v>41973.847962962958</v>
      </c>
      <c r="T2401" s="8">
        <f t="shared" si="75"/>
        <v>42033.847962962958</v>
      </c>
    </row>
    <row r="2402" spans="1:20" ht="60" x14ac:dyDescent="0.2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17">
        <f>(E2402/D2402)*100</f>
        <v>29.625</v>
      </c>
      <c r="P2402" s="19">
        <f>ROUND(E2402/L2402, 3)</f>
        <v>237</v>
      </c>
      <c r="Q2402" t="str">
        <f>LEFT(N2402, SEARCH("/", N2402, 1)-1)</f>
        <v>theater</v>
      </c>
      <c r="R2402" t="str">
        <f>RIGHT(N2402,LEN(N2402)-FIND("/",N2402))</f>
        <v>spaces</v>
      </c>
      <c r="S2402" s="8">
        <f t="shared" si="74"/>
        <v>42006.908692129626</v>
      </c>
      <c r="T2402" s="8">
        <f t="shared" si="75"/>
        <v>42038.083333333328</v>
      </c>
    </row>
    <row r="2403" spans="1:20" ht="60" x14ac:dyDescent="0.2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17">
        <f>(E2403/D2403)*100</f>
        <v>29.6029602960296</v>
      </c>
      <c r="P2403" s="19">
        <f>ROUND(E2403/L2403, 3)</f>
        <v>134.54499999999999</v>
      </c>
      <c r="Q2403" t="str">
        <f>LEFT(N2403, SEARCH("/", N2403, 1)-1)</f>
        <v>technology</v>
      </c>
      <c r="R2403" t="str">
        <f>RIGHT(N2403,LEN(N2403)-FIND("/",N2403))</f>
        <v>wearables</v>
      </c>
      <c r="S2403" s="8">
        <f t="shared" si="74"/>
        <v>42325.684189814812</v>
      </c>
      <c r="T2403" s="8">
        <f t="shared" si="75"/>
        <v>42355.249305555553</v>
      </c>
    </row>
    <row r="2404" spans="1:20" ht="60" x14ac:dyDescent="0.2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17">
        <f>(E2404/D2404)*100</f>
        <v>29.506136117214709</v>
      </c>
      <c r="P2404" s="19">
        <f>ROUND(E2404/L2404, 3)</f>
        <v>171.79300000000001</v>
      </c>
      <c r="Q2404" t="str">
        <f>LEFT(N2404, SEARCH("/", N2404, 1)-1)</f>
        <v>technology</v>
      </c>
      <c r="R2404" t="str">
        <f>RIGHT(N2404,LEN(N2404)-FIND("/",N2404))</f>
        <v>wearables</v>
      </c>
      <c r="S2404" s="8">
        <f t="shared" si="74"/>
        <v>42574.667650462965</v>
      </c>
      <c r="T2404" s="8">
        <f t="shared" si="75"/>
        <v>42605.870833333334</v>
      </c>
    </row>
    <row r="2405" spans="1:20" ht="45" x14ac:dyDescent="0.2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17">
        <f>(E2405/D2405)*100</f>
        <v>29.376000000000001</v>
      </c>
      <c r="P2405" s="19">
        <f>ROUND(E2405/L2405, 3)</f>
        <v>43.975999999999999</v>
      </c>
      <c r="Q2405" t="str">
        <f>LEFT(N2405, SEARCH("/", N2405, 1)-1)</f>
        <v>games</v>
      </c>
      <c r="R2405" t="str">
        <f>RIGHT(N2405,LEN(N2405)-FIND("/",N2405))</f>
        <v>video games</v>
      </c>
      <c r="S2405" s="8">
        <f t="shared" si="74"/>
        <v>42353.16679398148</v>
      </c>
      <c r="T2405" s="8">
        <f t="shared" si="75"/>
        <v>42383.16679398148</v>
      </c>
    </row>
    <row r="2406" spans="1:20" ht="45" x14ac:dyDescent="0.2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17">
        <f>(E2406/D2406)*100</f>
        <v>29.299999999999997</v>
      </c>
      <c r="P2406" s="19">
        <f>ROUND(E2406/L2406, 3)</f>
        <v>61.042000000000002</v>
      </c>
      <c r="Q2406" t="str">
        <f>LEFT(N2406, SEARCH("/", N2406, 1)-1)</f>
        <v>music</v>
      </c>
      <c r="R2406" t="str">
        <f>RIGHT(N2406,LEN(N2406)-FIND("/",N2406))</f>
        <v>world music</v>
      </c>
      <c r="S2406" s="8">
        <f t="shared" si="74"/>
        <v>40754.729259259257</v>
      </c>
      <c r="T2406" s="8">
        <f t="shared" si="75"/>
        <v>40814.729259259257</v>
      </c>
    </row>
    <row r="2407" spans="1:20" ht="60" x14ac:dyDescent="0.2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17">
        <f>(E2407/D2407)*100</f>
        <v>29.276666666666667</v>
      </c>
      <c r="P2407" s="19">
        <f>ROUND(E2407/L2407, 3)</f>
        <v>84.997</v>
      </c>
      <c r="Q2407" t="str">
        <f>LEFT(N2407, SEARCH("/", N2407, 1)-1)</f>
        <v>technology</v>
      </c>
      <c r="R2407" t="str">
        <f>RIGHT(N2407,LEN(N2407)-FIND("/",N2407))</f>
        <v>wearables</v>
      </c>
      <c r="S2407" s="8">
        <f t="shared" si="74"/>
        <v>42506.709722222222</v>
      </c>
      <c r="T2407" s="8">
        <f t="shared" si="75"/>
        <v>42540.340277777781</v>
      </c>
    </row>
    <row r="2408" spans="1:20" ht="45" x14ac:dyDescent="0.2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17">
        <f>(E2408/D2408)*100</f>
        <v>29.24</v>
      </c>
      <c r="P2408" s="19">
        <f>ROUND(E2408/L2408, 3)</f>
        <v>40.610999999999997</v>
      </c>
      <c r="Q2408" t="str">
        <f>LEFT(N2408, SEARCH("/", N2408, 1)-1)</f>
        <v>publishing</v>
      </c>
      <c r="R2408" t="str">
        <f>RIGHT(N2408,LEN(N2408)-FIND("/",N2408))</f>
        <v>children's books</v>
      </c>
      <c r="S2408" s="8">
        <f t="shared" si="74"/>
        <v>41030.719756944447</v>
      </c>
      <c r="T2408" s="8">
        <f t="shared" si="75"/>
        <v>41044.719756944447</v>
      </c>
    </row>
    <row r="2409" spans="1:20" ht="60" x14ac:dyDescent="0.2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17">
        <f>(E2409/D2409)*100</f>
        <v>29.228571428571428</v>
      </c>
      <c r="P2409" s="19">
        <f>ROUND(E2409/L2409, 3)</f>
        <v>44.478000000000002</v>
      </c>
      <c r="Q2409" t="str">
        <f>LEFT(N2409, SEARCH("/", N2409, 1)-1)</f>
        <v>photography</v>
      </c>
      <c r="R2409" t="str">
        <f>RIGHT(N2409,LEN(N2409)-FIND("/",N2409))</f>
        <v>places</v>
      </c>
      <c r="S2409" s="8">
        <f t="shared" si="74"/>
        <v>42433.726168981477</v>
      </c>
      <c r="T2409" s="8">
        <f t="shared" si="75"/>
        <v>42463.68450231482</v>
      </c>
    </row>
    <row r="2410" spans="1:20" ht="60" x14ac:dyDescent="0.2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17">
        <f>(E2410/D2410)*100</f>
        <v>28.9</v>
      </c>
      <c r="P2410" s="19">
        <f>ROUND(E2410/L2410, 3)</f>
        <v>26.273</v>
      </c>
      <c r="Q2410" t="str">
        <f>LEFT(N2410, SEARCH("/", N2410, 1)-1)</f>
        <v>photography</v>
      </c>
      <c r="R2410" t="str">
        <f>RIGHT(N2410,LEN(N2410)-FIND("/",N2410))</f>
        <v>nature</v>
      </c>
      <c r="S2410" s="8">
        <f t="shared" si="74"/>
        <v>41839.212951388887</v>
      </c>
      <c r="T2410" s="8">
        <f t="shared" si="75"/>
        <v>41899.212951388887</v>
      </c>
    </row>
    <row r="2411" spans="1:20" ht="30" x14ac:dyDescent="0.2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17">
        <f>(E2411/D2411)*100</f>
        <v>28.842857142857142</v>
      </c>
      <c r="P2411" s="19">
        <f>ROUND(E2411/L2411, 3)</f>
        <v>34.22</v>
      </c>
      <c r="Q2411" t="str">
        <f>LEFT(N2411, SEARCH("/", N2411, 1)-1)</f>
        <v>games</v>
      </c>
      <c r="R2411" t="str">
        <f>RIGHT(N2411,LEN(N2411)-FIND("/",N2411))</f>
        <v>video games</v>
      </c>
      <c r="S2411" s="8">
        <f t="shared" si="74"/>
        <v>42045.50535879629</v>
      </c>
      <c r="T2411" s="8">
        <f t="shared" si="75"/>
        <v>42075.463692129633</v>
      </c>
    </row>
    <row r="2412" spans="1:20" ht="60" x14ac:dyDescent="0.2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17">
        <f>(E2412/D2412)*100</f>
        <v>28.799999999999997</v>
      </c>
      <c r="P2412" s="19">
        <f>ROUND(E2412/L2412, 3)</f>
        <v>44.308</v>
      </c>
      <c r="Q2412" t="str">
        <f>LEFT(N2412, SEARCH("/", N2412, 1)-1)</f>
        <v>theater</v>
      </c>
      <c r="R2412" t="str">
        <f>RIGHT(N2412,LEN(N2412)-FIND("/",N2412))</f>
        <v>plays</v>
      </c>
      <c r="S2412" s="8">
        <f t="shared" si="74"/>
        <v>41779.045937499999</v>
      </c>
      <c r="T2412" s="8">
        <f t="shared" si="75"/>
        <v>41820.727777777778</v>
      </c>
    </row>
    <row r="2413" spans="1:20" ht="60" x14ac:dyDescent="0.2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17">
        <f>(E2413/D2413)*100</f>
        <v>28.666666666666668</v>
      </c>
      <c r="P2413" s="19">
        <f>ROUND(E2413/L2413, 3)</f>
        <v>14.333</v>
      </c>
      <c r="Q2413" t="str">
        <f>LEFT(N2413, SEARCH("/", N2413, 1)-1)</f>
        <v>theater</v>
      </c>
      <c r="R2413" t="str">
        <f>RIGHT(N2413,LEN(N2413)-FIND("/",N2413))</f>
        <v>plays</v>
      </c>
      <c r="S2413" s="8">
        <f t="shared" si="74"/>
        <v>42512.626747685179</v>
      </c>
      <c r="T2413" s="8">
        <f t="shared" si="75"/>
        <v>42572.626747685179</v>
      </c>
    </row>
    <row r="2414" spans="1:20" ht="45" x14ac:dyDescent="0.2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17">
        <f>(E2414/D2414)*100</f>
        <v>28.571428571428569</v>
      </c>
      <c r="P2414" s="19">
        <f>ROUND(E2414/L2414, 3)</f>
        <v>60</v>
      </c>
      <c r="Q2414" t="str">
        <f>LEFT(N2414, SEARCH("/", N2414, 1)-1)</f>
        <v>technology</v>
      </c>
      <c r="R2414" t="str">
        <f>RIGHT(N2414,LEN(N2414)-FIND("/",N2414))</f>
        <v>web</v>
      </c>
      <c r="S2414" s="8">
        <f t="shared" si="74"/>
        <v>41954.688310185185</v>
      </c>
      <c r="T2414" s="8">
        <f t="shared" si="75"/>
        <v>41984.688310185185</v>
      </c>
    </row>
    <row r="2415" spans="1:20" ht="60" x14ac:dyDescent="0.2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17">
        <f>(E2415/D2415)*100</f>
        <v>28.48</v>
      </c>
      <c r="P2415" s="19">
        <f>ROUND(E2415/L2415, 3)</f>
        <v>19.242999999999999</v>
      </c>
      <c r="Q2415" t="str">
        <f>LEFT(N2415, SEARCH("/", N2415, 1)-1)</f>
        <v>technology</v>
      </c>
      <c r="R2415" t="str">
        <f>RIGHT(N2415,LEN(N2415)-FIND("/",N2415))</f>
        <v>wearables</v>
      </c>
      <c r="S2415" s="8">
        <f t="shared" si="74"/>
        <v>42373.712418981479</v>
      </c>
      <c r="T2415" s="8">
        <f t="shared" si="75"/>
        <v>42411.712418981479</v>
      </c>
    </row>
    <row r="2416" spans="1:20" ht="60" x14ac:dyDescent="0.2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17">
        <f>(E2416/D2416)*100</f>
        <v>28.466666666666669</v>
      </c>
      <c r="P2416" s="19">
        <f>ROUND(E2416/L2416, 3)</f>
        <v>61</v>
      </c>
      <c r="Q2416" t="str">
        <f>LEFT(N2416, SEARCH("/", N2416, 1)-1)</f>
        <v>theater</v>
      </c>
      <c r="R2416" t="str">
        <f>RIGHT(N2416,LEN(N2416)-FIND("/",N2416))</f>
        <v>plays</v>
      </c>
      <c r="S2416" s="8">
        <f t="shared" si="74"/>
        <v>42089.901574074072</v>
      </c>
      <c r="T2416" s="8">
        <f t="shared" si="75"/>
        <v>42149.901574074072</v>
      </c>
    </row>
    <row r="2417" spans="1:20" ht="45" x14ac:dyDescent="0.2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17">
        <f>(E2417/D2417)*100</f>
        <v>28.405999999999999</v>
      </c>
      <c r="P2417" s="19">
        <f>ROUND(E2417/L2417, 3)</f>
        <v>26.597000000000001</v>
      </c>
      <c r="Q2417" t="str">
        <f>LEFT(N2417, SEARCH("/", N2417, 1)-1)</f>
        <v>games</v>
      </c>
      <c r="R2417" t="str">
        <f>RIGHT(N2417,LEN(N2417)-FIND("/",N2417))</f>
        <v>video games</v>
      </c>
      <c r="S2417" s="8">
        <f t="shared" si="74"/>
        <v>41948.771168981482</v>
      </c>
      <c r="T2417" s="8">
        <f t="shared" si="75"/>
        <v>41978.771168981482</v>
      </c>
    </row>
    <row r="2418" spans="1:20" ht="45" x14ac:dyDescent="0.2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17">
        <f>(E2418/D2418)*100</f>
        <v>28.299999999999997</v>
      </c>
      <c r="P2418" s="19">
        <f>ROUND(E2418/L2418, 3)</f>
        <v>84.9</v>
      </c>
      <c r="Q2418" t="str">
        <f>LEFT(N2418, SEARCH("/", N2418, 1)-1)</f>
        <v>food</v>
      </c>
      <c r="R2418" t="str">
        <f>RIGHT(N2418,LEN(N2418)-FIND("/",N2418))</f>
        <v>food trucks</v>
      </c>
      <c r="S2418" s="8">
        <f t="shared" si="74"/>
        <v>41932.871990740743</v>
      </c>
      <c r="T2418" s="8">
        <f t="shared" si="75"/>
        <v>41965.249305555553</v>
      </c>
    </row>
    <row r="2419" spans="1:20" ht="30" x14ac:dyDescent="0.2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17">
        <f>(E2419/D2419)*100</f>
        <v>28.192</v>
      </c>
      <c r="P2419" s="19">
        <f>ROUND(E2419/L2419, 3)</f>
        <v>370.947</v>
      </c>
      <c r="Q2419" t="str">
        <f>LEFT(N2419, SEARCH("/", N2419, 1)-1)</f>
        <v>games</v>
      </c>
      <c r="R2419" t="str">
        <f>RIGHT(N2419,LEN(N2419)-FIND("/",N2419))</f>
        <v>video games</v>
      </c>
      <c r="S2419" s="8">
        <f t="shared" si="74"/>
        <v>42694.98128472222</v>
      </c>
      <c r="T2419" s="8">
        <f t="shared" si="75"/>
        <v>42727.332638888889</v>
      </c>
    </row>
    <row r="2420" spans="1:20" ht="45" x14ac:dyDescent="0.2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17">
        <f>(E2420/D2420)*100</f>
        <v>28.050000000000004</v>
      </c>
      <c r="P2420" s="19">
        <f>ROUND(E2420/L2420, 3)</f>
        <v>51</v>
      </c>
      <c r="Q2420" t="str">
        <f>LEFT(N2420, SEARCH("/", N2420, 1)-1)</f>
        <v>theater</v>
      </c>
      <c r="R2420" t="str">
        <f>RIGHT(N2420,LEN(N2420)-FIND("/",N2420))</f>
        <v>plays</v>
      </c>
      <c r="S2420" s="8">
        <f t="shared" si="74"/>
        <v>41765.938657407409</v>
      </c>
      <c r="T2420" s="8">
        <f t="shared" si="75"/>
        <v>41795.938657407409</v>
      </c>
    </row>
    <row r="2421" spans="1:20" ht="45" x14ac:dyDescent="0.2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17">
        <f>(E2421/D2421)*100</f>
        <v>28.04</v>
      </c>
      <c r="P2421" s="19">
        <f>ROUND(E2421/L2421, 3)</f>
        <v>58.417000000000002</v>
      </c>
      <c r="Q2421" t="str">
        <f>LEFT(N2421, SEARCH("/", N2421, 1)-1)</f>
        <v>technology</v>
      </c>
      <c r="R2421" t="str">
        <f>RIGHT(N2421,LEN(N2421)-FIND("/",N2421))</f>
        <v>wearables</v>
      </c>
      <c r="S2421" s="8">
        <f t="shared" si="74"/>
        <v>42356.750706018516</v>
      </c>
      <c r="T2421" s="8">
        <f t="shared" si="75"/>
        <v>42386.750706018516</v>
      </c>
    </row>
    <row r="2422" spans="1:20" ht="45" x14ac:dyDescent="0.2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17">
        <f>(E2422/D2422)*100</f>
        <v>28.000000000000004</v>
      </c>
      <c r="P2422" s="19">
        <f>ROUND(E2422/L2422, 3)</f>
        <v>35</v>
      </c>
      <c r="Q2422" t="str">
        <f>LEFT(N2422, SEARCH("/", N2422, 1)-1)</f>
        <v>publishing</v>
      </c>
      <c r="R2422" t="str">
        <f>RIGHT(N2422,LEN(N2422)-FIND("/",N2422))</f>
        <v>children's books</v>
      </c>
      <c r="S2422" s="8">
        <f t="shared" si="74"/>
        <v>41044.64811342593</v>
      </c>
      <c r="T2422" s="8">
        <f t="shared" si="75"/>
        <v>41076.131944444445</v>
      </c>
    </row>
    <row r="2423" spans="1:20" ht="60" x14ac:dyDescent="0.2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17">
        <f>(E2423/D2423)*100</f>
        <v>27.650000000000002</v>
      </c>
      <c r="P2423" s="19">
        <f>ROUND(E2423/L2423, 3)</f>
        <v>55.3</v>
      </c>
      <c r="Q2423" t="str">
        <f>LEFT(N2423, SEARCH("/", N2423, 1)-1)</f>
        <v>technology</v>
      </c>
      <c r="R2423" t="str">
        <f>RIGHT(N2423,LEN(N2423)-FIND("/",N2423))</f>
        <v>wearables</v>
      </c>
      <c r="S2423" s="8">
        <f t="shared" si="74"/>
        <v>41971.866574074069</v>
      </c>
      <c r="T2423" s="8">
        <f t="shared" si="75"/>
        <v>42016.866574074069</v>
      </c>
    </row>
    <row r="2424" spans="1:20" ht="45" x14ac:dyDescent="0.2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17">
        <f>(E2424/D2424)*100</f>
        <v>27.6</v>
      </c>
      <c r="P2424" s="19">
        <f>ROUND(E2424/L2424, 3)</f>
        <v>55.945999999999998</v>
      </c>
      <c r="Q2424" t="str">
        <f>LEFT(N2424, SEARCH("/", N2424, 1)-1)</f>
        <v>film &amp; video</v>
      </c>
      <c r="R2424" t="str">
        <f>RIGHT(N2424,LEN(N2424)-FIND("/",N2424))</f>
        <v>science fiction</v>
      </c>
      <c r="S2424" s="8">
        <f t="shared" si="74"/>
        <v>42047.762407407412</v>
      </c>
      <c r="T2424" s="8">
        <f t="shared" si="75"/>
        <v>42107.72074074074</v>
      </c>
    </row>
    <row r="2425" spans="1:20" ht="60" x14ac:dyDescent="0.2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17">
        <f>(E2425/D2425)*100</f>
        <v>27.58</v>
      </c>
      <c r="P2425" s="19">
        <f>ROUND(E2425/L2425, 3)</f>
        <v>167.15199999999999</v>
      </c>
      <c r="Q2425" t="str">
        <f>LEFT(N2425, SEARCH("/", N2425, 1)-1)</f>
        <v>technology</v>
      </c>
      <c r="R2425" t="str">
        <f>RIGHT(N2425,LEN(N2425)-FIND("/",N2425))</f>
        <v>makerspaces</v>
      </c>
      <c r="S2425" s="8">
        <f t="shared" si="74"/>
        <v>41912.541655092595</v>
      </c>
      <c r="T2425" s="8">
        <f t="shared" si="75"/>
        <v>41941.947916666664</v>
      </c>
    </row>
    <row r="2426" spans="1:20" ht="45" x14ac:dyDescent="0.2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17">
        <f>(E2426/D2426)*100</f>
        <v>27.400000000000002</v>
      </c>
      <c r="P2426" s="19">
        <f>ROUND(E2426/L2426, 3)</f>
        <v>22.832999999999998</v>
      </c>
      <c r="Q2426" t="str">
        <f>LEFT(N2426, SEARCH("/", N2426, 1)-1)</f>
        <v>theater</v>
      </c>
      <c r="R2426" t="str">
        <f>RIGHT(N2426,LEN(N2426)-FIND("/",N2426))</f>
        <v>plays</v>
      </c>
      <c r="S2426" s="8">
        <f t="shared" si="74"/>
        <v>42475.848067129627</v>
      </c>
      <c r="T2426" s="8">
        <f t="shared" si="75"/>
        <v>42505.848067129627</v>
      </c>
    </row>
    <row r="2427" spans="1:20" ht="60" x14ac:dyDescent="0.2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17">
        <f>(E2427/D2427)*100</f>
        <v>27.383999999999997</v>
      </c>
      <c r="P2427" s="19">
        <f>ROUND(E2427/L2427, 3)</f>
        <v>402.70600000000002</v>
      </c>
      <c r="Q2427" t="str">
        <f>LEFT(N2427, SEARCH("/", N2427, 1)-1)</f>
        <v>technology</v>
      </c>
      <c r="R2427" t="str">
        <f>RIGHT(N2427,LEN(N2427)-FIND("/",N2427))</f>
        <v>web</v>
      </c>
      <c r="S2427" s="8">
        <f t="shared" si="74"/>
        <v>42283.592465277776</v>
      </c>
      <c r="T2427" s="8">
        <f t="shared" si="75"/>
        <v>42323.634131944447</v>
      </c>
    </row>
    <row r="2428" spans="1:20" ht="45" x14ac:dyDescent="0.2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17">
        <f>(E2428/D2428)*100</f>
        <v>27.24</v>
      </c>
      <c r="P2428" s="19">
        <f>ROUND(E2428/L2428, 3)</f>
        <v>68.099999999999994</v>
      </c>
      <c r="Q2428" t="str">
        <f>LEFT(N2428, SEARCH("/", N2428, 1)-1)</f>
        <v>theater</v>
      </c>
      <c r="R2428" t="str">
        <f>RIGHT(N2428,LEN(N2428)-FIND("/",N2428))</f>
        <v>plays</v>
      </c>
      <c r="S2428" s="8">
        <f t="shared" si="74"/>
        <v>42278.629710648151</v>
      </c>
      <c r="T2428" s="8">
        <f t="shared" si="75"/>
        <v>42306.629710648151</v>
      </c>
    </row>
    <row r="2429" spans="1:20" ht="60" x14ac:dyDescent="0.2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17">
        <f>(E2429/D2429)*100</f>
        <v>27.1</v>
      </c>
      <c r="P2429" s="19">
        <f>ROUND(E2429/L2429, 3)</f>
        <v>38.713999999999999</v>
      </c>
      <c r="Q2429" t="str">
        <f>LEFT(N2429, SEARCH("/", N2429, 1)-1)</f>
        <v>theater</v>
      </c>
      <c r="R2429" t="str">
        <f>RIGHT(N2429,LEN(N2429)-FIND("/",N2429))</f>
        <v>plays</v>
      </c>
      <c r="S2429" s="8">
        <f t="shared" si="74"/>
        <v>42762.545810185184</v>
      </c>
      <c r="T2429" s="8">
        <f t="shared" si="75"/>
        <v>42792.545810185184</v>
      </c>
    </row>
    <row r="2430" spans="1:20" ht="30" x14ac:dyDescent="0.2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17">
        <f>(E2430/D2430)*100</f>
        <v>26.953125</v>
      </c>
      <c r="P2430" s="19">
        <f>ROUND(E2430/L2430, 3)</f>
        <v>17.25</v>
      </c>
      <c r="Q2430" t="str">
        <f>LEFT(N2430, SEARCH("/", N2430, 1)-1)</f>
        <v>film &amp; video</v>
      </c>
      <c r="R2430" t="str">
        <f>RIGHT(N2430,LEN(N2430)-FIND("/",N2430))</f>
        <v>animation</v>
      </c>
      <c r="S2430" s="8">
        <f t="shared" si="74"/>
        <v>41801.120069444441</v>
      </c>
      <c r="T2430" s="8">
        <f t="shared" si="75"/>
        <v>41817.120069444441</v>
      </c>
    </row>
    <row r="2431" spans="1:20" ht="45" x14ac:dyDescent="0.2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17">
        <f>(E2431/D2431)*100</f>
        <v>26.937422295897225</v>
      </c>
      <c r="P2431" s="19">
        <f>ROUND(E2431/L2431, 3)</f>
        <v>46.429000000000002</v>
      </c>
      <c r="Q2431" t="str">
        <f>LEFT(N2431, SEARCH("/", N2431, 1)-1)</f>
        <v>theater</v>
      </c>
      <c r="R2431" t="str">
        <f>RIGHT(N2431,LEN(N2431)-FIND("/",N2431))</f>
        <v>plays</v>
      </c>
      <c r="S2431" s="8">
        <f t="shared" si="74"/>
        <v>41841.651597222226</v>
      </c>
      <c r="T2431" s="8">
        <f t="shared" si="75"/>
        <v>41881.229166666664</v>
      </c>
    </row>
    <row r="2432" spans="1:20" ht="60" x14ac:dyDescent="0.2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17">
        <f>(E2432/D2432)*100</f>
        <v>26.900000000000002</v>
      </c>
      <c r="P2432" s="19">
        <f>ROUND(E2432/L2432, 3)</f>
        <v>36.682000000000002</v>
      </c>
      <c r="Q2432" t="str">
        <f>LEFT(N2432, SEARCH("/", N2432, 1)-1)</f>
        <v>publishing</v>
      </c>
      <c r="R2432" t="str">
        <f>RIGHT(N2432,LEN(N2432)-FIND("/",N2432))</f>
        <v>translations</v>
      </c>
      <c r="S2432" s="8">
        <f t="shared" si="74"/>
        <v>41796.531701388885</v>
      </c>
      <c r="T2432" s="8">
        <f t="shared" si="75"/>
        <v>41833.207638888889</v>
      </c>
    </row>
    <row r="2433" spans="1:20" ht="60" x14ac:dyDescent="0.2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17">
        <f>(E2433/D2433)*100</f>
        <v>26.840000000000003</v>
      </c>
      <c r="P2433" s="19">
        <f>ROUND(E2433/L2433, 3)</f>
        <v>51.615000000000002</v>
      </c>
      <c r="Q2433" t="str">
        <f>LEFT(N2433, SEARCH("/", N2433, 1)-1)</f>
        <v>theater</v>
      </c>
      <c r="R2433" t="str">
        <f>RIGHT(N2433,LEN(N2433)-FIND("/",N2433))</f>
        <v>plays</v>
      </c>
      <c r="S2433" s="8">
        <f t="shared" si="74"/>
        <v>42058.792476851857</v>
      </c>
      <c r="T2433" s="8">
        <f t="shared" si="75"/>
        <v>42088.750810185185</v>
      </c>
    </row>
    <row r="2434" spans="1:20" ht="60" x14ac:dyDescent="0.2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17">
        <f>(E2434/D2434)*100</f>
        <v>26.727272727272727</v>
      </c>
      <c r="P2434" s="19">
        <f>ROUND(E2434/L2434, 3)</f>
        <v>35</v>
      </c>
      <c r="Q2434" t="str">
        <f>LEFT(N2434, SEARCH("/", N2434, 1)-1)</f>
        <v>theater</v>
      </c>
      <c r="R2434" t="str">
        <f>RIGHT(N2434,LEN(N2434)-FIND("/",N2434))</f>
        <v>plays</v>
      </c>
      <c r="S2434" s="8">
        <f t="shared" si="74"/>
        <v>42283.552951388891</v>
      </c>
      <c r="T2434" s="8">
        <f t="shared" si="75"/>
        <v>42313.594618055555</v>
      </c>
    </row>
    <row r="2435" spans="1:20" ht="60" x14ac:dyDescent="0.2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17">
        <f>(E2435/D2435)*100</f>
        <v>26.700000000000003</v>
      </c>
      <c r="P2435" s="19">
        <f>ROUND(E2435/L2435, 3)</f>
        <v>42.158000000000001</v>
      </c>
      <c r="Q2435" t="str">
        <f>LEFT(N2435, SEARCH("/", N2435, 1)-1)</f>
        <v>publishing</v>
      </c>
      <c r="R2435" t="str">
        <f>RIGHT(N2435,LEN(N2435)-FIND("/",N2435))</f>
        <v>children's books</v>
      </c>
      <c r="S2435" s="8">
        <f t="shared" ref="S2435:S2498" si="76">(((J2435/60)/60)/24)+DATE(1970,1,1)</f>
        <v>41850.781377314815</v>
      </c>
      <c r="T2435" s="8">
        <f t="shared" ref="T2435:T2498" si="77">(((I2435/60)/60)/24)+DATE(1970,1,1)</f>
        <v>41880.781377314815</v>
      </c>
    </row>
    <row r="2436" spans="1:20" ht="45" x14ac:dyDescent="0.2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17">
        <f>(E2436/D2436)*100</f>
        <v>26.640000000000004</v>
      </c>
      <c r="P2436" s="19">
        <f>ROUND(E2436/L2436, 3)</f>
        <v>70.105000000000004</v>
      </c>
      <c r="Q2436" t="str">
        <f>LEFT(N2436, SEARCH("/", N2436, 1)-1)</f>
        <v>theater</v>
      </c>
      <c r="R2436" t="str">
        <f>RIGHT(N2436,LEN(N2436)-FIND("/",N2436))</f>
        <v>spaces</v>
      </c>
      <c r="S2436" s="8">
        <f t="shared" si="76"/>
        <v>41885.595138888886</v>
      </c>
      <c r="T2436" s="8">
        <f t="shared" si="77"/>
        <v>41916.595138888886</v>
      </c>
    </row>
    <row r="2437" spans="1:20" ht="60" x14ac:dyDescent="0.2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17">
        <f>(E2437/D2437)*100</f>
        <v>26.6</v>
      </c>
      <c r="P2437" s="19">
        <f>ROUND(E2437/L2437, 3)</f>
        <v>291.33300000000003</v>
      </c>
      <c r="Q2437" t="str">
        <f>LEFT(N2437, SEARCH("/", N2437, 1)-1)</f>
        <v>technology</v>
      </c>
      <c r="R2437" t="str">
        <f>RIGHT(N2437,LEN(N2437)-FIND("/",N2437))</f>
        <v>wearables</v>
      </c>
      <c r="S2437" s="8">
        <f t="shared" si="76"/>
        <v>41813.662962962961</v>
      </c>
      <c r="T2437" s="8">
        <f t="shared" si="77"/>
        <v>41843.662962962961</v>
      </c>
    </row>
    <row r="2438" spans="1:20" ht="45" x14ac:dyDescent="0.2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17">
        <f>(E2438/D2438)*100</f>
        <v>26.35217391304348</v>
      </c>
      <c r="P2438" s="19">
        <f>ROUND(E2438/L2438, 3)</f>
        <v>116.55800000000001</v>
      </c>
      <c r="Q2438" t="str">
        <f>LEFT(N2438, SEARCH("/", N2438, 1)-1)</f>
        <v>food</v>
      </c>
      <c r="R2438" t="str">
        <f>RIGHT(N2438,LEN(N2438)-FIND("/",N2438))</f>
        <v>food trucks</v>
      </c>
      <c r="S2438" s="8">
        <f t="shared" si="76"/>
        <v>42187.940081018518</v>
      </c>
      <c r="T2438" s="8">
        <f t="shared" si="77"/>
        <v>42218.916666666672</v>
      </c>
    </row>
    <row r="2439" spans="1:20" ht="60" x14ac:dyDescent="0.2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17">
        <f>(E2439/D2439)*100</f>
        <v>26.200000000000003</v>
      </c>
      <c r="P2439" s="19">
        <f>ROUND(E2439/L2439, 3)</f>
        <v>218.333</v>
      </c>
      <c r="Q2439" t="str">
        <f>LEFT(N2439, SEARCH("/", N2439, 1)-1)</f>
        <v>photography</v>
      </c>
      <c r="R2439" t="str">
        <f>RIGHT(N2439,LEN(N2439)-FIND("/",N2439))</f>
        <v>people</v>
      </c>
      <c r="S2439" s="8">
        <f t="shared" si="76"/>
        <v>41807.118495370371</v>
      </c>
      <c r="T2439" s="8">
        <f t="shared" si="77"/>
        <v>41852.118495370371</v>
      </c>
    </row>
    <row r="2440" spans="1:20" ht="45" x14ac:dyDescent="0.2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17">
        <f>(E2440/D2440)*100</f>
        <v>26.192500000000003</v>
      </c>
      <c r="P2440" s="19">
        <f>ROUND(E2440/L2440, 3)</f>
        <v>87.308000000000007</v>
      </c>
      <c r="Q2440" t="str">
        <f>LEFT(N2440, SEARCH("/", N2440, 1)-1)</f>
        <v>film &amp; video</v>
      </c>
      <c r="R2440" t="str">
        <f>RIGHT(N2440,LEN(N2440)-FIND("/",N2440))</f>
        <v>drama</v>
      </c>
      <c r="S2440" s="8">
        <f t="shared" si="76"/>
        <v>41867.083368055559</v>
      </c>
      <c r="T2440" s="8">
        <f t="shared" si="77"/>
        <v>41897.083368055559</v>
      </c>
    </row>
    <row r="2441" spans="1:20" ht="60" x14ac:dyDescent="0.2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17">
        <f>(E2441/D2441)*100</f>
        <v>26.06</v>
      </c>
      <c r="P2441" s="19">
        <f>ROUND(E2441/L2441, 3)</f>
        <v>65.974999999999994</v>
      </c>
      <c r="Q2441" t="str">
        <f>LEFT(N2441, SEARCH("/", N2441, 1)-1)</f>
        <v>music</v>
      </c>
      <c r="R2441" t="str">
        <f>RIGHT(N2441,LEN(N2441)-FIND("/",N2441))</f>
        <v>faith</v>
      </c>
      <c r="S2441" s="8">
        <f t="shared" si="76"/>
        <v>42796.071643518517</v>
      </c>
      <c r="T2441" s="8">
        <f t="shared" si="77"/>
        <v>42826.166666666672</v>
      </c>
    </row>
    <row r="2442" spans="1:20" ht="60" x14ac:dyDescent="0.2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17">
        <f>(E2442/D2442)*100</f>
        <v>26</v>
      </c>
      <c r="P2442" s="19">
        <f>ROUND(E2442/L2442, 3)</f>
        <v>13</v>
      </c>
      <c r="Q2442" t="str">
        <f>LEFT(N2442, SEARCH("/", N2442, 1)-1)</f>
        <v>games</v>
      </c>
      <c r="R2442" t="str">
        <f>RIGHT(N2442,LEN(N2442)-FIND("/",N2442))</f>
        <v>video games</v>
      </c>
      <c r="S2442" s="8">
        <f t="shared" si="76"/>
        <v>41599.855682870373</v>
      </c>
      <c r="T2442" s="8">
        <f t="shared" si="77"/>
        <v>41629.855682870373</v>
      </c>
    </row>
    <row r="2443" spans="1:20" ht="60" x14ac:dyDescent="0.2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17">
        <f>(E2443/D2443)*100</f>
        <v>25.976666666666663</v>
      </c>
      <c r="P2443" s="19">
        <f>ROUND(E2443/L2443, 3)</f>
        <v>90.616</v>
      </c>
      <c r="Q2443" t="str">
        <f>LEFT(N2443, SEARCH("/", N2443, 1)-1)</f>
        <v>technology</v>
      </c>
      <c r="R2443" t="str">
        <f>RIGHT(N2443,LEN(N2443)-FIND("/",N2443))</f>
        <v>wearables</v>
      </c>
      <c r="S2443" s="8">
        <f t="shared" si="76"/>
        <v>42543.665601851855</v>
      </c>
      <c r="T2443" s="8">
        <f t="shared" si="77"/>
        <v>42572.729166666672</v>
      </c>
    </row>
    <row r="2444" spans="1:20" ht="60" x14ac:dyDescent="0.2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17">
        <f>(E2444/D2444)*100</f>
        <v>25.912000000000003</v>
      </c>
      <c r="P2444" s="19">
        <f>ROUND(E2444/L2444, 3)</f>
        <v>150.65100000000001</v>
      </c>
      <c r="Q2444" t="str">
        <f>LEFT(N2444, SEARCH("/", N2444, 1)-1)</f>
        <v>technology</v>
      </c>
      <c r="R2444" t="str">
        <f>RIGHT(N2444,LEN(N2444)-FIND("/",N2444))</f>
        <v>wearables</v>
      </c>
      <c r="S2444" s="8">
        <f t="shared" si="76"/>
        <v>41864.501516203702</v>
      </c>
      <c r="T2444" s="8">
        <f t="shared" si="77"/>
        <v>41899.501516203702</v>
      </c>
    </row>
    <row r="2445" spans="1:20" ht="60" x14ac:dyDescent="0.2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17">
        <f>(E2445/D2445)*100</f>
        <v>25.763636363636365</v>
      </c>
      <c r="P2445" s="19">
        <f>ROUND(E2445/L2445, 3)</f>
        <v>59.042000000000002</v>
      </c>
      <c r="Q2445" t="str">
        <f>LEFT(N2445, SEARCH("/", N2445, 1)-1)</f>
        <v>photography</v>
      </c>
      <c r="R2445" t="str">
        <f>RIGHT(N2445,LEN(N2445)-FIND("/",N2445))</f>
        <v>photobooks</v>
      </c>
      <c r="S2445" s="8">
        <f t="shared" si="76"/>
        <v>42597.617418981477</v>
      </c>
      <c r="T2445" s="8">
        <f t="shared" si="77"/>
        <v>42628.617418981477</v>
      </c>
    </row>
    <row r="2446" spans="1:20" ht="45" x14ac:dyDescent="0.2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17">
        <f>(E2446/D2446)*100</f>
        <v>25.698702928870294</v>
      </c>
      <c r="P2446" s="19">
        <f>ROUND(E2446/L2446, 3)</f>
        <v>65.34</v>
      </c>
      <c r="Q2446" t="str">
        <f>LEFT(N2446, SEARCH("/", N2446, 1)-1)</f>
        <v>theater</v>
      </c>
      <c r="R2446" t="str">
        <f>RIGHT(N2446,LEN(N2446)-FIND("/",N2446))</f>
        <v>plays</v>
      </c>
      <c r="S2446" s="8">
        <f t="shared" si="76"/>
        <v>42614.268796296295</v>
      </c>
      <c r="T2446" s="8">
        <f t="shared" si="77"/>
        <v>42645.375</v>
      </c>
    </row>
    <row r="2447" spans="1:20" ht="75" x14ac:dyDescent="0.2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17">
        <f>(E2447/D2447)*100</f>
        <v>25.584</v>
      </c>
      <c r="P2447" s="19">
        <f>ROUND(E2447/L2447, 3)</f>
        <v>133.25</v>
      </c>
      <c r="Q2447" t="str">
        <f>LEFT(N2447, SEARCH("/", N2447, 1)-1)</f>
        <v>technology</v>
      </c>
      <c r="R2447" t="str">
        <f>RIGHT(N2447,LEN(N2447)-FIND("/",N2447))</f>
        <v>wearables</v>
      </c>
      <c r="S2447" s="8">
        <f t="shared" si="76"/>
        <v>42504.403877314813</v>
      </c>
      <c r="T2447" s="8">
        <f t="shared" si="77"/>
        <v>42549.403877314813</v>
      </c>
    </row>
    <row r="2448" spans="1:20" ht="60" x14ac:dyDescent="0.2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17">
        <f>(E2448/D2448)*100</f>
        <v>25.545454545454543</v>
      </c>
      <c r="P2448" s="19">
        <f>ROUND(E2448/L2448, 3)</f>
        <v>93.667000000000002</v>
      </c>
      <c r="Q2448" t="str">
        <f>LEFT(N2448, SEARCH("/", N2448, 1)-1)</f>
        <v>publishing</v>
      </c>
      <c r="R2448" t="str">
        <f>RIGHT(N2448,LEN(N2448)-FIND("/",N2448))</f>
        <v>children's books</v>
      </c>
      <c r="S2448" s="8">
        <f t="shared" si="76"/>
        <v>41846.978078703702</v>
      </c>
      <c r="T2448" s="8">
        <f t="shared" si="77"/>
        <v>41876.978078703702</v>
      </c>
    </row>
    <row r="2449" spans="1:20" ht="45" x14ac:dyDescent="0.2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17">
        <f>(E2449/D2449)*100</f>
        <v>25.41340206185567</v>
      </c>
      <c r="P2449" s="19">
        <f>ROUND(E2449/L2449, 3)</f>
        <v>725.029</v>
      </c>
      <c r="Q2449" t="str">
        <f>LEFT(N2449, SEARCH("/", N2449, 1)-1)</f>
        <v>film &amp; video</v>
      </c>
      <c r="R2449" t="str">
        <f>RIGHT(N2449,LEN(N2449)-FIND("/",N2449))</f>
        <v>animation</v>
      </c>
      <c r="S2449" s="8">
        <f t="shared" si="76"/>
        <v>42327.490752314814</v>
      </c>
      <c r="T2449" s="8">
        <f t="shared" si="77"/>
        <v>42367.490752314814</v>
      </c>
    </row>
    <row r="2450" spans="1:20" ht="45" x14ac:dyDescent="0.2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17">
        <f>(E2450/D2450)*100</f>
        <v>25.4</v>
      </c>
      <c r="P2450" s="19">
        <f>ROUND(E2450/L2450, 3)</f>
        <v>57.726999999999997</v>
      </c>
      <c r="Q2450" t="str">
        <f>LEFT(N2450, SEARCH("/", N2450, 1)-1)</f>
        <v>music</v>
      </c>
      <c r="R2450" t="str">
        <f>RIGHT(N2450,LEN(N2450)-FIND("/",N2450))</f>
        <v>faith</v>
      </c>
      <c r="S2450" s="8">
        <f t="shared" si="76"/>
        <v>42801.43104166667</v>
      </c>
      <c r="T2450" s="8">
        <f t="shared" si="77"/>
        <v>42831.389374999999</v>
      </c>
    </row>
    <row r="2451" spans="1:20" ht="60" x14ac:dyDescent="0.2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17">
        <f>(E2451/D2451)*100</f>
        <v>25.259090909090908</v>
      </c>
      <c r="P2451" s="19">
        <f>ROUND(E2451/L2451, 3)</f>
        <v>168.39400000000001</v>
      </c>
      <c r="Q2451" t="str">
        <f>LEFT(N2451, SEARCH("/", N2451, 1)-1)</f>
        <v>food</v>
      </c>
      <c r="R2451" t="str">
        <f>RIGHT(N2451,LEN(N2451)-FIND("/",N2451))</f>
        <v>food trucks</v>
      </c>
      <c r="S2451" s="8">
        <f t="shared" si="76"/>
        <v>42082.575555555552</v>
      </c>
      <c r="T2451" s="8">
        <f t="shared" si="77"/>
        <v>42105.25</v>
      </c>
    </row>
    <row r="2452" spans="1:20" ht="60" x14ac:dyDescent="0.2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17">
        <f>(E2452/D2452)*100</f>
        <v>25.25</v>
      </c>
      <c r="P2452" s="19">
        <f>ROUND(E2452/L2452, 3)</f>
        <v>91.817999999999998</v>
      </c>
      <c r="Q2452" t="str">
        <f>LEFT(N2452, SEARCH("/", N2452, 1)-1)</f>
        <v>film &amp; video</v>
      </c>
      <c r="R2452" t="str">
        <f>RIGHT(N2452,LEN(N2452)-FIND("/",N2452))</f>
        <v>drama</v>
      </c>
      <c r="S2452" s="8">
        <f t="shared" si="76"/>
        <v>42249.064722222218</v>
      </c>
      <c r="T2452" s="8">
        <f t="shared" si="77"/>
        <v>42278.208333333328</v>
      </c>
    </row>
    <row r="2453" spans="1:20" ht="45" x14ac:dyDescent="0.2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17">
        <f>(E2453/D2453)*100</f>
        <v>25.087142857142858</v>
      </c>
      <c r="P2453" s="19">
        <f>ROUND(E2453/L2453, 3)</f>
        <v>89.596999999999994</v>
      </c>
      <c r="Q2453" t="str">
        <f>LEFT(N2453, SEARCH("/", N2453, 1)-1)</f>
        <v>technology</v>
      </c>
      <c r="R2453" t="str">
        <f>RIGHT(N2453,LEN(N2453)-FIND("/",N2453))</f>
        <v>wearables</v>
      </c>
      <c r="S2453" s="8">
        <f t="shared" si="76"/>
        <v>42652.964907407411</v>
      </c>
      <c r="T2453" s="8">
        <f t="shared" si="77"/>
        <v>42686.208333333328</v>
      </c>
    </row>
    <row r="2454" spans="1:20" ht="60" x14ac:dyDescent="0.2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17">
        <f>(E2454/D2454)*100</f>
        <v>25.035714285714285</v>
      </c>
      <c r="P2454" s="19">
        <f>ROUND(E2454/L2454, 3)</f>
        <v>46.732999999999997</v>
      </c>
      <c r="Q2454" t="str">
        <f>LEFT(N2454, SEARCH("/", N2454, 1)-1)</f>
        <v>publishing</v>
      </c>
      <c r="R2454" t="str">
        <f>RIGHT(N2454,LEN(N2454)-FIND("/",N2454))</f>
        <v>fiction</v>
      </c>
      <c r="S2454" s="8">
        <f t="shared" si="76"/>
        <v>41365.904594907406</v>
      </c>
      <c r="T2454" s="8">
        <f t="shared" si="77"/>
        <v>41395.904594907406</v>
      </c>
    </row>
    <row r="2455" spans="1:20" ht="60" x14ac:dyDescent="0.2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17">
        <f>(E2455/D2455)*100</f>
        <v>25.030188679245285</v>
      </c>
      <c r="P2455" s="19">
        <f>ROUND(E2455/L2455, 3)</f>
        <v>58.183999999999997</v>
      </c>
      <c r="Q2455" t="str">
        <f>LEFT(N2455, SEARCH("/", N2455, 1)-1)</f>
        <v>theater</v>
      </c>
      <c r="R2455" t="str">
        <f>RIGHT(N2455,LEN(N2455)-FIND("/",N2455))</f>
        <v>spaces</v>
      </c>
      <c r="S2455" s="8">
        <f t="shared" si="76"/>
        <v>41844.125115740739</v>
      </c>
      <c r="T2455" s="8">
        <f t="shared" si="77"/>
        <v>41879.125115740739</v>
      </c>
    </row>
    <row r="2456" spans="1:20" ht="45" x14ac:dyDescent="0.2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17">
        <f>(E2456/D2456)*100</f>
        <v>25</v>
      </c>
      <c r="P2456" s="19">
        <f>ROUND(E2456/L2456, 3)</f>
        <v>50</v>
      </c>
      <c r="Q2456" t="str">
        <f>LEFT(N2456, SEARCH("/", N2456, 1)-1)</f>
        <v>film &amp; video</v>
      </c>
      <c r="R2456" t="str">
        <f>RIGHT(N2456,LEN(N2456)-FIND("/",N2456))</f>
        <v>drama</v>
      </c>
      <c r="S2456" s="8">
        <f t="shared" si="76"/>
        <v>42297.110300925924</v>
      </c>
      <c r="T2456" s="8">
        <f t="shared" si="77"/>
        <v>42316.5</v>
      </c>
    </row>
    <row r="2457" spans="1:20" ht="45" x14ac:dyDescent="0.2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17">
        <f>(E2457/D2457)*100</f>
        <v>25</v>
      </c>
      <c r="P2457" s="19">
        <f>ROUND(E2457/L2457, 3)</f>
        <v>41.667000000000002</v>
      </c>
      <c r="Q2457" t="str">
        <f>LEFT(N2457, SEARCH("/", N2457, 1)-1)</f>
        <v>theater</v>
      </c>
      <c r="R2457" t="str">
        <f>RIGHT(N2457,LEN(N2457)-FIND("/",N2457))</f>
        <v>musical</v>
      </c>
      <c r="S2457" s="8">
        <f t="shared" si="76"/>
        <v>42242.988680555558</v>
      </c>
      <c r="T2457" s="8">
        <f t="shared" si="77"/>
        <v>42272.988680555558</v>
      </c>
    </row>
    <row r="2458" spans="1:20" ht="60" x14ac:dyDescent="0.2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17">
        <f>(E2458/D2458)*100</f>
        <v>24.333333333333336</v>
      </c>
      <c r="P2458" s="19">
        <f>ROUND(E2458/L2458, 3)</f>
        <v>34.762</v>
      </c>
      <c r="Q2458" t="str">
        <f>LEFT(N2458, SEARCH("/", N2458, 1)-1)</f>
        <v>music</v>
      </c>
      <c r="R2458" t="str">
        <f>RIGHT(N2458,LEN(N2458)-FIND("/",N2458))</f>
        <v>jazz</v>
      </c>
      <c r="S2458" s="8">
        <f t="shared" si="76"/>
        <v>41368.583726851852</v>
      </c>
      <c r="T2458" s="8">
        <f t="shared" si="77"/>
        <v>41398.583726851852</v>
      </c>
    </row>
    <row r="2459" spans="1:20" ht="60" x14ac:dyDescent="0.2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17">
        <f>(E2459/D2459)*100</f>
        <v>24.333333333333336</v>
      </c>
      <c r="P2459" s="19">
        <f>ROUND(E2459/L2459, 3)</f>
        <v>24.332999999999998</v>
      </c>
      <c r="Q2459" t="str">
        <f>LEFT(N2459, SEARCH("/", N2459, 1)-1)</f>
        <v>theater</v>
      </c>
      <c r="R2459" t="str">
        <f>RIGHT(N2459,LEN(N2459)-FIND("/",N2459))</f>
        <v>plays</v>
      </c>
      <c r="S2459" s="8">
        <f t="shared" si="76"/>
        <v>41880.788842592592</v>
      </c>
      <c r="T2459" s="8">
        <f t="shared" si="77"/>
        <v>41910.788842592592</v>
      </c>
    </row>
    <row r="2460" spans="1:20" ht="60" x14ac:dyDescent="0.2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17">
        <f>(E2460/D2460)*100</f>
        <v>24.285714285714285</v>
      </c>
      <c r="P2460" s="19">
        <f>ROUND(E2460/L2460, 3)</f>
        <v>53.125</v>
      </c>
      <c r="Q2460" t="str">
        <f>LEFT(N2460, SEARCH("/", N2460, 1)-1)</f>
        <v>theater</v>
      </c>
      <c r="R2460" t="str">
        <f>RIGHT(N2460,LEN(N2460)-FIND("/",N2460))</f>
        <v>plays</v>
      </c>
      <c r="S2460" s="8">
        <f t="shared" si="76"/>
        <v>42306.848854166667</v>
      </c>
      <c r="T2460" s="8">
        <f t="shared" si="77"/>
        <v>42336.890520833331</v>
      </c>
    </row>
    <row r="2461" spans="1:20" ht="45" x14ac:dyDescent="0.2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17">
        <f>(E2461/D2461)*100</f>
        <v>24.194444444444443</v>
      </c>
      <c r="P2461" s="19">
        <f>ROUND(E2461/L2461, 3)</f>
        <v>45.841999999999999</v>
      </c>
      <c r="Q2461" t="str">
        <f>LEFT(N2461, SEARCH("/", N2461, 1)-1)</f>
        <v>theater</v>
      </c>
      <c r="R2461" t="str">
        <f>RIGHT(N2461,LEN(N2461)-FIND("/",N2461))</f>
        <v>plays</v>
      </c>
      <c r="S2461" s="8">
        <f t="shared" si="76"/>
        <v>41921.770439814813</v>
      </c>
      <c r="T2461" s="8">
        <f t="shared" si="77"/>
        <v>41938.770439814813</v>
      </c>
    </row>
    <row r="2462" spans="1:20" ht="60" x14ac:dyDescent="0.2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17">
        <f>(E2462/D2462)*100</f>
        <v>24.117647058823529</v>
      </c>
      <c r="P2462" s="19">
        <f>ROUND(E2462/L2462, 3)</f>
        <v>41</v>
      </c>
      <c r="Q2462" t="str">
        <f>LEFT(N2462, SEARCH("/", N2462, 1)-1)</f>
        <v>theater</v>
      </c>
      <c r="R2462" t="str">
        <f>RIGHT(N2462,LEN(N2462)-FIND("/",N2462))</f>
        <v>plays</v>
      </c>
      <c r="S2462" s="8">
        <f t="shared" si="76"/>
        <v>42770.290590277778</v>
      </c>
      <c r="T2462" s="8">
        <f t="shared" si="77"/>
        <v>42800.290590277778</v>
      </c>
    </row>
    <row r="2463" spans="1:20" ht="60" x14ac:dyDescent="0.2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17">
        <f>(E2463/D2463)*100</f>
        <v>24.02</v>
      </c>
      <c r="P2463" s="19">
        <f>ROUND(E2463/L2463, 3)</f>
        <v>109.182</v>
      </c>
      <c r="Q2463" t="str">
        <f>LEFT(N2463, SEARCH("/", N2463, 1)-1)</f>
        <v>music</v>
      </c>
      <c r="R2463" t="str">
        <f>RIGHT(N2463,LEN(N2463)-FIND("/",N2463))</f>
        <v>jazz</v>
      </c>
      <c r="S2463" s="8">
        <f t="shared" si="76"/>
        <v>40088.105393518519</v>
      </c>
      <c r="T2463" s="8">
        <f t="shared" si="77"/>
        <v>40148.207638888889</v>
      </c>
    </row>
    <row r="2464" spans="1:20" ht="60" x14ac:dyDescent="0.2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17">
        <f>(E2464/D2464)*100</f>
        <v>23.692499999999999</v>
      </c>
      <c r="P2464" s="19">
        <f>ROUND(E2464/L2464, 3)</f>
        <v>51.226999999999997</v>
      </c>
      <c r="Q2464" t="str">
        <f>LEFT(N2464, SEARCH("/", N2464, 1)-1)</f>
        <v>photography</v>
      </c>
      <c r="R2464" t="str">
        <f>RIGHT(N2464,LEN(N2464)-FIND("/",N2464))</f>
        <v>photobooks</v>
      </c>
      <c r="S2464" s="8">
        <f t="shared" si="76"/>
        <v>42115.949976851851</v>
      </c>
      <c r="T2464" s="8">
        <f t="shared" si="77"/>
        <v>42145.949976851851</v>
      </c>
    </row>
    <row r="2465" spans="1:20" ht="60" x14ac:dyDescent="0.2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17">
        <f>(E2465/D2465)*100</f>
        <v>23.62857142857143</v>
      </c>
      <c r="P2465" s="19">
        <f>ROUND(E2465/L2465, 3)</f>
        <v>23.629000000000001</v>
      </c>
      <c r="Q2465" t="str">
        <f>LEFT(N2465, SEARCH("/", N2465, 1)-1)</f>
        <v>theater</v>
      </c>
      <c r="R2465" t="str">
        <f>RIGHT(N2465,LEN(N2465)-FIND("/",N2465))</f>
        <v>spaces</v>
      </c>
      <c r="S2465" s="8">
        <f t="shared" si="76"/>
        <v>42744.416030092587</v>
      </c>
      <c r="T2465" s="8">
        <f t="shared" si="77"/>
        <v>42774.416030092587</v>
      </c>
    </row>
    <row r="2466" spans="1:20" ht="60" x14ac:dyDescent="0.2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17">
        <f>(E2466/D2466)*100</f>
        <v>23.588571428571427</v>
      </c>
      <c r="P2466" s="19">
        <f>ROUND(E2466/L2466, 3)</f>
        <v>305.77800000000002</v>
      </c>
      <c r="Q2466" t="str">
        <f>LEFT(N2466, SEARCH("/", N2466, 1)-1)</f>
        <v>food</v>
      </c>
      <c r="R2466" t="str">
        <f>RIGHT(N2466,LEN(N2466)-FIND("/",N2466))</f>
        <v>food trucks</v>
      </c>
      <c r="S2466" s="8">
        <f t="shared" si="76"/>
        <v>41828.664456018516</v>
      </c>
      <c r="T2466" s="8">
        <f t="shared" si="77"/>
        <v>41858.664456018516</v>
      </c>
    </row>
    <row r="2467" spans="1:20" ht="45" x14ac:dyDescent="0.2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17">
        <f>(E2467/D2467)*100</f>
        <v>23.416</v>
      </c>
      <c r="P2467" s="19">
        <f>ROUND(E2467/L2467, 3)</f>
        <v>130.089</v>
      </c>
      <c r="Q2467" t="str">
        <f>LEFT(N2467, SEARCH("/", N2467, 1)-1)</f>
        <v>theater</v>
      </c>
      <c r="R2467" t="str">
        <f>RIGHT(N2467,LEN(N2467)-FIND("/",N2467))</f>
        <v>spaces</v>
      </c>
      <c r="S2467" s="8">
        <f t="shared" si="76"/>
        <v>42528.542627314819</v>
      </c>
      <c r="T2467" s="8">
        <f t="shared" si="77"/>
        <v>42560.082638888889</v>
      </c>
    </row>
    <row r="2468" spans="1:20" ht="60" x14ac:dyDescent="0.2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17">
        <f>(E2468/D2468)*100</f>
        <v>23.333333333333332</v>
      </c>
      <c r="P2468" s="19">
        <f>ROUND(E2468/L2468, 3)</f>
        <v>96.552000000000007</v>
      </c>
      <c r="Q2468" t="str">
        <f>LEFT(N2468, SEARCH("/", N2468, 1)-1)</f>
        <v>theater</v>
      </c>
      <c r="R2468" t="str">
        <f>RIGHT(N2468,LEN(N2468)-FIND("/",N2468))</f>
        <v>plays</v>
      </c>
      <c r="S2468" s="8">
        <f t="shared" si="76"/>
        <v>42192.905694444446</v>
      </c>
      <c r="T2468" s="8">
        <f t="shared" si="77"/>
        <v>42236.711805555555</v>
      </c>
    </row>
    <row r="2469" spans="1:20" ht="45" x14ac:dyDescent="0.2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17">
        <f>(E2469/D2469)*100</f>
        <v>23.163076923076922</v>
      </c>
      <c r="P2469" s="19">
        <f>ROUND(E2469/L2469, 3)</f>
        <v>449.43299999999999</v>
      </c>
      <c r="Q2469" t="str">
        <f>LEFT(N2469, SEARCH("/", N2469, 1)-1)</f>
        <v>film &amp; video</v>
      </c>
      <c r="R2469" t="str">
        <f>RIGHT(N2469,LEN(N2469)-FIND("/",N2469))</f>
        <v>science fiction</v>
      </c>
      <c r="S2469" s="8">
        <f t="shared" si="76"/>
        <v>42090.161828703705</v>
      </c>
      <c r="T2469" s="8">
        <f t="shared" si="77"/>
        <v>42150.161828703705</v>
      </c>
    </row>
    <row r="2470" spans="1:20" ht="60" x14ac:dyDescent="0.2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17">
        <f>(E2470/D2470)*100</f>
        <v>23</v>
      </c>
      <c r="P2470" s="19">
        <f>ROUND(E2470/L2470, 3)</f>
        <v>16.428999999999998</v>
      </c>
      <c r="Q2470" t="str">
        <f>LEFT(N2470, SEARCH("/", N2470, 1)-1)</f>
        <v>technology</v>
      </c>
      <c r="R2470" t="str">
        <f>RIGHT(N2470,LEN(N2470)-FIND("/",N2470))</f>
        <v>web</v>
      </c>
      <c r="S2470" s="8">
        <f t="shared" si="76"/>
        <v>42070.677604166667</v>
      </c>
      <c r="T2470" s="8">
        <f t="shared" si="77"/>
        <v>42100.635937500003</v>
      </c>
    </row>
    <row r="2471" spans="1:20" ht="60" x14ac:dyDescent="0.2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17">
        <f>(E2471/D2471)*100</f>
        <v>22.91</v>
      </c>
      <c r="P2471" s="19">
        <f>ROUND(E2471/L2471, 3)</f>
        <v>65.456999999999994</v>
      </c>
      <c r="Q2471" t="str">
        <f>LEFT(N2471, SEARCH("/", N2471, 1)-1)</f>
        <v>publishing</v>
      </c>
      <c r="R2471" t="str">
        <f>RIGHT(N2471,LEN(N2471)-FIND("/",N2471))</f>
        <v>art books</v>
      </c>
      <c r="S2471" s="8">
        <f t="shared" si="76"/>
        <v>41799.524259259262</v>
      </c>
      <c r="T2471" s="8">
        <f t="shared" si="77"/>
        <v>41829.524259259262</v>
      </c>
    </row>
    <row r="2472" spans="1:20" ht="45" x14ac:dyDescent="0.2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17">
        <f>(E2472/D2472)*100</f>
        <v>22.881426547787683</v>
      </c>
      <c r="P2472" s="19">
        <f>ROUND(E2472/L2472, 3)</f>
        <v>39.228999999999999</v>
      </c>
      <c r="Q2472" t="str">
        <f>LEFT(N2472, SEARCH("/", N2472, 1)-1)</f>
        <v>film &amp; video</v>
      </c>
      <c r="R2472" t="str">
        <f>RIGHT(N2472,LEN(N2472)-FIND("/",N2472))</f>
        <v>animation</v>
      </c>
      <c r="S2472" s="8">
        <f t="shared" si="76"/>
        <v>41218.391446759262</v>
      </c>
      <c r="T2472" s="8">
        <f t="shared" si="77"/>
        <v>41248.391446759262</v>
      </c>
    </row>
    <row r="2473" spans="1:20" ht="60" x14ac:dyDescent="0.2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17">
        <f>(E2473/D2473)*100</f>
        <v>22.878799999999998</v>
      </c>
      <c r="P2473" s="19">
        <f>ROUND(E2473/L2473, 3)</f>
        <v>161.11799999999999</v>
      </c>
      <c r="Q2473" t="str">
        <f>LEFT(N2473, SEARCH("/", N2473, 1)-1)</f>
        <v>technology</v>
      </c>
      <c r="R2473" t="str">
        <f>RIGHT(N2473,LEN(N2473)-FIND("/",N2473))</f>
        <v>wearables</v>
      </c>
      <c r="S2473" s="8">
        <f t="shared" si="76"/>
        <v>42289.675173611111</v>
      </c>
      <c r="T2473" s="8">
        <f t="shared" si="77"/>
        <v>42329.716840277775</v>
      </c>
    </row>
    <row r="2474" spans="1:20" ht="60" x14ac:dyDescent="0.2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17">
        <f>(E2474/D2474)*100</f>
        <v>22.75</v>
      </c>
      <c r="P2474" s="19">
        <f>ROUND(E2474/L2474, 3)</f>
        <v>53.529000000000003</v>
      </c>
      <c r="Q2474" t="str">
        <f>LEFT(N2474, SEARCH("/", N2474, 1)-1)</f>
        <v>theater</v>
      </c>
      <c r="R2474" t="str">
        <f>RIGHT(N2474,LEN(N2474)-FIND("/",N2474))</f>
        <v>spaces</v>
      </c>
      <c r="S2474" s="8">
        <f t="shared" si="76"/>
        <v>41760.909039351849</v>
      </c>
      <c r="T2474" s="8">
        <f t="shared" si="77"/>
        <v>41791.165972222225</v>
      </c>
    </row>
    <row r="2475" spans="1:20" ht="45" x14ac:dyDescent="0.2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17">
        <f>(E2475/D2475)*100</f>
        <v>22.52</v>
      </c>
      <c r="P2475" s="19">
        <f>ROUND(E2475/L2475, 3)</f>
        <v>56.3</v>
      </c>
      <c r="Q2475" t="str">
        <f>LEFT(N2475, SEARCH("/", N2475, 1)-1)</f>
        <v>food</v>
      </c>
      <c r="R2475" t="str">
        <f>RIGHT(N2475,LEN(N2475)-FIND("/",N2475))</f>
        <v>food trucks</v>
      </c>
      <c r="S2475" s="8">
        <f t="shared" si="76"/>
        <v>42595.585358796292</v>
      </c>
      <c r="T2475" s="8">
        <f t="shared" si="77"/>
        <v>42616.585358796292</v>
      </c>
    </row>
    <row r="2476" spans="1:20" ht="60" x14ac:dyDescent="0.2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17">
        <f>(E2476/D2476)*100</f>
        <v>22.5</v>
      </c>
      <c r="P2476" s="19">
        <f>ROUND(E2476/L2476, 3)</f>
        <v>18.75</v>
      </c>
      <c r="Q2476" t="str">
        <f>LEFT(N2476, SEARCH("/", N2476, 1)-1)</f>
        <v>theater</v>
      </c>
      <c r="R2476" t="str">
        <f>RIGHT(N2476,LEN(N2476)-FIND("/",N2476))</f>
        <v>plays</v>
      </c>
      <c r="S2476" s="8">
        <f t="shared" si="76"/>
        <v>42800.720127314817</v>
      </c>
      <c r="T2476" s="8">
        <f t="shared" si="77"/>
        <v>42821.678460648152</v>
      </c>
    </row>
    <row r="2477" spans="1:20" ht="45" x14ac:dyDescent="0.2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17">
        <f>(E2477/D2477)*100</f>
        <v>22.494285714285713</v>
      </c>
      <c r="P2477" s="19">
        <f>ROUND(E2477/L2477, 3)</f>
        <v>157.46</v>
      </c>
      <c r="Q2477" t="str">
        <f>LEFT(N2477, SEARCH("/", N2477, 1)-1)</f>
        <v>technology</v>
      </c>
      <c r="R2477" t="str">
        <f>RIGHT(N2477,LEN(N2477)-FIND("/",N2477))</f>
        <v>wearables</v>
      </c>
      <c r="S2477" s="8">
        <f t="shared" si="76"/>
        <v>42522.276724537034</v>
      </c>
      <c r="T2477" s="8">
        <f t="shared" si="77"/>
        <v>42553.166666666672</v>
      </c>
    </row>
    <row r="2478" spans="1:20" ht="60" x14ac:dyDescent="0.2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17">
        <f>(E2478/D2478)*100</f>
        <v>22.400000000000002</v>
      </c>
      <c r="P2478" s="19">
        <f>ROUND(E2478/L2478, 3)</f>
        <v>56</v>
      </c>
      <c r="Q2478" t="str">
        <f>LEFT(N2478, SEARCH("/", N2478, 1)-1)</f>
        <v>film &amp; video</v>
      </c>
      <c r="R2478" t="str">
        <f>RIGHT(N2478,LEN(N2478)-FIND("/",N2478))</f>
        <v>drama</v>
      </c>
      <c r="S2478" s="8">
        <f t="shared" si="76"/>
        <v>41900.505312499998</v>
      </c>
      <c r="T2478" s="8">
        <f t="shared" si="77"/>
        <v>41930.505312499998</v>
      </c>
    </row>
    <row r="2479" spans="1:20" ht="45" x14ac:dyDescent="0.2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17">
        <f>(E2479/D2479)*100</f>
        <v>22.363636363636363</v>
      </c>
      <c r="P2479" s="19">
        <f>ROUND(E2479/L2479, 3)</f>
        <v>24.6</v>
      </c>
      <c r="Q2479" t="str">
        <f>LEFT(N2479, SEARCH("/", N2479, 1)-1)</f>
        <v>music</v>
      </c>
      <c r="R2479" t="str">
        <f>RIGHT(N2479,LEN(N2479)-FIND("/",N2479))</f>
        <v>jazz</v>
      </c>
      <c r="S2479" s="8">
        <f t="shared" si="76"/>
        <v>42737.545358796298</v>
      </c>
      <c r="T2479" s="8">
        <f t="shared" si="77"/>
        <v>42797.545358796298</v>
      </c>
    </row>
    <row r="2480" spans="1:20" ht="60" x14ac:dyDescent="0.2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17">
        <f>(E2480/D2480)*100</f>
        <v>22.142857142857142</v>
      </c>
      <c r="P2480" s="19">
        <f>ROUND(E2480/L2480, 3)</f>
        <v>129.167</v>
      </c>
      <c r="Q2480" t="str">
        <f>LEFT(N2480, SEARCH("/", N2480, 1)-1)</f>
        <v>theater</v>
      </c>
      <c r="R2480" t="str">
        <f>RIGHT(N2480,LEN(N2480)-FIND("/",N2480))</f>
        <v>plays</v>
      </c>
      <c r="S2480" s="8">
        <f t="shared" si="76"/>
        <v>42310.968518518523</v>
      </c>
      <c r="T2480" s="8">
        <f t="shared" si="77"/>
        <v>42333.958333333328</v>
      </c>
    </row>
    <row r="2481" spans="1:20" ht="60" x14ac:dyDescent="0.2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17">
        <f>(E2481/D2481)*100</f>
        <v>22.092500000000001</v>
      </c>
      <c r="P2481" s="19">
        <f>ROUND(E2481/L2481, 3)</f>
        <v>23.949000000000002</v>
      </c>
      <c r="Q2481" t="str">
        <f>LEFT(N2481, SEARCH("/", N2481, 1)-1)</f>
        <v>technology</v>
      </c>
      <c r="R2481" t="str">
        <f>RIGHT(N2481,LEN(N2481)-FIND("/",N2481))</f>
        <v>wearables</v>
      </c>
      <c r="S2481" s="8">
        <f t="shared" si="76"/>
        <v>41835.581018518518</v>
      </c>
      <c r="T2481" s="8">
        <f t="shared" si="77"/>
        <v>41895.581018518518</v>
      </c>
    </row>
    <row r="2482" spans="1:20" ht="60" x14ac:dyDescent="0.2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17">
        <f>(E2482/D2482)*100</f>
        <v>22.05263157894737</v>
      </c>
      <c r="P2482" s="19">
        <f>ROUND(E2482/L2482, 3)</f>
        <v>48.720999999999997</v>
      </c>
      <c r="Q2482" t="str">
        <f>LEFT(N2482, SEARCH("/", N2482, 1)-1)</f>
        <v>photography</v>
      </c>
      <c r="R2482" t="str">
        <f>RIGHT(N2482,LEN(N2482)-FIND("/",N2482))</f>
        <v>photobooks</v>
      </c>
      <c r="S2482" s="8">
        <f t="shared" si="76"/>
        <v>42515.439421296294</v>
      </c>
      <c r="T2482" s="8">
        <f t="shared" si="77"/>
        <v>42575.439421296294</v>
      </c>
    </row>
    <row r="2483" spans="1:20" ht="60" x14ac:dyDescent="0.2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17">
        <f>(E2483/D2483)*100</f>
        <v>22</v>
      </c>
      <c r="P2483" s="19">
        <f>ROUND(E2483/L2483, 3)</f>
        <v>55</v>
      </c>
      <c r="Q2483" t="str">
        <f>LEFT(N2483, SEARCH("/", N2483, 1)-1)</f>
        <v>theater</v>
      </c>
      <c r="R2483" t="str">
        <f>RIGHT(N2483,LEN(N2483)-FIND("/",N2483))</f>
        <v>plays</v>
      </c>
      <c r="S2483" s="8">
        <f t="shared" si="76"/>
        <v>41928.690138888887</v>
      </c>
      <c r="T2483" s="8">
        <f t="shared" si="77"/>
        <v>41958.833333333328</v>
      </c>
    </row>
    <row r="2484" spans="1:20" ht="60" x14ac:dyDescent="0.2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17">
        <f>(E2484/D2484)*100</f>
        <v>21.94</v>
      </c>
      <c r="P2484" s="19">
        <f>ROUND(E2484/L2484, 3)</f>
        <v>47.695999999999998</v>
      </c>
      <c r="Q2484" t="str">
        <f>LEFT(N2484, SEARCH("/", N2484, 1)-1)</f>
        <v>theater</v>
      </c>
      <c r="R2484" t="str">
        <f>RIGHT(N2484,LEN(N2484)-FIND("/",N2484))</f>
        <v>plays</v>
      </c>
      <c r="S2484" s="8">
        <f t="shared" si="76"/>
        <v>41740.493657407409</v>
      </c>
      <c r="T2484" s="8">
        <f t="shared" si="77"/>
        <v>41770.493657407409</v>
      </c>
    </row>
    <row r="2485" spans="1:20" ht="45" x14ac:dyDescent="0.2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17">
        <f>(E2485/D2485)*100</f>
        <v>21.906971229845084</v>
      </c>
      <c r="P2485" s="19">
        <f>ROUND(E2485/L2485, 3)</f>
        <v>66.52</v>
      </c>
      <c r="Q2485" t="str">
        <f>LEFT(N2485, SEARCH("/", N2485, 1)-1)</f>
        <v>film &amp; video</v>
      </c>
      <c r="R2485" t="str">
        <f>RIGHT(N2485,LEN(N2485)-FIND("/",N2485))</f>
        <v>animation</v>
      </c>
      <c r="S2485" s="8">
        <f t="shared" si="76"/>
        <v>41381.50577546296</v>
      </c>
      <c r="T2485" s="8">
        <f t="shared" si="77"/>
        <v>41411.50577546296</v>
      </c>
    </row>
    <row r="2486" spans="1:20" ht="60" x14ac:dyDescent="0.2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17">
        <f>(E2486/D2486)*100</f>
        <v>21.887499999999999</v>
      </c>
      <c r="P2486" s="19">
        <f>ROUND(E2486/L2486, 3)</f>
        <v>35.734999999999999</v>
      </c>
      <c r="Q2486" t="str">
        <f>LEFT(N2486, SEARCH("/", N2486, 1)-1)</f>
        <v>publishing</v>
      </c>
      <c r="R2486" t="str">
        <f>RIGHT(N2486,LEN(N2486)-FIND("/",N2486))</f>
        <v>children's books</v>
      </c>
      <c r="S2486" s="8">
        <f t="shared" si="76"/>
        <v>41044.988055555557</v>
      </c>
      <c r="T2486" s="8">
        <f t="shared" si="77"/>
        <v>41104.988055555557</v>
      </c>
    </row>
    <row r="2487" spans="1:20" ht="45" x14ac:dyDescent="0.2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17">
        <f>(E2487/D2487)*100</f>
        <v>21.85</v>
      </c>
      <c r="P2487" s="19">
        <f>ROUND(E2487/L2487, 3)</f>
        <v>48.555999999999997</v>
      </c>
      <c r="Q2487" t="str">
        <f>LEFT(N2487, SEARCH("/", N2487, 1)-1)</f>
        <v>theater</v>
      </c>
      <c r="R2487" t="str">
        <f>RIGHT(N2487,LEN(N2487)-FIND("/",N2487))</f>
        <v>plays</v>
      </c>
      <c r="S2487" s="8">
        <f t="shared" si="76"/>
        <v>42245.234340277777</v>
      </c>
      <c r="T2487" s="8">
        <f t="shared" si="77"/>
        <v>42263.234340277777</v>
      </c>
    </row>
    <row r="2488" spans="1:20" ht="45" x14ac:dyDescent="0.2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17">
        <f>(E2488/D2488)*100</f>
        <v>21.714285714285715</v>
      </c>
      <c r="P2488" s="19">
        <f>ROUND(E2488/L2488, 3)</f>
        <v>76</v>
      </c>
      <c r="Q2488" t="str">
        <f>LEFT(N2488, SEARCH("/", N2488, 1)-1)</f>
        <v>music</v>
      </c>
      <c r="R2488" t="str">
        <f>RIGHT(N2488,LEN(N2488)-FIND("/",N2488))</f>
        <v>faith</v>
      </c>
      <c r="S2488" s="8">
        <f t="shared" si="76"/>
        <v>42808.781689814816</v>
      </c>
      <c r="T2488" s="8">
        <f t="shared" si="77"/>
        <v>42832.781689814816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17">
        <f>(E2489/D2489)*100</f>
        <v>21.685714285714287</v>
      </c>
      <c r="P2489" s="19">
        <f>ROUND(E2489/L2489, 3)</f>
        <v>126.5</v>
      </c>
      <c r="Q2489" t="str">
        <f>LEFT(N2489, SEARCH("/", N2489, 1)-1)</f>
        <v>theater</v>
      </c>
      <c r="R2489" t="str">
        <f>RIGHT(N2489,LEN(N2489)-FIND("/",N2489))</f>
        <v>plays</v>
      </c>
      <c r="S2489" s="8">
        <f t="shared" si="76"/>
        <v>42353.761759259258</v>
      </c>
      <c r="T2489" s="8">
        <f t="shared" si="77"/>
        <v>42383.761759259258</v>
      </c>
    </row>
    <row r="2490" spans="1:20" ht="60" x14ac:dyDescent="0.2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17">
        <f>(E2490/D2490)*100</f>
        <v>21.628</v>
      </c>
      <c r="P2490" s="19">
        <f>ROUND(E2490/L2490, 3)</f>
        <v>50.298000000000002</v>
      </c>
      <c r="Q2490" t="str">
        <f>LEFT(N2490, SEARCH("/", N2490, 1)-1)</f>
        <v>technology</v>
      </c>
      <c r="R2490" t="str">
        <f>RIGHT(N2490,LEN(N2490)-FIND("/",N2490))</f>
        <v>wearables</v>
      </c>
      <c r="S2490" s="8">
        <f t="shared" si="76"/>
        <v>41974.219490740739</v>
      </c>
      <c r="T2490" s="8">
        <f t="shared" si="77"/>
        <v>42005.207638888889</v>
      </c>
    </row>
    <row r="2491" spans="1:20" ht="60" x14ac:dyDescent="0.2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17">
        <f>(E2491/D2491)*100</f>
        <v>21.574999999999999</v>
      </c>
      <c r="P2491" s="19">
        <f>ROUND(E2491/L2491, 3)</f>
        <v>110.64100000000001</v>
      </c>
      <c r="Q2491" t="str">
        <f>LEFT(N2491, SEARCH("/", N2491, 1)-1)</f>
        <v>film &amp; video</v>
      </c>
      <c r="R2491" t="str">
        <f>RIGHT(N2491,LEN(N2491)-FIND("/",N2491))</f>
        <v>animation</v>
      </c>
      <c r="S2491" s="8">
        <f t="shared" si="76"/>
        <v>41135.679791666669</v>
      </c>
      <c r="T2491" s="8">
        <f t="shared" si="77"/>
        <v>41180.679791666669</v>
      </c>
    </row>
    <row r="2492" spans="1:20" ht="60" x14ac:dyDescent="0.2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17">
        <f>(E2492/D2492)*100</f>
        <v>21.55</v>
      </c>
      <c r="P2492" s="19">
        <f>ROUND(E2492/L2492, 3)</f>
        <v>128.274</v>
      </c>
      <c r="Q2492" t="str">
        <f>LEFT(N2492, SEARCH("/", N2492, 1)-1)</f>
        <v>theater</v>
      </c>
      <c r="R2492" t="str">
        <f>RIGHT(N2492,LEN(N2492)-FIND("/",N2492))</f>
        <v>plays</v>
      </c>
      <c r="S2492" s="8">
        <f t="shared" si="76"/>
        <v>41779.657870370371</v>
      </c>
      <c r="T2492" s="8">
        <f t="shared" si="77"/>
        <v>41821.25</v>
      </c>
    </row>
    <row r="2493" spans="1:20" ht="60" x14ac:dyDescent="0.2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17">
        <f>(E2493/D2493)*100</f>
        <v>21.5075</v>
      </c>
      <c r="P2493" s="19">
        <f>ROUND(E2493/L2493, 3)</f>
        <v>1536.25</v>
      </c>
      <c r="Q2493" t="str">
        <f>LEFT(N2493, SEARCH("/", N2493, 1)-1)</f>
        <v>technology</v>
      </c>
      <c r="R2493" t="str">
        <f>RIGHT(N2493,LEN(N2493)-FIND("/",N2493))</f>
        <v>wearables</v>
      </c>
      <c r="S2493" s="8">
        <f t="shared" si="76"/>
        <v>42527.625671296293</v>
      </c>
      <c r="T2493" s="8">
        <f t="shared" si="77"/>
        <v>42557.625671296293</v>
      </c>
    </row>
    <row r="2494" spans="1:20" ht="45" x14ac:dyDescent="0.2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17">
        <f>(E2494/D2494)*100</f>
        <v>21.428571428571427</v>
      </c>
      <c r="P2494" s="19">
        <f>ROUND(E2494/L2494, 3)</f>
        <v>37.5</v>
      </c>
      <c r="Q2494" t="str">
        <f>LEFT(N2494, SEARCH("/", N2494, 1)-1)</f>
        <v>theater</v>
      </c>
      <c r="R2494" t="str">
        <f>RIGHT(N2494,LEN(N2494)-FIND("/",N2494))</f>
        <v>plays</v>
      </c>
      <c r="S2494" s="8">
        <f t="shared" si="76"/>
        <v>42297.691006944442</v>
      </c>
      <c r="T2494" s="8">
        <f t="shared" si="77"/>
        <v>42320.290972222225</v>
      </c>
    </row>
    <row r="2495" spans="1:20" ht="45" x14ac:dyDescent="0.2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17">
        <f>(E2495/D2495)*100</f>
        <v>21.366666666666667</v>
      </c>
      <c r="P2495" s="19">
        <f>ROUND(E2495/L2495, 3)</f>
        <v>45.786000000000001</v>
      </c>
      <c r="Q2495" t="str">
        <f>LEFT(N2495, SEARCH("/", N2495, 1)-1)</f>
        <v>theater</v>
      </c>
      <c r="R2495" t="str">
        <f>RIGHT(N2495,LEN(N2495)-FIND("/",N2495))</f>
        <v>plays</v>
      </c>
      <c r="S2495" s="8">
        <f t="shared" si="76"/>
        <v>42640.278171296297</v>
      </c>
      <c r="T2495" s="8">
        <f t="shared" si="77"/>
        <v>42670.278171296297</v>
      </c>
    </row>
    <row r="2496" spans="1:20" ht="60" x14ac:dyDescent="0.2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17">
        <f>(E2496/D2496)*100</f>
        <v>21.363333333333333</v>
      </c>
      <c r="P2496" s="19">
        <f>ROUND(E2496/L2496, 3)</f>
        <v>105.934</v>
      </c>
      <c r="Q2496" t="str">
        <f>LEFT(N2496, SEARCH("/", N2496, 1)-1)</f>
        <v>technology</v>
      </c>
      <c r="R2496" t="str">
        <f>RIGHT(N2496,LEN(N2496)-FIND("/",N2496))</f>
        <v>web</v>
      </c>
      <c r="S2496" s="8">
        <f t="shared" si="76"/>
        <v>42247.496759259258</v>
      </c>
      <c r="T2496" s="8">
        <f t="shared" si="77"/>
        <v>42278.207638888889</v>
      </c>
    </row>
    <row r="2497" spans="1:20" ht="60" x14ac:dyDescent="0.2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17">
        <f>(E2497/D2497)*100</f>
        <v>21.30952380952381</v>
      </c>
      <c r="P2497" s="19">
        <f>ROUND(E2497/L2497, 3)</f>
        <v>35.799999999999997</v>
      </c>
      <c r="Q2497" t="str">
        <f>LEFT(N2497, SEARCH("/", N2497, 1)-1)</f>
        <v>photography</v>
      </c>
      <c r="R2497" t="str">
        <f>RIGHT(N2497,LEN(N2497)-FIND("/",N2497))</f>
        <v>photobooks</v>
      </c>
      <c r="S2497" s="8">
        <f t="shared" si="76"/>
        <v>41905.979629629634</v>
      </c>
      <c r="T2497" s="8">
        <f t="shared" si="77"/>
        <v>41935.979629629634</v>
      </c>
    </row>
    <row r="2498" spans="1:20" ht="60" x14ac:dyDescent="0.2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17">
        <f>(E2498/D2498)*100</f>
        <v>21.3</v>
      </c>
      <c r="P2498" s="19">
        <f>ROUND(E2498/L2498, 3)</f>
        <v>56.052999999999997</v>
      </c>
      <c r="Q2498" t="str">
        <f>LEFT(N2498, SEARCH("/", N2498, 1)-1)</f>
        <v>theater</v>
      </c>
      <c r="R2498" t="str">
        <f>RIGHT(N2498,LEN(N2498)-FIND("/",N2498))</f>
        <v>plays</v>
      </c>
      <c r="S2498" s="8">
        <f t="shared" si="76"/>
        <v>41766.072500000002</v>
      </c>
      <c r="T2498" s="8">
        <f t="shared" si="77"/>
        <v>41791.072500000002</v>
      </c>
    </row>
    <row r="2499" spans="1:20" ht="45" x14ac:dyDescent="0.2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17">
        <f>(E2499/D2499)*100</f>
        <v>21.25</v>
      </c>
      <c r="P2499" s="19">
        <f>ROUND(E2499/L2499, 3)</f>
        <v>108.051</v>
      </c>
      <c r="Q2499" t="str">
        <f>LEFT(N2499, SEARCH("/", N2499, 1)-1)</f>
        <v>publishing</v>
      </c>
      <c r="R2499" t="str">
        <f>RIGHT(N2499,LEN(N2499)-FIND("/",N2499))</f>
        <v>art books</v>
      </c>
      <c r="S2499" s="8">
        <f t="shared" ref="S2499:S2562" si="78">(((J2499/60)/60)/24)+DATE(1970,1,1)</f>
        <v>42549.916712962964</v>
      </c>
      <c r="T2499" s="8">
        <f t="shared" ref="T2499:T2562" si="79">(((I2499/60)/60)/24)+DATE(1970,1,1)</f>
        <v>42578.916666666672</v>
      </c>
    </row>
    <row r="2500" spans="1:20" ht="60" x14ac:dyDescent="0.2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17">
        <f>(E2500/D2500)*100</f>
        <v>21.25</v>
      </c>
      <c r="P2500" s="19">
        <f>ROUND(E2500/L2500, 3)</f>
        <v>56.667000000000002</v>
      </c>
      <c r="Q2500" t="str">
        <f>LEFT(N2500, SEARCH("/", N2500, 1)-1)</f>
        <v>music</v>
      </c>
      <c r="R2500" t="str">
        <f>RIGHT(N2500,LEN(N2500)-FIND("/",N2500))</f>
        <v>faith</v>
      </c>
      <c r="S2500" s="8">
        <f t="shared" si="78"/>
        <v>42175.948981481488</v>
      </c>
      <c r="T2500" s="8">
        <f t="shared" si="79"/>
        <v>42205.948981481488</v>
      </c>
    </row>
    <row r="2501" spans="1:20" ht="60" x14ac:dyDescent="0.2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17">
        <f>(E2501/D2501)*100</f>
        <v>21.146666666666665</v>
      </c>
      <c r="P2501" s="19">
        <f>ROUND(E2501/L2501, 3)</f>
        <v>453.14299999999997</v>
      </c>
      <c r="Q2501" t="str">
        <f>LEFT(N2501, SEARCH("/", N2501, 1)-1)</f>
        <v>photography</v>
      </c>
      <c r="R2501" t="str">
        <f>RIGHT(N2501,LEN(N2501)-FIND("/",N2501))</f>
        <v>people</v>
      </c>
      <c r="S2501" s="8">
        <f t="shared" si="78"/>
        <v>41913.790289351848</v>
      </c>
      <c r="T2501" s="8">
        <f t="shared" si="79"/>
        <v>41973.831956018519</v>
      </c>
    </row>
    <row r="2502" spans="1:20" ht="45" x14ac:dyDescent="0.2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17">
        <f>(E2502/D2502)*100</f>
        <v>21.099999999999998</v>
      </c>
      <c r="P2502" s="19">
        <f>ROUND(E2502/L2502, 3)</f>
        <v>26.375</v>
      </c>
      <c r="Q2502" t="str">
        <f>LEFT(N2502, SEARCH("/", N2502, 1)-1)</f>
        <v>theater</v>
      </c>
      <c r="R2502" t="str">
        <f>RIGHT(N2502,LEN(N2502)-FIND("/",N2502))</f>
        <v>plays</v>
      </c>
      <c r="S2502" s="8">
        <f t="shared" si="78"/>
        <v>41981.067523148144</v>
      </c>
      <c r="T2502" s="8">
        <f t="shared" si="79"/>
        <v>42041.067523148144</v>
      </c>
    </row>
    <row r="2503" spans="1:20" ht="60" x14ac:dyDescent="0.2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17">
        <f>(E2503/D2503)*100</f>
        <v>21.092608822670172</v>
      </c>
      <c r="P2503" s="19">
        <f>ROUND(E2503/L2503, 3)</f>
        <v>180.5</v>
      </c>
      <c r="Q2503" t="str">
        <f>LEFT(N2503, SEARCH("/", N2503, 1)-1)</f>
        <v>film &amp; video</v>
      </c>
      <c r="R2503" t="str">
        <f>RIGHT(N2503,LEN(N2503)-FIND("/",N2503))</f>
        <v>drama</v>
      </c>
      <c r="S2503" s="8">
        <f t="shared" si="78"/>
        <v>42147.741840277777</v>
      </c>
      <c r="T2503" s="8">
        <f t="shared" si="79"/>
        <v>42177.741840277777</v>
      </c>
    </row>
    <row r="2504" spans="1:20" ht="45" x14ac:dyDescent="0.2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17">
        <f>(E2504/D2504)*100</f>
        <v>21.037037037037038</v>
      </c>
      <c r="P2504" s="19">
        <f>ROUND(E2504/L2504, 3)</f>
        <v>189.333</v>
      </c>
      <c r="Q2504" t="str">
        <f>LEFT(N2504, SEARCH("/", N2504, 1)-1)</f>
        <v>music</v>
      </c>
      <c r="R2504" t="str">
        <f>RIGHT(N2504,LEN(N2504)-FIND("/",N2504))</f>
        <v>jazz</v>
      </c>
      <c r="S2504" s="8">
        <f t="shared" si="78"/>
        <v>41878.530011574076</v>
      </c>
      <c r="T2504" s="8">
        <f t="shared" si="79"/>
        <v>41913.530011574076</v>
      </c>
    </row>
    <row r="2505" spans="1:20" x14ac:dyDescent="0.2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17">
        <f>(E2505/D2505)*100</f>
        <v>21.033333333333335</v>
      </c>
      <c r="P2505" s="19">
        <f>ROUND(E2505/L2505, 3)</f>
        <v>73.372</v>
      </c>
      <c r="Q2505" t="str">
        <f>LEFT(N2505, SEARCH("/", N2505, 1)-1)</f>
        <v>technology</v>
      </c>
      <c r="R2505" t="str">
        <f>RIGHT(N2505,LEN(N2505)-FIND("/",N2505))</f>
        <v>space exploration</v>
      </c>
      <c r="S2505" s="8">
        <f t="shared" si="78"/>
        <v>42381.866284722222</v>
      </c>
      <c r="T2505" s="8">
        <f t="shared" si="79"/>
        <v>42409.833333333328</v>
      </c>
    </row>
    <row r="2506" spans="1:20" ht="60" x14ac:dyDescent="0.2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17">
        <f>(E2506/D2506)*100</f>
        <v>20.849420849420849</v>
      </c>
      <c r="P2506" s="19">
        <f>ROUND(E2506/L2506, 3)</f>
        <v>23.143000000000001</v>
      </c>
      <c r="Q2506" t="str">
        <f>LEFT(N2506, SEARCH("/", N2506, 1)-1)</f>
        <v>theater</v>
      </c>
      <c r="R2506" t="str">
        <f>RIGHT(N2506,LEN(N2506)-FIND("/",N2506))</f>
        <v>plays</v>
      </c>
      <c r="S2506" s="8">
        <f t="shared" si="78"/>
        <v>42807.151863425926</v>
      </c>
      <c r="T2506" s="8">
        <f t="shared" si="79"/>
        <v>42829.151863425926</v>
      </c>
    </row>
    <row r="2507" spans="1:20" ht="45" x14ac:dyDescent="0.2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17">
        <f>(E2507/D2507)*100</f>
        <v>20.833333333333336</v>
      </c>
      <c r="P2507" s="19">
        <f>ROUND(E2507/L2507, 3)</f>
        <v>52.082999999999998</v>
      </c>
      <c r="Q2507" t="str">
        <f>LEFT(N2507, SEARCH("/", N2507, 1)-1)</f>
        <v>theater</v>
      </c>
      <c r="R2507" t="str">
        <f>RIGHT(N2507,LEN(N2507)-FIND("/",N2507))</f>
        <v>plays</v>
      </c>
      <c r="S2507" s="8">
        <f t="shared" si="78"/>
        <v>42701.908807870372</v>
      </c>
      <c r="T2507" s="8">
        <f t="shared" si="79"/>
        <v>42716.25</v>
      </c>
    </row>
    <row r="2508" spans="1:20" ht="45" x14ac:dyDescent="0.2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17">
        <f>(E2508/D2508)*100</f>
        <v>20.733333333333334</v>
      </c>
      <c r="P2508" s="19">
        <f>ROUND(E2508/L2508, 3)</f>
        <v>25.492000000000001</v>
      </c>
      <c r="Q2508" t="str">
        <f>LEFT(N2508, SEARCH("/", N2508, 1)-1)</f>
        <v>food</v>
      </c>
      <c r="R2508" t="str">
        <f>RIGHT(N2508,LEN(N2508)-FIND("/",N2508))</f>
        <v>small batch</v>
      </c>
      <c r="S2508" s="8">
        <f t="shared" si="78"/>
        <v>42790.885243055556</v>
      </c>
      <c r="T2508" s="8">
        <f t="shared" si="79"/>
        <v>42820.843576388885</v>
      </c>
    </row>
    <row r="2509" spans="1:20" ht="60" x14ac:dyDescent="0.2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17">
        <f>(E2509/D2509)*100</f>
        <v>20.705000000000002</v>
      </c>
      <c r="P2509" s="19">
        <f>ROUND(E2509/L2509, 3)</f>
        <v>82.82</v>
      </c>
      <c r="Q2509" t="str">
        <f>LEFT(N2509, SEARCH("/", N2509, 1)-1)</f>
        <v>food</v>
      </c>
      <c r="R2509" t="str">
        <f>RIGHT(N2509,LEN(N2509)-FIND("/",N2509))</f>
        <v>food trucks</v>
      </c>
      <c r="S2509" s="8">
        <f t="shared" si="78"/>
        <v>41792.214467592588</v>
      </c>
      <c r="T2509" s="8">
        <f t="shared" si="79"/>
        <v>41826.214467592588</v>
      </c>
    </row>
    <row r="2510" spans="1:20" ht="45" x14ac:dyDescent="0.2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17">
        <f>(E2510/D2510)*100</f>
        <v>20.5</v>
      </c>
      <c r="P2510" s="19">
        <f>ROUND(E2510/L2510, 3)</f>
        <v>20.5</v>
      </c>
      <c r="Q2510" t="str">
        <f>LEFT(N2510, SEARCH("/", N2510, 1)-1)</f>
        <v>photography</v>
      </c>
      <c r="R2510" t="str">
        <f>RIGHT(N2510,LEN(N2510)-FIND("/",N2510))</f>
        <v>places</v>
      </c>
      <c r="S2510" s="8">
        <f t="shared" si="78"/>
        <v>42445.712754629625</v>
      </c>
      <c r="T2510" s="8">
        <f t="shared" si="79"/>
        <v>42505.681249999994</v>
      </c>
    </row>
    <row r="2511" spans="1:20" ht="60" x14ac:dyDescent="0.2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17">
        <f>(E2511/D2511)*100</f>
        <v>20.44963251188932</v>
      </c>
      <c r="P2511" s="19">
        <f>ROUND(E2511/L2511, 3)</f>
        <v>83.716999999999999</v>
      </c>
      <c r="Q2511" t="str">
        <f>LEFT(N2511, SEARCH("/", N2511, 1)-1)</f>
        <v>photography</v>
      </c>
      <c r="R2511" t="str">
        <f>RIGHT(N2511,LEN(N2511)-FIND("/",N2511))</f>
        <v>photobooks</v>
      </c>
      <c r="S2511" s="8">
        <f t="shared" si="78"/>
        <v>42623.606134259258</v>
      </c>
      <c r="T2511" s="8">
        <f t="shared" si="79"/>
        <v>42653.606134259258</v>
      </c>
    </row>
    <row r="2512" spans="1:20" ht="60" x14ac:dyDescent="0.2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17">
        <f>(E2512/D2512)*100</f>
        <v>20.424999999999997</v>
      </c>
      <c r="P2512" s="19">
        <f>ROUND(E2512/L2512, 3)</f>
        <v>202.22800000000001</v>
      </c>
      <c r="Q2512" t="str">
        <f>LEFT(N2512, SEARCH("/", N2512, 1)-1)</f>
        <v>theater</v>
      </c>
      <c r="R2512" t="str">
        <f>RIGHT(N2512,LEN(N2512)-FIND("/",N2512))</f>
        <v>spaces</v>
      </c>
      <c r="S2512" s="8">
        <f t="shared" si="78"/>
        <v>42334.803923611107</v>
      </c>
      <c r="T2512" s="8">
        <f t="shared" si="79"/>
        <v>42354.845833333333</v>
      </c>
    </row>
    <row r="2513" spans="1:20" ht="45" x14ac:dyDescent="0.2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17">
        <f>(E2513/D2513)*100</f>
        <v>20.36</v>
      </c>
      <c r="P2513" s="19">
        <f>ROUND(E2513/L2513, 3)</f>
        <v>109.071</v>
      </c>
      <c r="Q2513" t="str">
        <f>LEFT(N2513, SEARCH("/", N2513, 1)-1)</f>
        <v>publishing</v>
      </c>
      <c r="R2513" t="str">
        <f>RIGHT(N2513,LEN(N2513)-FIND("/",N2513))</f>
        <v>translations</v>
      </c>
      <c r="S2513" s="8">
        <f t="shared" si="78"/>
        <v>42676.717615740738</v>
      </c>
      <c r="T2513" s="8">
        <f t="shared" si="79"/>
        <v>42689.759282407409</v>
      </c>
    </row>
    <row r="2514" spans="1:20" ht="45" x14ac:dyDescent="0.2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17">
        <f>(E2514/D2514)*100</f>
        <v>20.220833333333331</v>
      </c>
      <c r="P2514" s="19">
        <f>ROUND(E2514/L2514, 3)</f>
        <v>44.935000000000002</v>
      </c>
      <c r="Q2514" t="str">
        <f>LEFT(N2514, SEARCH("/", N2514, 1)-1)</f>
        <v>photography</v>
      </c>
      <c r="R2514" t="str">
        <f>RIGHT(N2514,LEN(N2514)-FIND("/",N2514))</f>
        <v>photobooks</v>
      </c>
      <c r="S2514" s="8">
        <f t="shared" si="78"/>
        <v>41897.134895833333</v>
      </c>
      <c r="T2514" s="8">
        <f t="shared" si="79"/>
        <v>41928</v>
      </c>
    </row>
    <row r="2515" spans="1:20" ht="45" x14ac:dyDescent="0.2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17">
        <f>(E2515/D2515)*100</f>
        <v>20.208000000000002</v>
      </c>
      <c r="P2515" s="19">
        <f>ROUND(E2515/L2515, 3)</f>
        <v>114.818</v>
      </c>
      <c r="Q2515" t="str">
        <f>LEFT(N2515, SEARCH("/", N2515, 1)-1)</f>
        <v>music</v>
      </c>
      <c r="R2515" t="str">
        <f>RIGHT(N2515,LEN(N2515)-FIND("/",N2515))</f>
        <v>faith</v>
      </c>
      <c r="S2515" s="8">
        <f t="shared" si="78"/>
        <v>42805.032962962956</v>
      </c>
      <c r="T2515" s="8">
        <f t="shared" si="79"/>
        <v>42834.991296296299</v>
      </c>
    </row>
    <row r="2516" spans="1:20" ht="60" x14ac:dyDescent="0.2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17">
        <f>(E2516/D2516)*100</f>
        <v>20.16</v>
      </c>
      <c r="P2516" s="19">
        <f>ROUND(E2516/L2516, 3)</f>
        <v>50.4</v>
      </c>
      <c r="Q2516" t="str">
        <f>LEFT(N2516, SEARCH("/", N2516, 1)-1)</f>
        <v>theater</v>
      </c>
      <c r="R2516" t="str">
        <f>RIGHT(N2516,LEN(N2516)-FIND("/",N2516))</f>
        <v>plays</v>
      </c>
      <c r="S2516" s="8">
        <f t="shared" si="78"/>
        <v>42531.195277777777</v>
      </c>
      <c r="T2516" s="8">
        <f t="shared" si="79"/>
        <v>42555.166666666672</v>
      </c>
    </row>
    <row r="2517" spans="1:20" ht="60" x14ac:dyDescent="0.2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17">
        <f>(E2517/D2517)*100</f>
        <v>20.133333333333333</v>
      </c>
      <c r="P2517" s="19">
        <f>ROUND(E2517/L2517, 3)</f>
        <v>21.571000000000002</v>
      </c>
      <c r="Q2517" t="str">
        <f>LEFT(N2517, SEARCH("/", N2517, 1)-1)</f>
        <v>music</v>
      </c>
      <c r="R2517" t="str">
        <f>RIGHT(N2517,LEN(N2517)-FIND("/",N2517))</f>
        <v>indie rock</v>
      </c>
      <c r="S2517" s="8">
        <f t="shared" si="78"/>
        <v>40759.860532407409</v>
      </c>
      <c r="T2517" s="8">
        <f t="shared" si="79"/>
        <v>40792.860532407409</v>
      </c>
    </row>
    <row r="2518" spans="1:20" ht="60" x14ac:dyDescent="0.2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17">
        <f>(E2518/D2518)*100</f>
        <v>20.125</v>
      </c>
      <c r="P2518" s="19">
        <f>ROUND(E2518/L2518, 3)</f>
        <v>100.625</v>
      </c>
      <c r="Q2518" t="str">
        <f>LEFT(N2518, SEARCH("/", N2518, 1)-1)</f>
        <v>theater</v>
      </c>
      <c r="R2518" t="str">
        <f>RIGHT(N2518,LEN(N2518)-FIND("/",N2518))</f>
        <v>plays</v>
      </c>
      <c r="S2518" s="8">
        <f t="shared" si="78"/>
        <v>42548.449861111112</v>
      </c>
      <c r="T2518" s="8">
        <f t="shared" si="79"/>
        <v>42568.449861111112</v>
      </c>
    </row>
    <row r="2519" spans="1:20" ht="30" x14ac:dyDescent="0.2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17">
        <f>(E2519/D2519)*100</f>
        <v>20.080000000000002</v>
      </c>
      <c r="P2519" s="19">
        <f>ROUND(E2519/L2519, 3)</f>
        <v>41.832999999999998</v>
      </c>
      <c r="Q2519" t="str">
        <f>LEFT(N2519, SEARCH("/", N2519, 1)-1)</f>
        <v>games</v>
      </c>
      <c r="R2519" t="str">
        <f>RIGHT(N2519,LEN(N2519)-FIND("/",N2519))</f>
        <v>mobile games</v>
      </c>
      <c r="S2519" s="8">
        <f t="shared" si="78"/>
        <v>42430.566898148143</v>
      </c>
      <c r="T2519" s="8">
        <f t="shared" si="79"/>
        <v>42459.525231481486</v>
      </c>
    </row>
    <row r="2520" spans="1:20" ht="30" x14ac:dyDescent="0.2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17">
        <f>(E2520/D2520)*100</f>
        <v>20</v>
      </c>
      <c r="P2520" s="19">
        <f>ROUND(E2520/L2520, 3)</f>
        <v>100</v>
      </c>
      <c r="Q2520" t="str">
        <f>LEFT(N2520, SEARCH("/", N2520, 1)-1)</f>
        <v>film &amp; video</v>
      </c>
      <c r="R2520" t="str">
        <f>RIGHT(N2520,LEN(N2520)-FIND("/",N2520))</f>
        <v>drama</v>
      </c>
      <c r="S2520" s="8">
        <f t="shared" si="78"/>
        <v>42403.080497685187</v>
      </c>
      <c r="T2520" s="8">
        <f t="shared" si="79"/>
        <v>42433.080497685187</v>
      </c>
    </row>
    <row r="2521" spans="1:20" ht="60" x14ac:dyDescent="0.2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17">
        <f>(E2521/D2521)*100</f>
        <v>20</v>
      </c>
      <c r="P2521" s="19">
        <f>ROUND(E2521/L2521, 3)</f>
        <v>100</v>
      </c>
      <c r="Q2521" t="str">
        <f>LEFT(N2521, SEARCH("/", N2521, 1)-1)</f>
        <v>theater</v>
      </c>
      <c r="R2521" t="str">
        <f>RIGHT(N2521,LEN(N2521)-FIND("/",N2521))</f>
        <v>musical</v>
      </c>
      <c r="S2521" s="8">
        <f t="shared" si="78"/>
        <v>41946.936909722222</v>
      </c>
      <c r="T2521" s="8">
        <f t="shared" si="79"/>
        <v>41966.936909722222</v>
      </c>
    </row>
    <row r="2522" spans="1:20" ht="60" x14ac:dyDescent="0.2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17">
        <f>(E2522/D2522)*100</f>
        <v>20</v>
      </c>
      <c r="P2522" s="19">
        <f>ROUND(E2522/L2522, 3)</f>
        <v>34</v>
      </c>
      <c r="Q2522" t="str">
        <f>LEFT(N2522, SEARCH("/", N2522, 1)-1)</f>
        <v>theater</v>
      </c>
      <c r="R2522" t="str">
        <f>RIGHT(N2522,LEN(N2522)-FIND("/",N2522))</f>
        <v>plays</v>
      </c>
      <c r="S2522" s="8">
        <f t="shared" si="78"/>
        <v>42132.809953703705</v>
      </c>
      <c r="T2522" s="8">
        <f t="shared" si="79"/>
        <v>42192.809953703705</v>
      </c>
    </row>
    <row r="2523" spans="1:20" ht="30" x14ac:dyDescent="0.2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17">
        <f>(E2523/D2523)*100</f>
        <v>20</v>
      </c>
      <c r="P2523" s="19">
        <f>ROUND(E2523/L2523, 3)</f>
        <v>100</v>
      </c>
      <c r="Q2523" t="str">
        <f>LEFT(N2523, SEARCH("/", N2523, 1)-1)</f>
        <v>theater</v>
      </c>
      <c r="R2523" t="str">
        <f>RIGHT(N2523,LEN(N2523)-FIND("/",N2523))</f>
        <v>plays</v>
      </c>
      <c r="S2523" s="8">
        <f t="shared" si="78"/>
        <v>42125.644467592589</v>
      </c>
      <c r="T2523" s="8">
        <f t="shared" si="79"/>
        <v>42155.644467592589</v>
      </c>
    </row>
    <row r="2524" spans="1:20" ht="60" x14ac:dyDescent="0.2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17">
        <f>(E2524/D2524)*100</f>
        <v>19.762499999999999</v>
      </c>
      <c r="P2524" s="19">
        <f>ROUND(E2524/L2524, 3)</f>
        <v>272.58600000000001</v>
      </c>
      <c r="Q2524" t="str">
        <f>LEFT(N2524, SEARCH("/", N2524, 1)-1)</f>
        <v>theater</v>
      </c>
      <c r="R2524" t="str">
        <f>RIGHT(N2524,LEN(N2524)-FIND("/",N2524))</f>
        <v>spaces</v>
      </c>
      <c r="S2524" s="8">
        <f t="shared" si="78"/>
        <v>42128.814247685179</v>
      </c>
      <c r="T2524" s="8">
        <f t="shared" si="79"/>
        <v>42135.814247685179</v>
      </c>
    </row>
    <row r="2525" spans="1:20" ht="60" x14ac:dyDescent="0.2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17">
        <f>(E2525/D2525)*100</f>
        <v>19.759999999999998</v>
      </c>
      <c r="P2525" s="19">
        <f>ROUND(E2525/L2525, 3)</f>
        <v>308.75</v>
      </c>
      <c r="Q2525" t="str">
        <f>LEFT(N2525, SEARCH("/", N2525, 1)-1)</f>
        <v>technology</v>
      </c>
      <c r="R2525" t="str">
        <f>RIGHT(N2525,LEN(N2525)-FIND("/",N2525))</f>
        <v>wearables</v>
      </c>
      <c r="S2525" s="8">
        <f t="shared" si="78"/>
        <v>42313.936365740738</v>
      </c>
      <c r="T2525" s="8">
        <f t="shared" si="79"/>
        <v>42343.936365740738</v>
      </c>
    </row>
    <row r="2526" spans="1:20" ht="60" x14ac:dyDescent="0.2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17">
        <f>(E2526/D2526)*100</f>
        <v>19.736842105263158</v>
      </c>
      <c r="P2526" s="19">
        <f>ROUND(E2526/L2526, 3)</f>
        <v>500</v>
      </c>
      <c r="Q2526" t="str">
        <f>LEFT(N2526, SEARCH("/", N2526, 1)-1)</f>
        <v>theater</v>
      </c>
      <c r="R2526" t="str">
        <f>RIGHT(N2526,LEN(N2526)-FIND("/",N2526))</f>
        <v>plays</v>
      </c>
      <c r="S2526" s="8">
        <f t="shared" si="78"/>
        <v>42726.920081018514</v>
      </c>
      <c r="T2526" s="8">
        <f t="shared" si="79"/>
        <v>42786.75</v>
      </c>
    </row>
    <row r="2527" spans="1:20" ht="30" x14ac:dyDescent="0.2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17">
        <f>(E2527/D2527)*100</f>
        <v>19.650000000000002</v>
      </c>
      <c r="P2527" s="19">
        <f>ROUND(E2527/L2527, 3)</f>
        <v>58.95</v>
      </c>
      <c r="Q2527" t="str">
        <f>LEFT(N2527, SEARCH("/", N2527, 1)-1)</f>
        <v>theater</v>
      </c>
      <c r="R2527" t="str">
        <f>RIGHT(N2527,LEN(N2527)-FIND("/",N2527))</f>
        <v>musical</v>
      </c>
      <c r="S2527" s="8">
        <f t="shared" si="78"/>
        <v>42403.971851851849</v>
      </c>
      <c r="T2527" s="8">
        <f t="shared" si="79"/>
        <v>42433.971851851849</v>
      </c>
    </row>
    <row r="2528" spans="1:20" ht="60" x14ac:dyDescent="0.2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17">
        <f>(E2528/D2528)*100</f>
        <v>19.600000000000001</v>
      </c>
      <c r="P2528" s="19">
        <f>ROUND(E2528/L2528, 3)</f>
        <v>55.281999999999996</v>
      </c>
      <c r="Q2528" t="str">
        <f>LEFT(N2528, SEARCH("/", N2528, 1)-1)</f>
        <v>photography</v>
      </c>
      <c r="R2528" t="str">
        <f>RIGHT(N2528,LEN(N2528)-FIND("/",N2528))</f>
        <v>photobooks</v>
      </c>
      <c r="S2528" s="8">
        <f t="shared" si="78"/>
        <v>41825.485868055555</v>
      </c>
      <c r="T2528" s="8">
        <f t="shared" si="79"/>
        <v>41854.485868055555</v>
      </c>
    </row>
    <row r="2529" spans="1:20" ht="45" x14ac:dyDescent="0.2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17">
        <f>(E2529/D2529)*100</f>
        <v>19.566666666666666</v>
      </c>
      <c r="P2529" s="19">
        <f>ROUND(E2529/L2529, 3)</f>
        <v>25.521999999999998</v>
      </c>
      <c r="Q2529" t="str">
        <f>LEFT(N2529, SEARCH("/", N2529, 1)-1)</f>
        <v>theater</v>
      </c>
      <c r="R2529" t="str">
        <f>RIGHT(N2529,LEN(N2529)-FIND("/",N2529))</f>
        <v>spaces</v>
      </c>
      <c r="S2529" s="8">
        <f t="shared" si="78"/>
        <v>42630.922893518517</v>
      </c>
      <c r="T2529" s="8">
        <f t="shared" si="79"/>
        <v>42665.922893518517</v>
      </c>
    </row>
    <row r="2530" spans="1:20" ht="60" x14ac:dyDescent="0.2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17">
        <f>(E2530/D2530)*100</f>
        <v>19.41</v>
      </c>
      <c r="P2530" s="19">
        <f>ROUND(E2530/L2530, 3)</f>
        <v>55.457000000000001</v>
      </c>
      <c r="Q2530" t="str">
        <f>LEFT(N2530, SEARCH("/", N2530, 1)-1)</f>
        <v>film &amp; video</v>
      </c>
      <c r="R2530" t="str">
        <f>RIGHT(N2530,LEN(N2530)-FIND("/",N2530))</f>
        <v>animation</v>
      </c>
      <c r="S2530" s="8">
        <f t="shared" si="78"/>
        <v>41465.500173611108</v>
      </c>
      <c r="T2530" s="8">
        <f t="shared" si="79"/>
        <v>41495.500173611108</v>
      </c>
    </row>
    <row r="2531" spans="1:20" ht="60" x14ac:dyDescent="0.2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17">
        <f>(E2531/D2531)*100</f>
        <v>19.25</v>
      </c>
      <c r="P2531" s="19">
        <f>ROUND(E2531/L2531, 3)</f>
        <v>64.167000000000002</v>
      </c>
      <c r="Q2531" t="str">
        <f>LEFT(N2531, SEARCH("/", N2531, 1)-1)</f>
        <v>theater</v>
      </c>
      <c r="R2531" t="str">
        <f>RIGHT(N2531,LEN(N2531)-FIND("/",N2531))</f>
        <v>plays</v>
      </c>
      <c r="S2531" s="8">
        <f t="shared" si="78"/>
        <v>42093.588263888887</v>
      </c>
      <c r="T2531" s="8">
        <f t="shared" si="79"/>
        <v>42123.588263888887</v>
      </c>
    </row>
    <row r="2532" spans="1:20" ht="60" x14ac:dyDescent="0.2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17">
        <f>(E2532/D2532)*100</f>
        <v>19.139999999999997</v>
      </c>
      <c r="P2532" s="19">
        <f>ROUND(E2532/L2532, 3)</f>
        <v>358.875</v>
      </c>
      <c r="Q2532" t="str">
        <f>LEFT(N2532, SEARCH("/", N2532, 1)-1)</f>
        <v>food</v>
      </c>
      <c r="R2532" t="str">
        <f>RIGHT(N2532,LEN(N2532)-FIND("/",N2532))</f>
        <v>food trucks</v>
      </c>
      <c r="S2532" s="8">
        <f t="shared" si="78"/>
        <v>42150.485439814816</v>
      </c>
      <c r="T2532" s="8">
        <f t="shared" si="79"/>
        <v>42181.166666666672</v>
      </c>
    </row>
    <row r="2533" spans="1:20" ht="60" x14ac:dyDescent="0.2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17">
        <f>(E2533/D2533)*100</f>
        <v>19.079999999999998</v>
      </c>
      <c r="P2533" s="19">
        <f>ROUND(E2533/L2533, 3)</f>
        <v>381.6</v>
      </c>
      <c r="Q2533" t="str">
        <f>LEFT(N2533, SEARCH("/", N2533, 1)-1)</f>
        <v>theater</v>
      </c>
      <c r="R2533" t="str">
        <f>RIGHT(N2533,LEN(N2533)-FIND("/",N2533))</f>
        <v>plays</v>
      </c>
      <c r="S2533" s="8">
        <f t="shared" si="78"/>
        <v>42370.90320601852</v>
      </c>
      <c r="T2533" s="8">
        <f t="shared" si="79"/>
        <v>42406.207638888889</v>
      </c>
    </row>
    <row r="2534" spans="1:20" ht="45" x14ac:dyDescent="0.2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17">
        <f>(E2534/D2534)*100</f>
        <v>19</v>
      </c>
      <c r="P2534" s="19">
        <f>ROUND(E2534/L2534, 3)</f>
        <v>47.5</v>
      </c>
      <c r="Q2534" t="str">
        <f>LEFT(N2534, SEARCH("/", N2534, 1)-1)</f>
        <v>publishing</v>
      </c>
      <c r="R2534" t="str">
        <f>RIGHT(N2534,LEN(N2534)-FIND("/",N2534))</f>
        <v>children's books</v>
      </c>
      <c r="S2534" s="8">
        <f t="shared" si="78"/>
        <v>41117.900729166664</v>
      </c>
      <c r="T2534" s="8">
        <f t="shared" si="79"/>
        <v>41147.900729166664</v>
      </c>
    </row>
    <row r="2535" spans="1:20" ht="60" x14ac:dyDescent="0.2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17">
        <f>(E2535/D2535)*100</f>
        <v>18.737933333333334</v>
      </c>
      <c r="P2535" s="19">
        <f>ROUND(E2535/L2535, 3)</f>
        <v>95.278000000000006</v>
      </c>
      <c r="Q2535" t="str">
        <f>LEFT(N2535, SEARCH("/", N2535, 1)-1)</f>
        <v>technology</v>
      </c>
      <c r="R2535" t="str">
        <f>RIGHT(N2535,LEN(N2535)-FIND("/",N2535))</f>
        <v>space exploration</v>
      </c>
      <c r="S2535" s="8">
        <f t="shared" si="78"/>
        <v>42551.928854166668</v>
      </c>
      <c r="T2535" s="8">
        <f t="shared" si="79"/>
        <v>42585.0625</v>
      </c>
    </row>
    <row r="2536" spans="1:20" ht="60" x14ac:dyDescent="0.2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17">
        <f>(E2536/D2536)*100</f>
        <v>18.64</v>
      </c>
      <c r="P2536" s="19">
        <f>ROUND(E2536/L2536, 3)</f>
        <v>155.333</v>
      </c>
      <c r="Q2536" t="str">
        <f>LEFT(N2536, SEARCH("/", N2536, 1)-1)</f>
        <v>technology</v>
      </c>
      <c r="R2536" t="str">
        <f>RIGHT(N2536,LEN(N2536)-FIND("/",N2536))</f>
        <v>wearables</v>
      </c>
      <c r="S2536" s="8">
        <f t="shared" si="78"/>
        <v>42688.711354166662</v>
      </c>
      <c r="T2536" s="8">
        <f t="shared" si="79"/>
        <v>42748.711354166662</v>
      </c>
    </row>
    <row r="2537" spans="1:20" ht="60" x14ac:dyDescent="0.2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17">
        <f>(E2537/D2537)*100</f>
        <v>18.600000000000001</v>
      </c>
      <c r="P2537" s="19">
        <f>ROUND(E2537/L2537, 3)</f>
        <v>77.5</v>
      </c>
      <c r="Q2537" t="str">
        <f>LEFT(N2537, SEARCH("/", N2537, 1)-1)</f>
        <v>food</v>
      </c>
      <c r="R2537" t="str">
        <f>RIGHT(N2537,LEN(N2537)-FIND("/",N2537))</f>
        <v>restaurants</v>
      </c>
      <c r="S2537" s="8">
        <f t="shared" si="78"/>
        <v>42027.839733796296</v>
      </c>
      <c r="T2537" s="8">
        <f t="shared" si="79"/>
        <v>42057.839733796296</v>
      </c>
    </row>
    <row r="2538" spans="1:20" ht="60" x14ac:dyDescent="0.2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17">
        <f>(E2538/D2538)*100</f>
        <v>18.300055555555556</v>
      </c>
      <c r="P2538" s="19">
        <f>ROUND(E2538/L2538, 3)</f>
        <v>122</v>
      </c>
      <c r="Q2538" t="str">
        <f>LEFT(N2538, SEARCH("/", N2538, 1)-1)</f>
        <v>games</v>
      </c>
      <c r="R2538" t="str">
        <f>RIGHT(N2538,LEN(N2538)-FIND("/",N2538))</f>
        <v>video games</v>
      </c>
      <c r="S2538" s="8">
        <f t="shared" si="78"/>
        <v>40795.713344907403</v>
      </c>
      <c r="T2538" s="8">
        <f t="shared" si="79"/>
        <v>40825.713344907403</v>
      </c>
    </row>
    <row r="2539" spans="1:20" ht="45" x14ac:dyDescent="0.2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17">
        <f>(E2539/D2539)*100</f>
        <v>18.285714285714285</v>
      </c>
      <c r="P2539" s="19">
        <f>ROUND(E2539/L2539, 3)</f>
        <v>58.182000000000002</v>
      </c>
      <c r="Q2539" t="str">
        <f>LEFT(N2539, SEARCH("/", N2539, 1)-1)</f>
        <v>music</v>
      </c>
      <c r="R2539" t="str">
        <f>RIGHT(N2539,LEN(N2539)-FIND("/",N2539))</f>
        <v>jazz</v>
      </c>
      <c r="S2539" s="8">
        <f t="shared" si="78"/>
        <v>42025.637939814813</v>
      </c>
      <c r="T2539" s="8">
        <f t="shared" si="79"/>
        <v>42063.631944444445</v>
      </c>
    </row>
    <row r="2540" spans="1:20" ht="45" x14ac:dyDescent="0.2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17">
        <f>(E2540/D2540)*100</f>
        <v>18.181818181818183</v>
      </c>
      <c r="P2540" s="19">
        <f>ROUND(E2540/L2540, 3)</f>
        <v>88.888999999999996</v>
      </c>
      <c r="Q2540" t="str">
        <f>LEFT(N2540, SEARCH("/", N2540, 1)-1)</f>
        <v>publishing</v>
      </c>
      <c r="R2540" t="str">
        <f>RIGHT(N2540,LEN(N2540)-FIND("/",N2540))</f>
        <v>translations</v>
      </c>
      <c r="S2540" s="8">
        <f t="shared" si="78"/>
        <v>42192.675821759258</v>
      </c>
      <c r="T2540" s="8">
        <f t="shared" si="79"/>
        <v>42232.675821759258</v>
      </c>
    </row>
    <row r="2541" spans="1:20" ht="60" x14ac:dyDescent="0.2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17">
        <f>(E2541/D2541)*100</f>
        <v>18.142857142857142</v>
      </c>
      <c r="P2541" s="19">
        <f>ROUND(E2541/L2541, 3)</f>
        <v>52.917000000000002</v>
      </c>
      <c r="Q2541" t="str">
        <f>LEFT(N2541, SEARCH("/", N2541, 1)-1)</f>
        <v>music</v>
      </c>
      <c r="R2541" t="str">
        <f>RIGHT(N2541,LEN(N2541)-FIND("/",N2541))</f>
        <v>jazz</v>
      </c>
      <c r="S2541" s="8">
        <f t="shared" si="78"/>
        <v>41570.482789351852</v>
      </c>
      <c r="T2541" s="8">
        <f t="shared" si="79"/>
        <v>41600.524456018517</v>
      </c>
    </row>
    <row r="2542" spans="1:20" ht="45" x14ac:dyDescent="0.2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17">
        <f>(E2542/D2542)*100</f>
        <v>18</v>
      </c>
      <c r="P2542" s="19">
        <f>ROUND(E2542/L2542, 3)</f>
        <v>45</v>
      </c>
      <c r="Q2542" t="str">
        <f>LEFT(N2542, SEARCH("/", N2542, 1)-1)</f>
        <v>theater</v>
      </c>
      <c r="R2542" t="str">
        <f>RIGHT(N2542,LEN(N2542)-FIND("/",N2542))</f>
        <v>plays</v>
      </c>
      <c r="S2542" s="8">
        <f t="shared" si="78"/>
        <v>41813.938715277778</v>
      </c>
      <c r="T2542" s="8">
        <f t="shared" si="79"/>
        <v>41835.916666666664</v>
      </c>
    </row>
    <row r="2543" spans="1:20" ht="60" x14ac:dyDescent="0.2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17">
        <f>(E2543/D2543)*100</f>
        <v>18</v>
      </c>
      <c r="P2543" s="19">
        <f>ROUND(E2543/L2543, 3)</f>
        <v>64.286000000000001</v>
      </c>
      <c r="Q2543" t="str">
        <f>LEFT(N2543, SEARCH("/", N2543, 1)-1)</f>
        <v>theater</v>
      </c>
      <c r="R2543" t="str">
        <f>RIGHT(N2543,LEN(N2543)-FIND("/",N2543))</f>
        <v>plays</v>
      </c>
      <c r="S2543" s="8">
        <f t="shared" si="78"/>
        <v>41795.598923611113</v>
      </c>
      <c r="T2543" s="8">
        <f t="shared" si="79"/>
        <v>41825.598923611113</v>
      </c>
    </row>
    <row r="2544" spans="1:20" ht="60" x14ac:dyDescent="0.2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17">
        <f>(E2544/D2544)*100</f>
        <v>17.933333333333334</v>
      </c>
      <c r="P2544" s="19">
        <f>ROUND(E2544/L2544, 3)</f>
        <v>74.206999999999994</v>
      </c>
      <c r="Q2544" t="str">
        <f>LEFT(N2544, SEARCH("/", N2544, 1)-1)</f>
        <v>games</v>
      </c>
      <c r="R2544" t="str">
        <f>RIGHT(N2544,LEN(N2544)-FIND("/",N2544))</f>
        <v>video games</v>
      </c>
      <c r="S2544" s="8">
        <f t="shared" si="78"/>
        <v>41885.51798611111</v>
      </c>
      <c r="T2544" s="8">
        <f t="shared" si="79"/>
        <v>41916.145833333336</v>
      </c>
    </row>
    <row r="2545" spans="1:20" ht="60" x14ac:dyDescent="0.2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17">
        <f>(E2545/D2545)*100</f>
        <v>17.899999999999999</v>
      </c>
      <c r="P2545" s="19">
        <f>ROUND(E2545/L2545, 3)</f>
        <v>25.571000000000002</v>
      </c>
      <c r="Q2545" t="str">
        <f>LEFT(N2545, SEARCH("/", N2545, 1)-1)</f>
        <v>theater</v>
      </c>
      <c r="R2545" t="str">
        <f>RIGHT(N2545,LEN(N2545)-FIND("/",N2545))</f>
        <v>plays</v>
      </c>
      <c r="S2545" s="8">
        <f t="shared" si="78"/>
        <v>41833.089756944442</v>
      </c>
      <c r="T2545" s="8">
        <f t="shared" si="79"/>
        <v>41863.079143518517</v>
      </c>
    </row>
    <row r="2546" spans="1:20" ht="45" x14ac:dyDescent="0.2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17">
        <f>(E2546/D2546)*100</f>
        <v>17.810000000000002</v>
      </c>
      <c r="P2546" s="19">
        <f>ROUND(E2546/L2546, 3)</f>
        <v>43.975000000000001</v>
      </c>
      <c r="Q2546" t="str">
        <f>LEFT(N2546, SEARCH("/", N2546, 1)-1)</f>
        <v>technology</v>
      </c>
      <c r="R2546" t="str">
        <f>RIGHT(N2546,LEN(N2546)-FIND("/",N2546))</f>
        <v>wearables</v>
      </c>
      <c r="S2546" s="8">
        <f t="shared" si="78"/>
        <v>42422.254328703704</v>
      </c>
      <c r="T2546" s="8">
        <f t="shared" si="79"/>
        <v>42482.21266203704</v>
      </c>
    </row>
    <row r="2547" spans="1:20" ht="60" x14ac:dyDescent="0.2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17">
        <f>(E2547/D2547)*100</f>
        <v>17.8</v>
      </c>
      <c r="P2547" s="19">
        <f>ROUND(E2547/L2547, 3)</f>
        <v>59.332999999999998</v>
      </c>
      <c r="Q2547" t="str">
        <f>LEFT(N2547, SEARCH("/", N2547, 1)-1)</f>
        <v>music</v>
      </c>
      <c r="R2547" t="str">
        <f>RIGHT(N2547,LEN(N2547)-FIND("/",N2547))</f>
        <v>world music</v>
      </c>
      <c r="S2547" s="8">
        <f t="shared" si="78"/>
        <v>40731.61037037037</v>
      </c>
      <c r="T2547" s="8">
        <f t="shared" si="79"/>
        <v>40761.61037037037</v>
      </c>
    </row>
    <row r="2548" spans="1:20" ht="45" x14ac:dyDescent="0.2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17">
        <f>(E2548/D2548)*100</f>
        <v>17.771428571428572</v>
      </c>
      <c r="P2548" s="19">
        <f>ROUND(E2548/L2548, 3)</f>
        <v>36.588000000000001</v>
      </c>
      <c r="Q2548" t="str">
        <f>LEFT(N2548, SEARCH("/", N2548, 1)-1)</f>
        <v>theater</v>
      </c>
      <c r="R2548" t="str">
        <f>RIGHT(N2548,LEN(N2548)-FIND("/",N2548))</f>
        <v>plays</v>
      </c>
      <c r="S2548" s="8">
        <f t="shared" si="78"/>
        <v>42606.056863425925</v>
      </c>
      <c r="T2548" s="8">
        <f t="shared" si="79"/>
        <v>42620.056863425925</v>
      </c>
    </row>
    <row r="2549" spans="1:20" ht="60" x14ac:dyDescent="0.2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17">
        <f>(E2549/D2549)*100</f>
        <v>17.666666666666668</v>
      </c>
      <c r="P2549" s="19">
        <f>ROUND(E2549/L2549, 3)</f>
        <v>81.537999999999997</v>
      </c>
      <c r="Q2549" t="str">
        <f>LEFT(N2549, SEARCH("/", N2549, 1)-1)</f>
        <v>theater</v>
      </c>
      <c r="R2549" t="str">
        <f>RIGHT(N2549,LEN(N2549)-FIND("/",N2549))</f>
        <v>plays</v>
      </c>
      <c r="S2549" s="8">
        <f t="shared" si="78"/>
        <v>41833.660995370366</v>
      </c>
      <c r="T2549" s="8">
        <f t="shared" si="79"/>
        <v>41863.660995370366</v>
      </c>
    </row>
    <row r="2550" spans="1:20" ht="60" x14ac:dyDescent="0.2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17">
        <f>(E2550/D2550)*100</f>
        <v>17.652941176470588</v>
      </c>
      <c r="P2550" s="19">
        <f>ROUND(E2550/L2550, 3)</f>
        <v>32.978000000000002</v>
      </c>
      <c r="Q2550" t="str">
        <f>LEFT(N2550, SEARCH("/", N2550, 1)-1)</f>
        <v>theater</v>
      </c>
      <c r="R2550" t="str">
        <f>RIGHT(N2550,LEN(N2550)-FIND("/",N2550))</f>
        <v>plays</v>
      </c>
      <c r="S2550" s="8">
        <f t="shared" si="78"/>
        <v>42436.509108796294</v>
      </c>
      <c r="T2550" s="8">
        <f t="shared" si="79"/>
        <v>42471.467442129629</v>
      </c>
    </row>
    <row r="2551" spans="1:20" ht="45" x14ac:dyDescent="0.2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17">
        <f>(E2551/D2551)*100</f>
        <v>17.630000000000003</v>
      </c>
      <c r="P2551" s="19">
        <f>ROUND(E2551/L2551, 3)</f>
        <v>115.98699999999999</v>
      </c>
      <c r="Q2551" t="str">
        <f>LEFT(N2551, SEARCH("/", N2551, 1)-1)</f>
        <v>film &amp; video</v>
      </c>
      <c r="R2551" t="str">
        <f>RIGHT(N2551,LEN(N2551)-FIND("/",N2551))</f>
        <v>drama</v>
      </c>
      <c r="S2551" s="8">
        <f t="shared" si="78"/>
        <v>42429.326678240745</v>
      </c>
      <c r="T2551" s="8">
        <f t="shared" si="79"/>
        <v>42461.290972222225</v>
      </c>
    </row>
    <row r="2552" spans="1:20" ht="60" x14ac:dyDescent="0.2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17">
        <f>(E2552/D2552)*100</f>
        <v>17.625</v>
      </c>
      <c r="P2552" s="19">
        <f>ROUND(E2552/L2552, 3)</f>
        <v>28.2</v>
      </c>
      <c r="Q2552" t="str">
        <f>LEFT(N2552, SEARCH("/", N2552, 1)-1)</f>
        <v>film &amp; video</v>
      </c>
      <c r="R2552" t="str">
        <f>RIGHT(N2552,LEN(N2552)-FIND("/",N2552))</f>
        <v>animation</v>
      </c>
      <c r="S2552" s="8">
        <f t="shared" si="78"/>
        <v>41844.922662037039</v>
      </c>
      <c r="T2552" s="8">
        <f t="shared" si="79"/>
        <v>41874.922662037039</v>
      </c>
    </row>
    <row r="2553" spans="1:20" ht="60" x14ac:dyDescent="0.2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17">
        <f>(E2553/D2553)*100</f>
        <v>17.62</v>
      </c>
      <c r="P2553" s="19">
        <f>ROUND(E2553/L2553, 3)</f>
        <v>41.951999999999998</v>
      </c>
      <c r="Q2553" t="str">
        <f>LEFT(N2553, SEARCH("/", N2553, 1)-1)</f>
        <v>theater</v>
      </c>
      <c r="R2553" t="str">
        <f>RIGHT(N2553,LEN(N2553)-FIND("/",N2553))</f>
        <v>plays</v>
      </c>
      <c r="S2553" s="8">
        <f t="shared" si="78"/>
        <v>41779.648506944446</v>
      </c>
      <c r="T2553" s="8">
        <f t="shared" si="79"/>
        <v>41809.648506944446</v>
      </c>
    </row>
    <row r="2554" spans="1:20" ht="60" x14ac:dyDescent="0.2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17">
        <f>(E2554/D2554)*100</f>
        <v>17.599999999999998</v>
      </c>
      <c r="P2554" s="19">
        <f>ROUND(E2554/L2554, 3)</f>
        <v>44</v>
      </c>
      <c r="Q2554" t="str">
        <f>LEFT(N2554, SEARCH("/", N2554, 1)-1)</f>
        <v>theater</v>
      </c>
      <c r="R2554" t="str">
        <f>RIGHT(N2554,LEN(N2554)-FIND("/",N2554))</f>
        <v>plays</v>
      </c>
      <c r="S2554" s="8">
        <f t="shared" si="78"/>
        <v>41982.87364583333</v>
      </c>
      <c r="T2554" s="8">
        <f t="shared" si="79"/>
        <v>42012.87364583333</v>
      </c>
    </row>
    <row r="2555" spans="1:20" ht="45" x14ac:dyDescent="0.2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17">
        <f>(E2555/D2555)*100</f>
        <v>17.512820512820511</v>
      </c>
      <c r="P2555" s="19">
        <f>ROUND(E2555/L2555, 3)</f>
        <v>126.48099999999999</v>
      </c>
      <c r="Q2555" t="str">
        <f>LEFT(N2555, SEARCH("/", N2555, 1)-1)</f>
        <v>technology</v>
      </c>
      <c r="R2555" t="str">
        <f>RIGHT(N2555,LEN(N2555)-FIND("/",N2555))</f>
        <v>makerspaces</v>
      </c>
      <c r="S2555" s="8">
        <f t="shared" si="78"/>
        <v>41793.029432870368</v>
      </c>
      <c r="T2555" s="8">
        <f t="shared" si="79"/>
        <v>41823.029432870368</v>
      </c>
    </row>
    <row r="2556" spans="1:20" ht="60" x14ac:dyDescent="0.2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17">
        <f>(E2556/D2556)*100</f>
        <v>17.380000000000003</v>
      </c>
      <c r="P2556" s="19">
        <f>ROUND(E2556/L2556, 3)</f>
        <v>111.41</v>
      </c>
      <c r="Q2556" t="str">
        <f>LEFT(N2556, SEARCH("/", N2556, 1)-1)</f>
        <v>technology</v>
      </c>
      <c r="R2556" t="str">
        <f>RIGHT(N2556,LEN(N2556)-FIND("/",N2556))</f>
        <v>web</v>
      </c>
      <c r="S2556" s="8">
        <f t="shared" si="78"/>
        <v>42198.559479166666</v>
      </c>
      <c r="T2556" s="8">
        <f t="shared" si="79"/>
        <v>42231.556944444441</v>
      </c>
    </row>
    <row r="2557" spans="1:20" ht="45" x14ac:dyDescent="0.2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17">
        <f>(E2557/D2557)*100</f>
        <v>17.155555555555555</v>
      </c>
      <c r="P2557" s="19">
        <f>ROUND(E2557/L2557, 3)</f>
        <v>110.286</v>
      </c>
      <c r="Q2557" t="str">
        <f>LEFT(N2557, SEARCH("/", N2557, 1)-1)</f>
        <v>technology</v>
      </c>
      <c r="R2557" t="str">
        <f>RIGHT(N2557,LEN(N2557)-FIND("/",N2557))</f>
        <v>wearables</v>
      </c>
      <c r="S2557" s="8">
        <f t="shared" si="78"/>
        <v>42182.008402777778</v>
      </c>
      <c r="T2557" s="8">
        <f t="shared" si="79"/>
        <v>42227.008402777778</v>
      </c>
    </row>
    <row r="2558" spans="1:20" ht="60" x14ac:dyDescent="0.2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17">
        <f>(E2558/D2558)*100</f>
        <v>17.150000000000002</v>
      </c>
      <c r="P2558" s="19">
        <f>ROUND(E2558/L2558, 3)</f>
        <v>40.832999999999998</v>
      </c>
      <c r="Q2558" t="str">
        <f>LEFT(N2558, SEARCH("/", N2558, 1)-1)</f>
        <v>theater</v>
      </c>
      <c r="R2558" t="str">
        <f>RIGHT(N2558,LEN(N2558)-FIND("/",N2558))</f>
        <v>spaces</v>
      </c>
      <c r="S2558" s="8">
        <f t="shared" si="78"/>
        <v>42629.503483796296</v>
      </c>
      <c r="T2558" s="8">
        <f t="shared" si="79"/>
        <v>42650.583333333328</v>
      </c>
    </row>
    <row r="2559" spans="1:20" ht="60" x14ac:dyDescent="0.2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17">
        <f>(E2559/D2559)*100</f>
        <v>16.966666666666665</v>
      </c>
      <c r="P2559" s="19">
        <f>ROUND(E2559/L2559, 3)</f>
        <v>101.8</v>
      </c>
      <c r="Q2559" t="str">
        <f>LEFT(N2559, SEARCH("/", N2559, 1)-1)</f>
        <v>photography</v>
      </c>
      <c r="R2559" t="str">
        <f>RIGHT(N2559,LEN(N2559)-FIND("/",N2559))</f>
        <v>people</v>
      </c>
      <c r="S2559" s="8">
        <f t="shared" si="78"/>
        <v>42398.195972222224</v>
      </c>
      <c r="T2559" s="8">
        <f t="shared" si="79"/>
        <v>42413.195972222224</v>
      </c>
    </row>
    <row r="2560" spans="1:20" ht="45" x14ac:dyDescent="0.2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17">
        <f>(E2560/D2560)*100</f>
        <v>16.833333333333332</v>
      </c>
      <c r="P2560" s="19">
        <f>ROUND(E2560/L2560, 3)</f>
        <v>16.832999999999998</v>
      </c>
      <c r="Q2560" t="str">
        <f>LEFT(N2560, SEARCH("/", N2560, 1)-1)</f>
        <v>food</v>
      </c>
      <c r="R2560" t="str">
        <f>RIGHT(N2560,LEN(N2560)-FIND("/",N2560))</f>
        <v>food trucks</v>
      </c>
      <c r="S2560" s="8">
        <f t="shared" si="78"/>
        <v>42399.882615740738</v>
      </c>
      <c r="T2560" s="8">
        <f t="shared" si="79"/>
        <v>42459.840949074074</v>
      </c>
    </row>
    <row r="2561" spans="1:20" ht="60" x14ac:dyDescent="0.2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17">
        <f>(E2561/D2561)*100</f>
        <v>16.826666666666668</v>
      </c>
      <c r="P2561" s="19">
        <f>ROUND(E2561/L2561, 3)</f>
        <v>315.5</v>
      </c>
      <c r="Q2561" t="str">
        <f>LEFT(N2561, SEARCH("/", N2561, 1)-1)</f>
        <v>theater</v>
      </c>
      <c r="R2561" t="str">
        <f>RIGHT(N2561,LEN(N2561)-FIND("/",N2561))</f>
        <v>plays</v>
      </c>
      <c r="S2561" s="8">
        <f t="shared" si="78"/>
        <v>42171.758611111116</v>
      </c>
      <c r="T2561" s="8">
        <f t="shared" si="79"/>
        <v>42231.758611111116</v>
      </c>
    </row>
    <row r="2562" spans="1:20" ht="30" x14ac:dyDescent="0.2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17">
        <f>(E2562/D2562)*100</f>
        <v>16.77</v>
      </c>
      <c r="P2562" s="19">
        <f>ROUND(E2562/L2562, 3)</f>
        <v>52.405999999999999</v>
      </c>
      <c r="Q2562" t="str">
        <f>LEFT(N2562, SEARCH("/", N2562, 1)-1)</f>
        <v>technology</v>
      </c>
      <c r="R2562" t="str">
        <f>RIGHT(N2562,LEN(N2562)-FIND("/",N2562))</f>
        <v>wearables</v>
      </c>
      <c r="S2562" s="8">
        <f t="shared" si="78"/>
        <v>42611.933969907404</v>
      </c>
      <c r="T2562" s="8">
        <f t="shared" si="79"/>
        <v>42641.933969907404</v>
      </c>
    </row>
    <row r="2563" spans="1:20" ht="60" x14ac:dyDescent="0.2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17">
        <f>(E2563/D2563)*100</f>
        <v>16.734177215189874</v>
      </c>
      <c r="P2563" s="19">
        <f>ROUND(E2563/L2563, 3)</f>
        <v>66.099999999999994</v>
      </c>
      <c r="Q2563" t="str">
        <f>LEFT(N2563, SEARCH("/", N2563, 1)-1)</f>
        <v>theater</v>
      </c>
      <c r="R2563" t="str">
        <f>RIGHT(N2563,LEN(N2563)-FIND("/",N2563))</f>
        <v>spaces</v>
      </c>
      <c r="S2563" s="8">
        <f t="shared" ref="S2563:S2626" si="80">(((J2563/60)/60)/24)+DATE(1970,1,1)</f>
        <v>42464.958912037036</v>
      </c>
      <c r="T2563" s="8">
        <f t="shared" ref="T2563:T2626" si="81">(((I2563/60)/60)/24)+DATE(1970,1,1)</f>
        <v>42494.958912037036</v>
      </c>
    </row>
    <row r="2564" spans="1:20" ht="60" x14ac:dyDescent="0.2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17">
        <f>(E2564/D2564)*100</f>
        <v>16.666666666666664</v>
      </c>
      <c r="P2564" s="19">
        <f>ROUND(E2564/L2564, 3)</f>
        <v>33.332999999999998</v>
      </c>
      <c r="Q2564" t="str">
        <f>LEFT(N2564, SEARCH("/", N2564, 1)-1)</f>
        <v>theater</v>
      </c>
      <c r="R2564" t="str">
        <f>RIGHT(N2564,LEN(N2564)-FIND("/",N2564))</f>
        <v>plays</v>
      </c>
      <c r="S2564" s="8">
        <f t="shared" si="80"/>
        <v>42057.190960648149</v>
      </c>
      <c r="T2564" s="8">
        <f t="shared" si="81"/>
        <v>42087.149293981478</v>
      </c>
    </row>
    <row r="2565" spans="1:20" ht="45" x14ac:dyDescent="0.2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17">
        <f>(E2565/D2565)*100</f>
        <v>16.566666666666666</v>
      </c>
      <c r="P2565" s="19">
        <f>ROUND(E2565/L2565, 3)</f>
        <v>29.234999999999999</v>
      </c>
      <c r="Q2565" t="str">
        <f>LEFT(N2565, SEARCH("/", N2565, 1)-1)</f>
        <v>theater</v>
      </c>
      <c r="R2565" t="str">
        <f>RIGHT(N2565,LEN(N2565)-FIND("/",N2565))</f>
        <v>plays</v>
      </c>
      <c r="S2565" s="8">
        <f t="shared" si="80"/>
        <v>41950.26694444444</v>
      </c>
      <c r="T2565" s="8">
        <f t="shared" si="81"/>
        <v>41963.669444444444</v>
      </c>
    </row>
    <row r="2566" spans="1:20" ht="45" x14ac:dyDescent="0.2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17">
        <f>(E2566/D2566)*100</f>
        <v>16.514285714285716</v>
      </c>
      <c r="P2566" s="19">
        <f>ROUND(E2566/L2566, 3)</f>
        <v>82.570999999999998</v>
      </c>
      <c r="Q2566" t="str">
        <f>LEFT(N2566, SEARCH("/", N2566, 1)-1)</f>
        <v>theater</v>
      </c>
      <c r="R2566" t="str">
        <f>RIGHT(N2566,LEN(N2566)-FIND("/",N2566))</f>
        <v>plays</v>
      </c>
      <c r="S2566" s="8">
        <f t="shared" si="80"/>
        <v>41842.828680555554</v>
      </c>
      <c r="T2566" s="8">
        <f t="shared" si="81"/>
        <v>41882.827650462961</v>
      </c>
    </row>
    <row r="2567" spans="1:20" ht="45" x14ac:dyDescent="0.2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17">
        <f>(E2567/D2567)*100</f>
        <v>16.5</v>
      </c>
      <c r="P2567" s="19">
        <f>ROUND(E2567/L2567, 3)</f>
        <v>27.5</v>
      </c>
      <c r="Q2567" t="str">
        <f>LEFT(N2567, SEARCH("/", N2567, 1)-1)</f>
        <v>theater</v>
      </c>
      <c r="R2567" t="str">
        <f>RIGHT(N2567,LEN(N2567)-FIND("/",N2567))</f>
        <v>plays</v>
      </c>
      <c r="S2567" s="8">
        <f t="shared" si="80"/>
        <v>42031.666898148149</v>
      </c>
      <c r="T2567" s="8">
        <f t="shared" si="81"/>
        <v>42064.125</v>
      </c>
    </row>
    <row r="2568" spans="1:20" ht="45" x14ac:dyDescent="0.2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17">
        <f>(E2568/D2568)*100</f>
        <v>16.420000000000002</v>
      </c>
      <c r="P2568" s="19">
        <f>ROUND(E2568/L2568, 3)</f>
        <v>68.417000000000002</v>
      </c>
      <c r="Q2568" t="str">
        <f>LEFT(N2568, SEARCH("/", N2568, 1)-1)</f>
        <v>theater</v>
      </c>
      <c r="R2568" t="str">
        <f>RIGHT(N2568,LEN(N2568)-FIND("/",N2568))</f>
        <v>musical</v>
      </c>
      <c r="S2568" s="8">
        <f t="shared" si="80"/>
        <v>42409.241747685184</v>
      </c>
      <c r="T2568" s="8">
        <f t="shared" si="81"/>
        <v>42437.207638888889</v>
      </c>
    </row>
    <row r="2569" spans="1:20" ht="60" x14ac:dyDescent="0.2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17">
        <f>(E2569/D2569)*100</f>
        <v>16.376923076923077</v>
      </c>
      <c r="P2569" s="19">
        <f>ROUND(E2569/L2569, 3)</f>
        <v>49.512</v>
      </c>
      <c r="Q2569" t="str">
        <f>LEFT(N2569, SEARCH("/", N2569, 1)-1)</f>
        <v>theater</v>
      </c>
      <c r="R2569" t="str">
        <f>RIGHT(N2569,LEN(N2569)-FIND("/",N2569))</f>
        <v>plays</v>
      </c>
      <c r="S2569" s="8">
        <f t="shared" si="80"/>
        <v>42265.817002314812</v>
      </c>
      <c r="T2569" s="8">
        <f t="shared" si="81"/>
        <v>42295.817002314812</v>
      </c>
    </row>
    <row r="2570" spans="1:20" ht="30" x14ac:dyDescent="0.2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17">
        <f>(E2570/D2570)*100</f>
        <v>16.254545454545454</v>
      </c>
      <c r="P2570" s="19">
        <f>ROUND(E2570/L2570, 3)</f>
        <v>89.4</v>
      </c>
      <c r="Q2570" t="str">
        <f>LEFT(N2570, SEARCH("/", N2570, 1)-1)</f>
        <v>theater</v>
      </c>
      <c r="R2570" t="str">
        <f>RIGHT(N2570,LEN(N2570)-FIND("/",N2570))</f>
        <v>plays</v>
      </c>
      <c r="S2570" s="8">
        <f t="shared" si="80"/>
        <v>42103.884930555556</v>
      </c>
      <c r="T2570" s="8">
        <f t="shared" si="81"/>
        <v>42133.884930555556</v>
      </c>
    </row>
    <row r="2571" spans="1:20" ht="45" x14ac:dyDescent="0.2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17">
        <f>(E2571/D2571)*100</f>
        <v>16.25</v>
      </c>
      <c r="P2571" s="19">
        <f>ROUND(E2571/L2571, 3)</f>
        <v>76.471000000000004</v>
      </c>
      <c r="Q2571" t="str">
        <f>LEFT(N2571, SEARCH("/", N2571, 1)-1)</f>
        <v>film &amp; video</v>
      </c>
      <c r="R2571" t="str">
        <f>RIGHT(N2571,LEN(N2571)-FIND("/",N2571))</f>
        <v>drama</v>
      </c>
      <c r="S2571" s="8">
        <f t="shared" si="80"/>
        <v>42248.632199074069</v>
      </c>
      <c r="T2571" s="8">
        <f t="shared" si="81"/>
        <v>42283.632199074069</v>
      </c>
    </row>
    <row r="2572" spans="1:20" ht="45" x14ac:dyDescent="0.2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17">
        <f>(E2572/D2572)*100</f>
        <v>16.161904761904761</v>
      </c>
      <c r="P2572" s="19">
        <f>ROUND(E2572/L2572, 3)</f>
        <v>188.55600000000001</v>
      </c>
      <c r="Q2572" t="str">
        <f>LEFT(N2572, SEARCH("/", N2572, 1)-1)</f>
        <v>theater</v>
      </c>
      <c r="R2572" t="str">
        <f>RIGHT(N2572,LEN(N2572)-FIND("/",N2572))</f>
        <v>plays</v>
      </c>
      <c r="S2572" s="8">
        <f t="shared" si="80"/>
        <v>42159.224432870367</v>
      </c>
      <c r="T2572" s="8">
        <f t="shared" si="81"/>
        <v>42204.224432870367</v>
      </c>
    </row>
    <row r="2573" spans="1:20" ht="45" x14ac:dyDescent="0.2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17">
        <f>(E2573/D2573)*100</f>
        <v>16.055</v>
      </c>
      <c r="P2573" s="19">
        <f>ROUND(E2573/L2573, 3)</f>
        <v>214.06700000000001</v>
      </c>
      <c r="Q2573" t="str">
        <f>LEFT(N2573, SEARCH("/", N2573, 1)-1)</f>
        <v>technology</v>
      </c>
      <c r="R2573" t="str">
        <f>RIGHT(N2573,LEN(N2573)-FIND("/",N2573))</f>
        <v>wearables</v>
      </c>
      <c r="S2573" s="8">
        <f t="shared" si="80"/>
        <v>42780.709039351852</v>
      </c>
      <c r="T2573" s="8">
        <f t="shared" si="81"/>
        <v>42810.667372685188</v>
      </c>
    </row>
    <row r="2574" spans="1:20" ht="45" x14ac:dyDescent="0.2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17">
        <f>(E2574/D2574)*100</f>
        <v>16</v>
      </c>
      <c r="P2574" s="19">
        <f>ROUND(E2574/L2574, 3)</f>
        <v>160</v>
      </c>
      <c r="Q2574" t="str">
        <f>LEFT(N2574, SEARCH("/", N2574, 1)-1)</f>
        <v>film &amp; video</v>
      </c>
      <c r="R2574" t="str">
        <f>RIGHT(N2574,LEN(N2574)-FIND("/",N2574))</f>
        <v>drama</v>
      </c>
      <c r="S2574" s="8">
        <f t="shared" si="80"/>
        <v>42182.234456018516</v>
      </c>
      <c r="T2574" s="8">
        <f t="shared" si="81"/>
        <v>42206.290972222225</v>
      </c>
    </row>
    <row r="2575" spans="1:20" ht="60" x14ac:dyDescent="0.2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17">
        <f>(E2575/D2575)*100</f>
        <v>16</v>
      </c>
      <c r="P2575" s="19">
        <f>ROUND(E2575/L2575, 3)</f>
        <v>66.667000000000002</v>
      </c>
      <c r="Q2575" t="str">
        <f>LEFT(N2575, SEARCH("/", N2575, 1)-1)</f>
        <v>theater</v>
      </c>
      <c r="R2575" t="str">
        <f>RIGHT(N2575,LEN(N2575)-FIND("/",N2575))</f>
        <v>plays</v>
      </c>
      <c r="S2575" s="8">
        <f t="shared" si="80"/>
        <v>42374.655081018514</v>
      </c>
      <c r="T2575" s="8">
        <f t="shared" si="81"/>
        <v>42403.784027777772</v>
      </c>
    </row>
    <row r="2576" spans="1:20" ht="60" x14ac:dyDescent="0.2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17">
        <f>(E2576/D2576)*100</f>
        <v>15.920000000000002</v>
      </c>
      <c r="P2576" s="19">
        <f>ROUND(E2576/L2576, 3)</f>
        <v>88.444000000000003</v>
      </c>
      <c r="Q2576" t="str">
        <f>LEFT(N2576, SEARCH("/", N2576, 1)-1)</f>
        <v>theater</v>
      </c>
      <c r="R2576" t="str">
        <f>RIGHT(N2576,LEN(N2576)-FIND("/",N2576))</f>
        <v>spaces</v>
      </c>
      <c r="S2576" s="8">
        <f t="shared" si="80"/>
        <v>42566.948414351849</v>
      </c>
      <c r="T2576" s="8">
        <f t="shared" si="81"/>
        <v>42596.948414351849</v>
      </c>
    </row>
    <row r="2577" spans="1:20" ht="60" x14ac:dyDescent="0.2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17">
        <f>(E2577/D2577)*100</f>
        <v>15.770000000000001</v>
      </c>
      <c r="P2577" s="19">
        <f>ROUND(E2577/L2577, 3)</f>
        <v>49.280999999999999</v>
      </c>
      <c r="Q2577" t="str">
        <f>LEFT(N2577, SEARCH("/", N2577, 1)-1)</f>
        <v>theater</v>
      </c>
      <c r="R2577" t="str">
        <f>RIGHT(N2577,LEN(N2577)-FIND("/",N2577))</f>
        <v>plays</v>
      </c>
      <c r="S2577" s="8">
        <f t="shared" si="80"/>
        <v>42016.120613425926</v>
      </c>
      <c r="T2577" s="8">
        <f t="shared" si="81"/>
        <v>42046.120613425926</v>
      </c>
    </row>
    <row r="2578" spans="1:20" ht="60" x14ac:dyDescent="0.2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17">
        <f>(E2578/D2578)*100</f>
        <v>15.742857142857142</v>
      </c>
      <c r="P2578" s="19">
        <f>ROUND(E2578/L2578, 3)</f>
        <v>91.832999999999998</v>
      </c>
      <c r="Q2578" t="str">
        <f>LEFT(N2578, SEARCH("/", N2578, 1)-1)</f>
        <v>theater</v>
      </c>
      <c r="R2578" t="str">
        <f>RIGHT(N2578,LEN(N2578)-FIND("/",N2578))</f>
        <v>plays</v>
      </c>
      <c r="S2578" s="8">
        <f t="shared" si="80"/>
        <v>42538.968310185184</v>
      </c>
      <c r="T2578" s="8">
        <f t="shared" si="81"/>
        <v>42568.029861111107</v>
      </c>
    </row>
    <row r="2579" spans="1:20" ht="45" x14ac:dyDescent="0.2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17">
        <f>(E2579/D2579)*100</f>
        <v>15.737410071942445</v>
      </c>
      <c r="P2579" s="19">
        <f>ROUND(E2579/L2579, 3)</f>
        <v>29.167000000000002</v>
      </c>
      <c r="Q2579" t="str">
        <f>LEFT(N2579, SEARCH("/", N2579, 1)-1)</f>
        <v>theater</v>
      </c>
      <c r="R2579" t="str">
        <f>RIGHT(N2579,LEN(N2579)-FIND("/",N2579))</f>
        <v>plays</v>
      </c>
      <c r="S2579" s="8">
        <f t="shared" si="80"/>
        <v>42041.581307870365</v>
      </c>
      <c r="T2579" s="8">
        <f t="shared" si="81"/>
        <v>42071.539641203708</v>
      </c>
    </row>
    <row r="2580" spans="1:20" ht="30" x14ac:dyDescent="0.2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17">
        <f>(E2580/D2580)*100</f>
        <v>15.731707317073171</v>
      </c>
      <c r="P2580" s="19">
        <f>ROUND(E2580/L2580, 3)</f>
        <v>53.75</v>
      </c>
      <c r="Q2580" t="str">
        <f>LEFT(N2580, SEARCH("/", N2580, 1)-1)</f>
        <v>theater</v>
      </c>
      <c r="R2580" t="str">
        <f>RIGHT(N2580,LEN(N2580)-FIND("/",N2580))</f>
        <v>plays</v>
      </c>
      <c r="S2580" s="8">
        <f t="shared" si="80"/>
        <v>42803.579224537039</v>
      </c>
      <c r="T2580" s="8">
        <f t="shared" si="81"/>
        <v>42833.537557870368</v>
      </c>
    </row>
    <row r="2581" spans="1:20" ht="45" x14ac:dyDescent="0.2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17">
        <f>(E2581/D2581)*100</f>
        <v>15.6</v>
      </c>
      <c r="P2581" s="19">
        <f>ROUND(E2581/L2581, 3)</f>
        <v>45.158000000000001</v>
      </c>
      <c r="Q2581" t="str">
        <f>LEFT(N2581, SEARCH("/", N2581, 1)-1)</f>
        <v>photography</v>
      </c>
      <c r="R2581" t="str">
        <f>RIGHT(N2581,LEN(N2581)-FIND("/",N2581))</f>
        <v>photobooks</v>
      </c>
      <c r="S2581" s="8">
        <f t="shared" si="80"/>
        <v>41766.718009259261</v>
      </c>
      <c r="T2581" s="8">
        <f t="shared" si="81"/>
        <v>41826.718009259261</v>
      </c>
    </row>
    <row r="2582" spans="1:20" ht="45" x14ac:dyDescent="0.2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17">
        <f>(E2582/D2582)*100</f>
        <v>15.535714285714286</v>
      </c>
      <c r="P2582" s="19">
        <f>ROUND(E2582/L2582, 3)</f>
        <v>43.5</v>
      </c>
      <c r="Q2582" t="str">
        <f>LEFT(N2582, SEARCH("/", N2582, 1)-1)</f>
        <v>film &amp; video</v>
      </c>
      <c r="R2582" t="str">
        <f>RIGHT(N2582,LEN(N2582)-FIND("/",N2582))</f>
        <v>drama</v>
      </c>
      <c r="S2582" s="8">
        <f t="shared" si="80"/>
        <v>41835.126805555556</v>
      </c>
      <c r="T2582" s="8">
        <f t="shared" si="81"/>
        <v>41867.987500000003</v>
      </c>
    </row>
    <row r="2583" spans="1:20" ht="45" x14ac:dyDescent="0.2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17">
        <f>(E2583/D2583)*100</f>
        <v>15.5</v>
      </c>
      <c r="P2583" s="19">
        <f>ROUND(E2583/L2583, 3)</f>
        <v>129.167</v>
      </c>
      <c r="Q2583" t="str">
        <f>LEFT(N2583, SEARCH("/", N2583, 1)-1)</f>
        <v>technology</v>
      </c>
      <c r="R2583" t="str">
        <f>RIGHT(N2583,LEN(N2583)-FIND("/",N2583))</f>
        <v>wearables</v>
      </c>
      <c r="S2583" s="8">
        <f t="shared" si="80"/>
        <v>42556.667245370365</v>
      </c>
      <c r="T2583" s="8">
        <f t="shared" si="81"/>
        <v>42601.667245370365</v>
      </c>
    </row>
    <row r="2584" spans="1:20" ht="60" x14ac:dyDescent="0.2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17">
        <f>(E2584/D2584)*100</f>
        <v>15.491428571428573</v>
      </c>
      <c r="P2584" s="19">
        <f>ROUND(E2584/L2584, 3)</f>
        <v>71.341999999999999</v>
      </c>
      <c r="Q2584" t="str">
        <f>LEFT(N2584, SEARCH("/", N2584, 1)-1)</f>
        <v>photography</v>
      </c>
      <c r="R2584" t="str">
        <f>RIGHT(N2584,LEN(N2584)-FIND("/",N2584))</f>
        <v>photobooks</v>
      </c>
      <c r="S2584" s="8">
        <f t="shared" si="80"/>
        <v>42388.575104166666</v>
      </c>
      <c r="T2584" s="8">
        <f t="shared" si="81"/>
        <v>42421.575104166666</v>
      </c>
    </row>
    <row r="2585" spans="1:20" ht="60" x14ac:dyDescent="0.2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17">
        <f>(E2585/D2585)*100</f>
        <v>15.485964912280703</v>
      </c>
      <c r="P2585" s="19">
        <f>ROUND(E2585/L2585, 3)</f>
        <v>93.903999999999996</v>
      </c>
      <c r="Q2585" t="str">
        <f>LEFT(N2585, SEARCH("/", N2585, 1)-1)</f>
        <v>technology</v>
      </c>
      <c r="R2585" t="str">
        <f>RIGHT(N2585,LEN(N2585)-FIND("/",N2585))</f>
        <v>wearables</v>
      </c>
      <c r="S2585" s="8">
        <f t="shared" si="80"/>
        <v>42556.695706018523</v>
      </c>
      <c r="T2585" s="8">
        <f t="shared" si="81"/>
        <v>42616.695706018523</v>
      </c>
    </row>
    <row r="2586" spans="1:20" ht="45" x14ac:dyDescent="0.2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17">
        <f>(E2586/D2586)*100</f>
        <v>15.411764705882353</v>
      </c>
      <c r="P2586" s="19">
        <f>ROUND(E2586/L2586, 3)</f>
        <v>32.75</v>
      </c>
      <c r="Q2586" t="str">
        <f>LEFT(N2586, SEARCH("/", N2586, 1)-1)</f>
        <v>theater</v>
      </c>
      <c r="R2586" t="str">
        <f>RIGHT(N2586,LEN(N2586)-FIND("/",N2586))</f>
        <v>plays</v>
      </c>
      <c r="S2586" s="8">
        <f t="shared" si="80"/>
        <v>41968.677465277782</v>
      </c>
      <c r="T2586" s="8">
        <f t="shared" si="81"/>
        <v>42028.5</v>
      </c>
    </row>
    <row r="2587" spans="1:20" ht="60" x14ac:dyDescent="0.2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17">
        <f>(E2587/D2587)*100</f>
        <v>15.39</v>
      </c>
      <c r="P2587" s="19">
        <f>ROUND(E2587/L2587, 3)</f>
        <v>530.69000000000005</v>
      </c>
      <c r="Q2587" t="str">
        <f>LEFT(N2587, SEARCH("/", N2587, 1)-1)</f>
        <v>technology</v>
      </c>
      <c r="R2587" t="str">
        <f>RIGHT(N2587,LEN(N2587)-FIND("/",N2587))</f>
        <v>wearables</v>
      </c>
      <c r="S2587" s="8">
        <f t="shared" si="80"/>
        <v>41866.931076388886</v>
      </c>
      <c r="T2587" s="8">
        <f t="shared" si="81"/>
        <v>41900.083333333336</v>
      </c>
    </row>
    <row r="2588" spans="1:20" ht="45" x14ac:dyDescent="0.2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17">
        <f>(E2588/D2588)*100</f>
        <v>15.329999999999998</v>
      </c>
      <c r="P2588" s="19">
        <f>ROUND(E2588/L2588, 3)</f>
        <v>63.875</v>
      </c>
      <c r="Q2588" t="str">
        <f>LEFT(N2588, SEARCH("/", N2588, 1)-1)</f>
        <v>photography</v>
      </c>
      <c r="R2588" t="str">
        <f>RIGHT(N2588,LEN(N2588)-FIND("/",N2588))</f>
        <v>photobooks</v>
      </c>
      <c r="S2588" s="8">
        <f t="shared" si="80"/>
        <v>42068.65552083333</v>
      </c>
      <c r="T2588" s="8">
        <f t="shared" si="81"/>
        <v>42098.613854166666</v>
      </c>
    </row>
    <row r="2589" spans="1:20" ht="45" x14ac:dyDescent="0.2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17">
        <f>(E2589/D2589)*100</f>
        <v>15.324999999999999</v>
      </c>
      <c r="P2589" s="19">
        <f>ROUND(E2589/L2589, 3)</f>
        <v>45.406999999999996</v>
      </c>
      <c r="Q2589" t="str">
        <f>LEFT(N2589, SEARCH("/", N2589, 1)-1)</f>
        <v>technology</v>
      </c>
      <c r="R2589" t="str">
        <f>RIGHT(N2589,LEN(N2589)-FIND("/",N2589))</f>
        <v>wearables</v>
      </c>
      <c r="S2589" s="8">
        <f t="shared" si="80"/>
        <v>41985.043657407412</v>
      </c>
      <c r="T2589" s="8">
        <f t="shared" si="81"/>
        <v>42015.043657407412</v>
      </c>
    </row>
    <row r="2590" spans="1:20" ht="45" x14ac:dyDescent="0.2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17">
        <f>(E2590/D2590)*100</f>
        <v>15.299999999999999</v>
      </c>
      <c r="P2590" s="19">
        <f>ROUND(E2590/L2590, 3)</f>
        <v>38.25</v>
      </c>
      <c r="Q2590" t="str">
        <f>LEFT(N2590, SEARCH("/", N2590, 1)-1)</f>
        <v>theater</v>
      </c>
      <c r="R2590" t="str">
        <f>RIGHT(N2590,LEN(N2590)-FIND("/",N2590))</f>
        <v>plays</v>
      </c>
      <c r="S2590" s="8">
        <f t="shared" si="80"/>
        <v>41906.819513888891</v>
      </c>
      <c r="T2590" s="8">
        <f t="shared" si="81"/>
        <v>41938.838888888888</v>
      </c>
    </row>
    <row r="2591" spans="1:20" ht="45" x14ac:dyDescent="0.2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17">
        <f>(E2591/D2591)*100</f>
        <v>15.266666666666667</v>
      </c>
      <c r="P2591" s="19">
        <f>ROUND(E2591/L2591, 3)</f>
        <v>57.25</v>
      </c>
      <c r="Q2591" t="str">
        <f>LEFT(N2591, SEARCH("/", N2591, 1)-1)</f>
        <v>theater</v>
      </c>
      <c r="R2591" t="str">
        <f>RIGHT(N2591,LEN(N2591)-FIND("/",N2591))</f>
        <v>plays</v>
      </c>
      <c r="S2591" s="8">
        <f t="shared" si="80"/>
        <v>41786.959745370368</v>
      </c>
      <c r="T2591" s="8">
        <f t="shared" si="81"/>
        <v>41816.959745370368</v>
      </c>
    </row>
    <row r="2592" spans="1:20" ht="60" x14ac:dyDescent="0.2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17">
        <f>(E2592/D2592)*100</f>
        <v>15.225</v>
      </c>
      <c r="P2592" s="19">
        <f>ROUND(E2592/L2592, 3)</f>
        <v>140.53800000000001</v>
      </c>
      <c r="Q2592" t="str">
        <f>LEFT(N2592, SEARCH("/", N2592, 1)-1)</f>
        <v>theater</v>
      </c>
      <c r="R2592" t="str">
        <f>RIGHT(N2592,LEN(N2592)-FIND("/",N2592))</f>
        <v>spaces</v>
      </c>
      <c r="S2592" s="8">
        <f t="shared" si="80"/>
        <v>41902.622395833336</v>
      </c>
      <c r="T2592" s="8">
        <f t="shared" si="81"/>
        <v>41932.622395833336</v>
      </c>
    </row>
    <row r="2593" spans="1:20" ht="45" x14ac:dyDescent="0.2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17">
        <f>(E2593/D2593)*100</f>
        <v>15.214285714285714</v>
      </c>
      <c r="P2593" s="19">
        <f>ROUND(E2593/L2593, 3)</f>
        <v>163.846</v>
      </c>
      <c r="Q2593" t="str">
        <f>LEFT(N2593, SEARCH("/", N2593, 1)-1)</f>
        <v>film &amp; video</v>
      </c>
      <c r="R2593" t="str">
        <f>RIGHT(N2593,LEN(N2593)-FIND("/",N2593))</f>
        <v>drama</v>
      </c>
      <c r="S2593" s="8">
        <f t="shared" si="80"/>
        <v>41978.197199074071</v>
      </c>
      <c r="T2593" s="8">
        <f t="shared" si="81"/>
        <v>42008.197199074071</v>
      </c>
    </row>
    <row r="2594" spans="1:20" ht="60" x14ac:dyDescent="0.2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17">
        <f>(E2594/D2594)*100</f>
        <v>15.103448275862069</v>
      </c>
      <c r="P2594" s="19">
        <f>ROUND(E2594/L2594, 3)</f>
        <v>97.332999999999998</v>
      </c>
      <c r="Q2594" t="str">
        <f>LEFT(N2594, SEARCH("/", N2594, 1)-1)</f>
        <v>technology</v>
      </c>
      <c r="R2594" t="str">
        <f>RIGHT(N2594,LEN(N2594)-FIND("/",N2594))</f>
        <v>wearables</v>
      </c>
      <c r="S2594" s="8">
        <f t="shared" si="80"/>
        <v>41816.812094907407</v>
      </c>
      <c r="T2594" s="8">
        <f t="shared" si="81"/>
        <v>41831.666666666664</v>
      </c>
    </row>
    <row r="2595" spans="1:20" ht="30" x14ac:dyDescent="0.2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17">
        <f>(E2595/D2595)*100</f>
        <v>15.06</v>
      </c>
      <c r="P2595" s="19">
        <f>ROUND(E2595/L2595, 3)</f>
        <v>30.12</v>
      </c>
      <c r="Q2595" t="str">
        <f>LEFT(N2595, SEARCH("/", N2595, 1)-1)</f>
        <v>theater</v>
      </c>
      <c r="R2595" t="str">
        <f>RIGHT(N2595,LEN(N2595)-FIND("/",N2595))</f>
        <v>spaces</v>
      </c>
      <c r="S2595" s="8">
        <f t="shared" si="80"/>
        <v>42226.651886574073</v>
      </c>
      <c r="T2595" s="8">
        <f t="shared" si="81"/>
        <v>42286.651886574073</v>
      </c>
    </row>
    <row r="2596" spans="1:20" ht="60" x14ac:dyDescent="0.2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17">
        <f>(E2596/D2596)*100</f>
        <v>15</v>
      </c>
      <c r="P2596" s="19">
        <f>ROUND(E2596/L2596, 3)</f>
        <v>83.332999999999998</v>
      </c>
      <c r="Q2596" t="str">
        <f>LEFT(N2596, SEARCH("/", N2596, 1)-1)</f>
        <v>theater</v>
      </c>
      <c r="R2596" t="str">
        <f>RIGHT(N2596,LEN(N2596)-FIND("/",N2596))</f>
        <v>plays</v>
      </c>
      <c r="S2596" s="8">
        <f t="shared" si="80"/>
        <v>41746.189409722225</v>
      </c>
      <c r="T2596" s="8">
        <f t="shared" si="81"/>
        <v>41776.189409722225</v>
      </c>
    </row>
    <row r="2597" spans="1:20" ht="60" x14ac:dyDescent="0.2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17">
        <f>(E2597/D2597)*100</f>
        <v>15</v>
      </c>
      <c r="P2597" s="19">
        <f>ROUND(E2597/L2597, 3)</f>
        <v>150</v>
      </c>
      <c r="Q2597" t="str">
        <f>LEFT(N2597, SEARCH("/", N2597, 1)-1)</f>
        <v>theater</v>
      </c>
      <c r="R2597" t="str">
        <f>RIGHT(N2597,LEN(N2597)-FIND("/",N2597))</f>
        <v>musical</v>
      </c>
      <c r="S2597" s="8">
        <f t="shared" si="80"/>
        <v>41793.17219907407</v>
      </c>
      <c r="T2597" s="8">
        <f t="shared" si="81"/>
        <v>41823.17219907407</v>
      </c>
    </row>
    <row r="2598" spans="1:20" ht="45" x14ac:dyDescent="0.2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17">
        <f>(E2598/D2598)*100</f>
        <v>14.993333333333334</v>
      </c>
      <c r="P2598" s="19">
        <f>ROUND(E2598/L2598, 3)</f>
        <v>80.320999999999998</v>
      </c>
      <c r="Q2598" t="str">
        <f>LEFT(N2598, SEARCH("/", N2598, 1)-1)</f>
        <v>technology</v>
      </c>
      <c r="R2598" t="str">
        <f>RIGHT(N2598,LEN(N2598)-FIND("/",N2598))</f>
        <v>wearables</v>
      </c>
      <c r="S2598" s="8">
        <f t="shared" si="80"/>
        <v>42734.787986111114</v>
      </c>
      <c r="T2598" s="8">
        <f t="shared" si="81"/>
        <v>42794.787986111114</v>
      </c>
    </row>
    <row r="2599" spans="1:20" ht="60" x14ac:dyDescent="0.2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17">
        <f>(E2599/D2599)*100</f>
        <v>14.860000000000001</v>
      </c>
      <c r="P2599" s="19">
        <f>ROUND(E2599/L2599, 3)</f>
        <v>47.935000000000002</v>
      </c>
      <c r="Q2599" t="str">
        <f>LEFT(N2599, SEARCH("/", N2599, 1)-1)</f>
        <v>technology</v>
      </c>
      <c r="R2599" t="str">
        <f>RIGHT(N2599,LEN(N2599)-FIND("/",N2599))</f>
        <v>wearables</v>
      </c>
      <c r="S2599" s="8">
        <f t="shared" si="80"/>
        <v>41928.904189814813</v>
      </c>
      <c r="T2599" s="8">
        <f t="shared" si="81"/>
        <v>41973.945856481485</v>
      </c>
    </row>
    <row r="2600" spans="1:20" ht="60" x14ac:dyDescent="0.2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17">
        <f>(E2600/D2600)*100</f>
        <v>14.85</v>
      </c>
      <c r="P2600" s="19">
        <f>ROUND(E2600/L2600, 3)</f>
        <v>34.268999999999998</v>
      </c>
      <c r="Q2600" t="str">
        <f>LEFT(N2600, SEARCH("/", N2600, 1)-1)</f>
        <v>technology</v>
      </c>
      <c r="R2600" t="str">
        <f>RIGHT(N2600,LEN(N2600)-FIND("/",N2600))</f>
        <v>wearables</v>
      </c>
      <c r="S2600" s="8">
        <f t="shared" si="80"/>
        <v>41975.930601851855</v>
      </c>
      <c r="T2600" s="8">
        <f t="shared" si="81"/>
        <v>42005.290972222225</v>
      </c>
    </row>
    <row r="2601" spans="1:20" ht="45" x14ac:dyDescent="0.2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17">
        <f>(E2601/D2601)*100</f>
        <v>14.825133372851216</v>
      </c>
      <c r="P2601" s="19">
        <f>ROUND(E2601/L2601, 3)</f>
        <v>69.471999999999994</v>
      </c>
      <c r="Q2601" t="str">
        <f>LEFT(N2601, SEARCH("/", N2601, 1)-1)</f>
        <v>food</v>
      </c>
      <c r="R2601" t="str">
        <f>RIGHT(N2601,LEN(N2601)-FIND("/",N2601))</f>
        <v>food trucks</v>
      </c>
      <c r="S2601" s="8">
        <f t="shared" si="80"/>
        <v>41893.028877314813</v>
      </c>
      <c r="T2601" s="8">
        <f t="shared" si="81"/>
        <v>41953.070543981477</v>
      </c>
    </row>
    <row r="2602" spans="1:20" ht="45" x14ac:dyDescent="0.2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17">
        <f>(E2602/D2602)*100</f>
        <v>14.799999999999999</v>
      </c>
      <c r="P2602" s="19">
        <f>ROUND(E2602/L2602, 3)</f>
        <v>59.2</v>
      </c>
      <c r="Q2602" t="str">
        <f>LEFT(N2602, SEARCH("/", N2602, 1)-1)</f>
        <v>technology</v>
      </c>
      <c r="R2602" t="str">
        <f>RIGHT(N2602,LEN(N2602)-FIND("/",N2602))</f>
        <v>wearables</v>
      </c>
      <c r="S2602" s="8">
        <f t="shared" si="80"/>
        <v>42619.635787037041</v>
      </c>
      <c r="T2602" s="8">
        <f t="shared" si="81"/>
        <v>42649.635787037041</v>
      </c>
    </row>
    <row r="2603" spans="1:20" ht="45" x14ac:dyDescent="0.2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17">
        <f>(E2603/D2603)*100</f>
        <v>14.680000000000001</v>
      </c>
      <c r="P2603" s="19">
        <f>ROUND(E2603/L2603, 3)</f>
        <v>367</v>
      </c>
      <c r="Q2603" t="str">
        <f>LEFT(N2603, SEARCH("/", N2603, 1)-1)</f>
        <v>technology</v>
      </c>
      <c r="R2603" t="str">
        <f>RIGHT(N2603,LEN(N2603)-FIND("/",N2603))</f>
        <v>web</v>
      </c>
      <c r="S2603" s="8">
        <f t="shared" si="80"/>
        <v>42159.649583333332</v>
      </c>
      <c r="T2603" s="8">
        <f t="shared" si="81"/>
        <v>42219.649583333332</v>
      </c>
    </row>
    <row r="2604" spans="1:20" ht="45" x14ac:dyDescent="0.2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17">
        <f>(E2604/D2604)*100</f>
        <v>14.536842105263158</v>
      </c>
      <c r="P2604" s="19">
        <f>ROUND(E2604/L2604, 3)</f>
        <v>46.033000000000001</v>
      </c>
      <c r="Q2604" t="str">
        <f>LEFT(N2604, SEARCH("/", N2604, 1)-1)</f>
        <v>music</v>
      </c>
      <c r="R2604" t="str">
        <f>RIGHT(N2604,LEN(N2604)-FIND("/",N2604))</f>
        <v>jazz</v>
      </c>
      <c r="S2604" s="8">
        <f t="shared" si="80"/>
        <v>41310.969270833331</v>
      </c>
      <c r="T2604" s="8">
        <f t="shared" si="81"/>
        <v>41355.927604166667</v>
      </c>
    </row>
    <row r="2605" spans="1:20" ht="45" x14ac:dyDescent="0.2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17">
        <f>(E2605/D2605)*100</f>
        <v>14.38</v>
      </c>
      <c r="P2605" s="19">
        <f>ROUND(E2605/L2605, 3)</f>
        <v>110.61499999999999</v>
      </c>
      <c r="Q2605" t="str">
        <f>LEFT(N2605, SEARCH("/", N2605, 1)-1)</f>
        <v>games</v>
      </c>
      <c r="R2605" t="str">
        <f>RIGHT(N2605,LEN(N2605)-FIND("/",N2605))</f>
        <v>mobile games</v>
      </c>
      <c r="S2605" s="8">
        <f t="shared" si="80"/>
        <v>42706.115405092598</v>
      </c>
      <c r="T2605" s="8">
        <f t="shared" si="81"/>
        <v>42736.115405092598</v>
      </c>
    </row>
    <row r="2606" spans="1:20" ht="45" x14ac:dyDescent="0.2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17">
        <f>(E2606/D2606)*100</f>
        <v>14.314285714285715</v>
      </c>
      <c r="P2606" s="19">
        <f>ROUND(E2606/L2606, 3)</f>
        <v>29.471</v>
      </c>
      <c r="Q2606" t="str">
        <f>LEFT(N2606, SEARCH("/", N2606, 1)-1)</f>
        <v>publishing</v>
      </c>
      <c r="R2606" t="str">
        <f>RIGHT(N2606,LEN(N2606)-FIND("/",N2606))</f>
        <v>children's books</v>
      </c>
      <c r="S2606" s="8">
        <f t="shared" si="80"/>
        <v>40967.614849537036</v>
      </c>
      <c r="T2606" s="8">
        <f t="shared" si="81"/>
        <v>40997.573182870372</v>
      </c>
    </row>
    <row r="2607" spans="1:20" ht="60" x14ac:dyDescent="0.2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17">
        <f>(E2607/D2607)*100</f>
        <v>14.249999999999998</v>
      </c>
      <c r="P2607" s="19">
        <f>ROUND(E2607/L2607, 3)</f>
        <v>43.845999999999997</v>
      </c>
      <c r="Q2607" t="str">
        <f>LEFT(N2607, SEARCH("/", N2607, 1)-1)</f>
        <v>publishing</v>
      </c>
      <c r="R2607" t="str">
        <f>RIGHT(N2607,LEN(N2607)-FIND("/",N2607))</f>
        <v>children's books</v>
      </c>
      <c r="S2607" s="8">
        <f t="shared" si="80"/>
        <v>41311.126481481479</v>
      </c>
      <c r="T2607" s="8">
        <f t="shared" si="81"/>
        <v>41341.126481481479</v>
      </c>
    </row>
    <row r="2608" spans="1:20" ht="60" x14ac:dyDescent="0.2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17">
        <f>(E2608/D2608)*100</f>
        <v>14.249999999999998</v>
      </c>
      <c r="P2608" s="19">
        <f>ROUND(E2608/L2608, 3)</f>
        <v>71.25</v>
      </c>
      <c r="Q2608" t="str">
        <f>LEFT(N2608, SEARCH("/", N2608, 1)-1)</f>
        <v>theater</v>
      </c>
      <c r="R2608" t="str">
        <f>RIGHT(N2608,LEN(N2608)-FIND("/",N2608))</f>
        <v>plays</v>
      </c>
      <c r="S2608" s="8">
        <f t="shared" si="80"/>
        <v>42414.235879629632</v>
      </c>
      <c r="T2608" s="8">
        <f t="shared" si="81"/>
        <v>42474.194212962961</v>
      </c>
    </row>
    <row r="2609" spans="1:20" ht="45" x14ac:dyDescent="0.2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17">
        <f>(E2609/D2609)*100</f>
        <v>14.182977777777777</v>
      </c>
      <c r="P2609" s="19">
        <f>ROUND(E2609/L2609, 3)</f>
        <v>43.417000000000002</v>
      </c>
      <c r="Q2609" t="str">
        <f>LEFT(N2609, SEARCH("/", N2609, 1)-1)</f>
        <v>games</v>
      </c>
      <c r="R2609" t="str">
        <f>RIGHT(N2609,LEN(N2609)-FIND("/",N2609))</f>
        <v>video games</v>
      </c>
      <c r="S2609" s="8">
        <f t="shared" si="80"/>
        <v>41723.799386574072</v>
      </c>
      <c r="T2609" s="8">
        <f t="shared" si="81"/>
        <v>41753.799386574072</v>
      </c>
    </row>
    <row r="2610" spans="1:20" ht="60" x14ac:dyDescent="0.2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17">
        <f>(E2610/D2610)*100</f>
        <v>14.111428571428572</v>
      </c>
      <c r="P2610" s="19">
        <f>ROUND(E2610/L2610, 3)</f>
        <v>129.97399999999999</v>
      </c>
      <c r="Q2610" t="str">
        <f>LEFT(N2610, SEARCH("/", N2610, 1)-1)</f>
        <v>technology</v>
      </c>
      <c r="R2610" t="str">
        <f>RIGHT(N2610,LEN(N2610)-FIND("/",N2610))</f>
        <v>gadgets</v>
      </c>
      <c r="S2610" s="8">
        <f t="shared" si="80"/>
        <v>41905.429155092592</v>
      </c>
      <c r="T2610" s="8">
        <f t="shared" si="81"/>
        <v>41935.429155092592</v>
      </c>
    </row>
    <row r="2611" spans="1:20" ht="60" x14ac:dyDescent="0.2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17">
        <f>(E2611/D2611)*100</f>
        <v>14.099999999999998</v>
      </c>
      <c r="P2611" s="19">
        <f>ROUND(E2611/L2611, 3)</f>
        <v>20.143000000000001</v>
      </c>
      <c r="Q2611" t="str">
        <f>LEFT(N2611, SEARCH("/", N2611, 1)-1)</f>
        <v>theater</v>
      </c>
      <c r="R2611" t="str">
        <f>RIGHT(N2611,LEN(N2611)-FIND("/",N2611))</f>
        <v>spaces</v>
      </c>
      <c r="S2611" s="8">
        <f t="shared" si="80"/>
        <v>41957.833726851852</v>
      </c>
      <c r="T2611" s="8">
        <f t="shared" si="81"/>
        <v>41987.833726851852</v>
      </c>
    </row>
    <row r="2612" spans="1:20" ht="45" x14ac:dyDescent="0.2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17">
        <f>(E2612/D2612)*100</f>
        <v>14.091666666666667</v>
      </c>
      <c r="P2612" s="19">
        <f>ROUND(E2612/L2612, 3)</f>
        <v>44.5</v>
      </c>
      <c r="Q2612" t="str">
        <f>LEFT(N2612, SEARCH("/", N2612, 1)-1)</f>
        <v>music</v>
      </c>
      <c r="R2612" t="str">
        <f>RIGHT(N2612,LEN(N2612)-FIND("/",N2612))</f>
        <v>world music</v>
      </c>
      <c r="S2612" s="8">
        <f t="shared" si="80"/>
        <v>40671.879293981481</v>
      </c>
      <c r="T2612" s="8">
        <f t="shared" si="81"/>
        <v>40732.875</v>
      </c>
    </row>
    <row r="2613" spans="1:20" ht="45" x14ac:dyDescent="0.2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17">
        <f>(E2613/D2613)*100</f>
        <v>14.083333333333334</v>
      </c>
      <c r="P2613" s="19">
        <f>ROUND(E2613/L2613, 3)</f>
        <v>10.563000000000001</v>
      </c>
      <c r="Q2613" t="str">
        <f>LEFT(N2613, SEARCH("/", N2613, 1)-1)</f>
        <v>games</v>
      </c>
      <c r="R2613" t="str">
        <f>RIGHT(N2613,LEN(N2613)-FIND("/",N2613))</f>
        <v>video games</v>
      </c>
      <c r="S2613" s="8">
        <f t="shared" si="80"/>
        <v>42396.973807870367</v>
      </c>
      <c r="T2613" s="8">
        <f t="shared" si="81"/>
        <v>42411.973807870367</v>
      </c>
    </row>
    <row r="2614" spans="1:20" ht="60" x14ac:dyDescent="0.2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17">
        <f>(E2614/D2614)*100</f>
        <v>14.058171745152354</v>
      </c>
      <c r="P2614" s="19">
        <f>ROUND(E2614/L2614, 3)</f>
        <v>78.076999999999998</v>
      </c>
      <c r="Q2614" t="str">
        <f>LEFT(N2614, SEARCH("/", N2614, 1)-1)</f>
        <v>theater</v>
      </c>
      <c r="R2614" t="str">
        <f>RIGHT(N2614,LEN(N2614)-FIND("/",N2614))</f>
        <v>plays</v>
      </c>
      <c r="S2614" s="8">
        <f t="shared" si="80"/>
        <v>42354.131643518514</v>
      </c>
      <c r="T2614" s="8">
        <f t="shared" si="81"/>
        <v>42384.131643518514</v>
      </c>
    </row>
    <row r="2615" spans="1:20" ht="60" x14ac:dyDescent="0.2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17">
        <f>(E2615/D2615)*100</f>
        <v>14.000000000000002</v>
      </c>
      <c r="P2615" s="19">
        <f>ROUND(E2615/L2615, 3)</f>
        <v>11.667</v>
      </c>
      <c r="Q2615" t="str">
        <f>LEFT(N2615, SEARCH("/", N2615, 1)-1)</f>
        <v>film &amp; video</v>
      </c>
      <c r="R2615" t="str">
        <f>RIGHT(N2615,LEN(N2615)-FIND("/",N2615))</f>
        <v>science fiction</v>
      </c>
      <c r="S2615" s="8">
        <f t="shared" si="80"/>
        <v>42709.993981481486</v>
      </c>
      <c r="T2615" s="8">
        <f t="shared" si="81"/>
        <v>42769.993981481486</v>
      </c>
    </row>
    <row r="2616" spans="1:20" ht="60" x14ac:dyDescent="0.2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17">
        <f>(E2616/D2616)*100</f>
        <v>14.000000000000002</v>
      </c>
      <c r="P2616" s="19">
        <f>ROUND(E2616/L2616, 3)</f>
        <v>10</v>
      </c>
      <c r="Q2616" t="str">
        <f>LEFT(N2616, SEARCH("/", N2616, 1)-1)</f>
        <v>theater</v>
      </c>
      <c r="R2616" t="str">
        <f>RIGHT(N2616,LEN(N2616)-FIND("/",N2616))</f>
        <v>plays</v>
      </c>
      <c r="S2616" s="8">
        <f t="shared" si="80"/>
        <v>41869.872685185182</v>
      </c>
      <c r="T2616" s="8">
        <f t="shared" si="81"/>
        <v>41899.872685185182</v>
      </c>
    </row>
    <row r="2617" spans="1:20" ht="45" x14ac:dyDescent="0.2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17">
        <f>(E2617/D2617)*100</f>
        <v>13.923999999999999</v>
      </c>
      <c r="P2617" s="19">
        <f>ROUND(E2617/L2617, 3)</f>
        <v>102.38200000000001</v>
      </c>
      <c r="Q2617" t="str">
        <f>LEFT(N2617, SEARCH("/", N2617, 1)-1)</f>
        <v>film &amp; video</v>
      </c>
      <c r="R2617" t="str">
        <f>RIGHT(N2617,LEN(N2617)-FIND("/",N2617))</f>
        <v>animation</v>
      </c>
      <c r="S2617" s="8">
        <f t="shared" si="80"/>
        <v>42552.653993055559</v>
      </c>
      <c r="T2617" s="8">
        <f t="shared" si="81"/>
        <v>42597.291666666672</v>
      </c>
    </row>
    <row r="2618" spans="1:20" ht="60" x14ac:dyDescent="0.2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17">
        <f>(E2618/D2618)*100</f>
        <v>13.900000000000002</v>
      </c>
      <c r="P2618" s="19">
        <f>ROUND(E2618/L2618, 3)</f>
        <v>55.6</v>
      </c>
      <c r="Q2618" t="str">
        <f>LEFT(N2618, SEARCH("/", N2618, 1)-1)</f>
        <v>theater</v>
      </c>
      <c r="R2618" t="str">
        <f>RIGHT(N2618,LEN(N2618)-FIND("/",N2618))</f>
        <v>spaces</v>
      </c>
      <c r="S2618" s="8">
        <f t="shared" si="80"/>
        <v>42382.189710648148</v>
      </c>
      <c r="T2618" s="8">
        <f t="shared" si="81"/>
        <v>42412.189710648148</v>
      </c>
    </row>
    <row r="2619" spans="1:20" ht="60" x14ac:dyDescent="0.2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17">
        <f>(E2619/D2619)*100</f>
        <v>13.852941176470587</v>
      </c>
      <c r="P2619" s="19">
        <f>ROUND(E2619/L2619, 3)</f>
        <v>63.649000000000001</v>
      </c>
      <c r="Q2619" t="str">
        <f>LEFT(N2619, SEARCH("/", N2619, 1)-1)</f>
        <v>photography</v>
      </c>
      <c r="R2619" t="str">
        <f>RIGHT(N2619,LEN(N2619)-FIND("/",N2619))</f>
        <v>photobooks</v>
      </c>
      <c r="S2619" s="8">
        <f t="shared" si="80"/>
        <v>42321.660509259258</v>
      </c>
      <c r="T2619" s="8">
        <f t="shared" si="81"/>
        <v>42353.506944444445</v>
      </c>
    </row>
    <row r="2620" spans="1:20" ht="45" x14ac:dyDescent="0.2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17">
        <f>(E2620/D2620)*100</f>
        <v>13.833333333333334</v>
      </c>
      <c r="P2620" s="19">
        <f>ROUND(E2620/L2620, 3)</f>
        <v>51.875</v>
      </c>
      <c r="Q2620" t="str">
        <f>LEFT(N2620, SEARCH("/", N2620, 1)-1)</f>
        <v>film &amp; video</v>
      </c>
      <c r="R2620" t="str">
        <f>RIGHT(N2620,LEN(N2620)-FIND("/",N2620))</f>
        <v>animation</v>
      </c>
      <c r="S2620" s="8">
        <f t="shared" si="80"/>
        <v>42526.871331018512</v>
      </c>
      <c r="T2620" s="8">
        <f t="shared" si="81"/>
        <v>42556.871331018512</v>
      </c>
    </row>
    <row r="2621" spans="1:20" ht="45" x14ac:dyDescent="0.2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17">
        <f>(E2621/D2621)*100</f>
        <v>13.639999999999999</v>
      </c>
      <c r="P2621" s="19">
        <f>ROUND(E2621/L2621, 3)</f>
        <v>155</v>
      </c>
      <c r="Q2621" t="str">
        <f>LEFT(N2621, SEARCH("/", N2621, 1)-1)</f>
        <v>publishing</v>
      </c>
      <c r="R2621" t="str">
        <f>RIGHT(N2621,LEN(N2621)-FIND("/",N2621))</f>
        <v>art books</v>
      </c>
      <c r="S2621" s="8">
        <f t="shared" si="80"/>
        <v>41962.062326388885</v>
      </c>
      <c r="T2621" s="8">
        <f t="shared" si="81"/>
        <v>41997.062326388885</v>
      </c>
    </row>
    <row r="2622" spans="1:20" ht="45" x14ac:dyDescent="0.2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17">
        <f>(E2622/D2622)*100</f>
        <v>13.637499999999999</v>
      </c>
      <c r="P2622" s="19">
        <f>ROUND(E2622/L2622, 3)</f>
        <v>58.972999999999999</v>
      </c>
      <c r="Q2622" t="str">
        <f>LEFT(N2622, SEARCH("/", N2622, 1)-1)</f>
        <v>photography</v>
      </c>
      <c r="R2622" t="str">
        <f>RIGHT(N2622,LEN(N2622)-FIND("/",N2622))</f>
        <v>photobooks</v>
      </c>
      <c r="S2622" s="8">
        <f t="shared" si="80"/>
        <v>42344.32677083333</v>
      </c>
      <c r="T2622" s="8">
        <f t="shared" si="81"/>
        <v>42404.32677083333</v>
      </c>
    </row>
    <row r="2623" spans="1:20" ht="60" x14ac:dyDescent="0.2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17">
        <f>(E2623/D2623)*100</f>
        <v>13.5625</v>
      </c>
      <c r="P2623" s="19">
        <f>ROUND(E2623/L2623, 3)</f>
        <v>65.099999999999994</v>
      </c>
      <c r="Q2623" t="str">
        <f>LEFT(N2623, SEARCH("/", N2623, 1)-1)</f>
        <v>photography</v>
      </c>
      <c r="R2623" t="str">
        <f>RIGHT(N2623,LEN(N2623)-FIND("/",N2623))</f>
        <v>photobooks</v>
      </c>
      <c r="S2623" s="8">
        <f t="shared" si="80"/>
        <v>42025.357094907406</v>
      </c>
      <c r="T2623" s="8">
        <f t="shared" si="81"/>
        <v>42055.357094907406</v>
      </c>
    </row>
    <row r="2624" spans="1:20" ht="60" x14ac:dyDescent="0.2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17">
        <f>(E2624/D2624)*100</f>
        <v>13.466666666666665</v>
      </c>
      <c r="P2624" s="19">
        <f>ROUND(E2624/L2624, 3)</f>
        <v>14.429</v>
      </c>
      <c r="Q2624" t="str">
        <f>LEFT(N2624, SEARCH("/", N2624, 1)-1)</f>
        <v>photography</v>
      </c>
      <c r="R2624" t="str">
        <f>RIGHT(N2624,LEN(N2624)-FIND("/",N2624))</f>
        <v>nature</v>
      </c>
      <c r="S2624" s="8">
        <f t="shared" si="80"/>
        <v>42472.449467592596</v>
      </c>
      <c r="T2624" s="8">
        <f t="shared" si="81"/>
        <v>42502.449467592596</v>
      </c>
    </row>
    <row r="2625" spans="1:20" ht="45" x14ac:dyDescent="0.2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17">
        <f>(E2625/D2625)*100</f>
        <v>13.433333333333334</v>
      </c>
      <c r="P2625" s="19">
        <f>ROUND(E2625/L2625, 3)</f>
        <v>80.599999999999994</v>
      </c>
      <c r="Q2625" t="str">
        <f>LEFT(N2625, SEARCH("/", N2625, 1)-1)</f>
        <v>film &amp; video</v>
      </c>
      <c r="R2625" t="str">
        <f>RIGHT(N2625,LEN(N2625)-FIND("/",N2625))</f>
        <v>science fiction</v>
      </c>
      <c r="S2625" s="8">
        <f t="shared" si="80"/>
        <v>41788.381909722222</v>
      </c>
      <c r="T2625" s="8">
        <f t="shared" si="81"/>
        <v>41821.791666666664</v>
      </c>
    </row>
    <row r="2626" spans="1:20" ht="30" x14ac:dyDescent="0.2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17">
        <f>(E2626/D2626)*100</f>
        <v>13.333333333333334</v>
      </c>
      <c r="P2626" s="19">
        <f>ROUND(E2626/L2626, 3)</f>
        <v>10</v>
      </c>
      <c r="Q2626" t="str">
        <f>LEFT(N2626, SEARCH("/", N2626, 1)-1)</f>
        <v>theater</v>
      </c>
      <c r="R2626" t="str">
        <f>RIGHT(N2626,LEN(N2626)-FIND("/",N2626))</f>
        <v>plays</v>
      </c>
      <c r="S2626" s="8">
        <f t="shared" si="80"/>
        <v>42122.693159722221</v>
      </c>
      <c r="T2626" s="8">
        <f t="shared" si="81"/>
        <v>42152.693159722221</v>
      </c>
    </row>
    <row r="2627" spans="1:20" ht="45" x14ac:dyDescent="0.2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17">
        <f>(E2627/D2627)*100</f>
        <v>13.325999999999999</v>
      </c>
      <c r="P2627" s="19">
        <f>ROUND(E2627/L2627, 3)</f>
        <v>69.406000000000006</v>
      </c>
      <c r="Q2627" t="str">
        <f>LEFT(N2627, SEARCH("/", N2627, 1)-1)</f>
        <v>technology</v>
      </c>
      <c r="R2627" t="str">
        <f>RIGHT(N2627,LEN(N2627)-FIND("/",N2627))</f>
        <v>wearables</v>
      </c>
      <c r="S2627" s="8">
        <f t="shared" ref="S2627:S2690" si="82">(((J2627/60)/60)/24)+DATE(1970,1,1)</f>
        <v>42444.583912037036</v>
      </c>
      <c r="T2627" s="8">
        <f t="shared" ref="T2627:T2690" si="83">(((I2627/60)/60)/24)+DATE(1970,1,1)</f>
        <v>42478.583333333328</v>
      </c>
    </row>
    <row r="2628" spans="1:20" ht="60" x14ac:dyDescent="0.2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17">
        <f>(E2628/D2628)*100</f>
        <v>13.307692307692307</v>
      </c>
      <c r="P2628" s="19">
        <f>ROUND(E2628/L2628, 3)</f>
        <v>37.609000000000002</v>
      </c>
      <c r="Q2628" t="str">
        <f>LEFT(N2628, SEARCH("/", N2628, 1)-1)</f>
        <v>photography</v>
      </c>
      <c r="R2628" t="str">
        <f>RIGHT(N2628,LEN(N2628)-FIND("/",N2628))</f>
        <v>photobooks</v>
      </c>
      <c r="S2628" s="8">
        <f t="shared" si="82"/>
        <v>42524.318703703699</v>
      </c>
      <c r="T2628" s="8">
        <f t="shared" si="83"/>
        <v>42554.318703703699</v>
      </c>
    </row>
    <row r="2629" spans="1:20" ht="45" x14ac:dyDescent="0.2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17">
        <f>(E2629/D2629)*100</f>
        <v>13.22</v>
      </c>
      <c r="P2629" s="19">
        <f>ROUND(E2629/L2629, 3)</f>
        <v>161.22</v>
      </c>
      <c r="Q2629" t="str">
        <f>LEFT(N2629, SEARCH("/", N2629, 1)-1)</f>
        <v>technology</v>
      </c>
      <c r="R2629" t="str">
        <f>RIGHT(N2629,LEN(N2629)-FIND("/",N2629))</f>
        <v>wearables</v>
      </c>
      <c r="S2629" s="8">
        <f t="shared" si="82"/>
        <v>41773.294560185182</v>
      </c>
      <c r="T2629" s="8">
        <f t="shared" si="83"/>
        <v>41813.294560185182</v>
      </c>
    </row>
    <row r="2630" spans="1:20" ht="60" x14ac:dyDescent="0.2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17">
        <f>(E2630/D2630)*100</f>
        <v>13.13</v>
      </c>
      <c r="P2630" s="19">
        <f>ROUND(E2630/L2630, 3)</f>
        <v>65</v>
      </c>
      <c r="Q2630" t="str">
        <f>LEFT(N2630, SEARCH("/", N2630, 1)-1)</f>
        <v>technology</v>
      </c>
      <c r="R2630" t="str">
        <f>RIGHT(N2630,LEN(N2630)-FIND("/",N2630))</f>
        <v>wearables</v>
      </c>
      <c r="S2630" s="8">
        <f t="shared" si="82"/>
        <v>42510.604699074072</v>
      </c>
      <c r="T2630" s="8">
        <f t="shared" si="83"/>
        <v>42540.604699074072</v>
      </c>
    </row>
    <row r="2631" spans="1:20" ht="60" x14ac:dyDescent="0.2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17">
        <f>(E2631/D2631)*100</f>
        <v>13.066666666666665</v>
      </c>
      <c r="P2631" s="19">
        <f>ROUND(E2631/L2631, 3)</f>
        <v>57.646999999999998</v>
      </c>
      <c r="Q2631" t="str">
        <f>LEFT(N2631, SEARCH("/", N2631, 1)-1)</f>
        <v>theater</v>
      </c>
      <c r="R2631" t="str">
        <f>RIGHT(N2631,LEN(N2631)-FIND("/",N2631))</f>
        <v>musical</v>
      </c>
      <c r="S2631" s="8">
        <f t="shared" si="82"/>
        <v>41815.815046296295</v>
      </c>
      <c r="T2631" s="8">
        <f t="shared" si="83"/>
        <v>41850.958333333336</v>
      </c>
    </row>
    <row r="2632" spans="1:20" ht="60" x14ac:dyDescent="0.2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17">
        <f>(E2632/D2632)*100</f>
        <v>13.020000000000001</v>
      </c>
      <c r="P2632" s="19">
        <f>ROUND(E2632/L2632, 3)</f>
        <v>93</v>
      </c>
      <c r="Q2632" t="str">
        <f>LEFT(N2632, SEARCH("/", N2632, 1)-1)</f>
        <v>theater</v>
      </c>
      <c r="R2632" t="str">
        <f>RIGHT(N2632,LEN(N2632)-FIND("/",N2632))</f>
        <v>plays</v>
      </c>
      <c r="S2632" s="8">
        <f t="shared" si="82"/>
        <v>42265.683182870373</v>
      </c>
      <c r="T2632" s="8">
        <f t="shared" si="83"/>
        <v>42293.207638888889</v>
      </c>
    </row>
    <row r="2633" spans="1:20" ht="60" x14ac:dyDescent="0.2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17">
        <f>(E2633/D2633)*100</f>
        <v>13</v>
      </c>
      <c r="P2633" s="19">
        <f>ROUND(E2633/L2633, 3)</f>
        <v>65</v>
      </c>
      <c r="Q2633" t="str">
        <f>LEFT(N2633, SEARCH("/", N2633, 1)-1)</f>
        <v>film &amp; video</v>
      </c>
      <c r="R2633" t="str">
        <f>RIGHT(N2633,LEN(N2633)-FIND("/",N2633))</f>
        <v>drama</v>
      </c>
      <c r="S2633" s="8">
        <f t="shared" si="82"/>
        <v>42031.769884259258</v>
      </c>
      <c r="T2633" s="8">
        <f t="shared" si="83"/>
        <v>42090.110416666663</v>
      </c>
    </row>
    <row r="2634" spans="1:20" ht="45" x14ac:dyDescent="0.2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17">
        <f>(E2634/D2634)*100</f>
        <v>13</v>
      </c>
      <c r="P2634" s="19">
        <f>ROUND(E2634/L2634, 3)</f>
        <v>65</v>
      </c>
      <c r="Q2634" t="str">
        <f>LEFT(N2634, SEARCH("/", N2634, 1)-1)</f>
        <v>publishing</v>
      </c>
      <c r="R2634" t="str">
        <f>RIGHT(N2634,LEN(N2634)-FIND("/",N2634))</f>
        <v>art books</v>
      </c>
      <c r="S2634" s="8">
        <f t="shared" si="82"/>
        <v>42140.879259259258</v>
      </c>
      <c r="T2634" s="8">
        <f t="shared" si="83"/>
        <v>42185.879259259258</v>
      </c>
    </row>
    <row r="2635" spans="1:20" ht="45" x14ac:dyDescent="0.2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17">
        <f>(E2635/D2635)*100</f>
        <v>12.8</v>
      </c>
      <c r="P2635" s="19">
        <f>ROUND(E2635/L2635, 3)</f>
        <v>10.667</v>
      </c>
      <c r="Q2635" t="str">
        <f>LEFT(N2635, SEARCH("/", N2635, 1)-1)</f>
        <v>games</v>
      </c>
      <c r="R2635" t="str">
        <f>RIGHT(N2635,LEN(N2635)-FIND("/",N2635))</f>
        <v>video games</v>
      </c>
      <c r="S2635" s="8">
        <f t="shared" si="82"/>
        <v>41557.013182870374</v>
      </c>
      <c r="T2635" s="8">
        <f t="shared" si="83"/>
        <v>41587.054849537039</v>
      </c>
    </row>
    <row r="2636" spans="1:20" ht="60" x14ac:dyDescent="0.2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17">
        <f>(E2636/D2636)*100</f>
        <v>12.75</v>
      </c>
      <c r="P2636" s="19">
        <f>ROUND(E2636/L2636, 3)</f>
        <v>110.87</v>
      </c>
      <c r="Q2636" t="str">
        <f>LEFT(N2636, SEARCH("/", N2636, 1)-1)</f>
        <v>technology</v>
      </c>
      <c r="R2636" t="str">
        <f>RIGHT(N2636,LEN(N2636)-FIND("/",N2636))</f>
        <v>wearables</v>
      </c>
      <c r="S2636" s="8">
        <f t="shared" si="82"/>
        <v>42324.767361111109</v>
      </c>
      <c r="T2636" s="8">
        <f t="shared" si="83"/>
        <v>42379</v>
      </c>
    </row>
    <row r="2637" spans="1:20" ht="60" x14ac:dyDescent="0.2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17">
        <f>(E2637/D2637)*100</f>
        <v>12.75</v>
      </c>
      <c r="P2637" s="19">
        <f>ROUND(E2637/L2637, 3)</f>
        <v>25.5</v>
      </c>
      <c r="Q2637" t="str">
        <f>LEFT(N2637, SEARCH("/", N2637, 1)-1)</f>
        <v>theater</v>
      </c>
      <c r="R2637" t="str">
        <f>RIGHT(N2637,LEN(N2637)-FIND("/",N2637))</f>
        <v>plays</v>
      </c>
      <c r="S2637" s="8">
        <f t="shared" si="82"/>
        <v>41990.506377314814</v>
      </c>
      <c r="T2637" s="8">
        <f t="shared" si="83"/>
        <v>42020.506377314814</v>
      </c>
    </row>
    <row r="2638" spans="1:20" ht="45" x14ac:dyDescent="0.2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17">
        <f>(E2638/D2638)*100</f>
        <v>12.55</v>
      </c>
      <c r="P2638" s="19">
        <f>ROUND(E2638/L2638, 3)</f>
        <v>50.2</v>
      </c>
      <c r="Q2638" t="str">
        <f>LEFT(N2638, SEARCH("/", N2638, 1)-1)</f>
        <v>theater</v>
      </c>
      <c r="R2638" t="str">
        <f>RIGHT(N2638,LEN(N2638)-FIND("/",N2638))</f>
        <v>plays</v>
      </c>
      <c r="S2638" s="8">
        <f t="shared" si="82"/>
        <v>42509.814108796301</v>
      </c>
      <c r="T2638" s="8">
        <f t="shared" si="83"/>
        <v>42539.814108796301</v>
      </c>
    </row>
    <row r="2639" spans="1:20" ht="60" x14ac:dyDescent="0.2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17">
        <f>(E2639/D2639)*100</f>
        <v>12.5</v>
      </c>
      <c r="P2639" s="19">
        <f>ROUND(E2639/L2639, 3)</f>
        <v>12.5</v>
      </c>
      <c r="Q2639" t="str">
        <f>LEFT(N2639, SEARCH("/", N2639, 1)-1)</f>
        <v>games</v>
      </c>
      <c r="R2639" t="str">
        <f>RIGHT(N2639,LEN(N2639)-FIND("/",N2639))</f>
        <v>video games</v>
      </c>
      <c r="S2639" s="8">
        <f t="shared" si="82"/>
        <v>42440.820277777777</v>
      </c>
      <c r="T2639" s="8">
        <f t="shared" si="83"/>
        <v>42470.778611111105</v>
      </c>
    </row>
    <row r="2640" spans="1:20" ht="60" x14ac:dyDescent="0.2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17">
        <f>(E2640/D2640)*100</f>
        <v>12.5</v>
      </c>
      <c r="P2640" s="19">
        <f>ROUND(E2640/L2640, 3)</f>
        <v>25</v>
      </c>
      <c r="Q2640" t="str">
        <f>LEFT(N2640, SEARCH("/", N2640, 1)-1)</f>
        <v>photography</v>
      </c>
      <c r="R2640" t="str">
        <f>RIGHT(N2640,LEN(N2640)-FIND("/",N2640))</f>
        <v>people</v>
      </c>
      <c r="S2640" s="8">
        <f t="shared" si="82"/>
        <v>42345.951539351852</v>
      </c>
      <c r="T2640" s="8">
        <f t="shared" si="83"/>
        <v>42375.951539351852</v>
      </c>
    </row>
    <row r="2641" spans="1:20" ht="45" x14ac:dyDescent="0.2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17">
        <f>(E2641/D2641)*100</f>
        <v>12.45</v>
      </c>
      <c r="P2641" s="19">
        <f>ROUND(E2641/L2641, 3)</f>
        <v>49.8</v>
      </c>
      <c r="Q2641" t="str">
        <f>LEFT(N2641, SEARCH("/", N2641, 1)-1)</f>
        <v>technology</v>
      </c>
      <c r="R2641" t="str">
        <f>RIGHT(N2641,LEN(N2641)-FIND("/",N2641))</f>
        <v>web</v>
      </c>
      <c r="S2641" s="8">
        <f t="shared" si="82"/>
        <v>42507.29932870371</v>
      </c>
      <c r="T2641" s="8">
        <f t="shared" si="83"/>
        <v>42538.958333333328</v>
      </c>
    </row>
    <row r="2642" spans="1:20" ht="30" x14ac:dyDescent="0.2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17">
        <f>(E2642/D2642)*100</f>
        <v>12.34</v>
      </c>
      <c r="P2642" s="19">
        <f>ROUND(E2642/L2642, 3)</f>
        <v>72.587999999999994</v>
      </c>
      <c r="Q2642" t="str">
        <f>LEFT(N2642, SEARCH("/", N2642, 1)-1)</f>
        <v>technology</v>
      </c>
      <c r="R2642" t="str">
        <f>RIGHT(N2642,LEN(N2642)-FIND("/",N2642))</f>
        <v>wearables</v>
      </c>
      <c r="S2642" s="8">
        <f t="shared" si="82"/>
        <v>42579.634733796294</v>
      </c>
      <c r="T2642" s="8">
        <f t="shared" si="83"/>
        <v>42622.25</v>
      </c>
    </row>
    <row r="2643" spans="1:20" ht="60" x14ac:dyDescent="0.2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17">
        <f>(E2643/D2643)*100</f>
        <v>12.327272727272726</v>
      </c>
      <c r="P2643" s="19">
        <f>ROUND(E2643/L2643, 3)</f>
        <v>356.84199999999998</v>
      </c>
      <c r="Q2643" t="str">
        <f>LEFT(N2643, SEARCH("/", N2643, 1)-1)</f>
        <v>theater</v>
      </c>
      <c r="R2643" t="str">
        <f>RIGHT(N2643,LEN(N2643)-FIND("/",N2643))</f>
        <v>musical</v>
      </c>
      <c r="S2643" s="8">
        <f t="shared" si="82"/>
        <v>42118.346435185187</v>
      </c>
      <c r="T2643" s="8">
        <f t="shared" si="83"/>
        <v>42148.346435185187</v>
      </c>
    </row>
    <row r="2644" spans="1:20" ht="60" x14ac:dyDescent="0.2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17">
        <f>(E2644/D2644)*100</f>
        <v>12.196620583717358</v>
      </c>
      <c r="P2644" s="19">
        <f>ROUND(E2644/L2644, 3)</f>
        <v>79.400000000000006</v>
      </c>
      <c r="Q2644" t="str">
        <f>LEFT(N2644, SEARCH("/", N2644, 1)-1)</f>
        <v>theater</v>
      </c>
      <c r="R2644" t="str">
        <f>RIGHT(N2644,LEN(N2644)-FIND("/",N2644))</f>
        <v>plays</v>
      </c>
      <c r="S2644" s="8">
        <f t="shared" si="82"/>
        <v>42151.905717592599</v>
      </c>
      <c r="T2644" s="8">
        <f t="shared" si="83"/>
        <v>42182.905717592599</v>
      </c>
    </row>
    <row r="2645" spans="1:20" ht="30" x14ac:dyDescent="0.2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17">
        <f>(E2645/D2645)*100</f>
        <v>12.166666666666668</v>
      </c>
      <c r="P2645" s="19">
        <f>ROUND(E2645/L2645, 3)</f>
        <v>96.052999999999997</v>
      </c>
      <c r="Q2645" t="str">
        <f>LEFT(N2645, SEARCH("/", N2645, 1)-1)</f>
        <v>food</v>
      </c>
      <c r="R2645" t="str">
        <f>RIGHT(N2645,LEN(N2645)-FIND("/",N2645))</f>
        <v>food trucks</v>
      </c>
      <c r="S2645" s="8">
        <f t="shared" si="82"/>
        <v>42760.244212962964</v>
      </c>
      <c r="T2645" s="8">
        <f t="shared" si="83"/>
        <v>42790.244212962964</v>
      </c>
    </row>
    <row r="2646" spans="1:20" ht="45" x14ac:dyDescent="0.2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17">
        <f>(E2646/D2646)*100</f>
        <v>12.04</v>
      </c>
      <c r="P2646" s="19">
        <f>ROUND(E2646/L2646, 3)</f>
        <v>75.25</v>
      </c>
      <c r="Q2646" t="str">
        <f>LEFT(N2646, SEARCH("/", N2646, 1)-1)</f>
        <v>theater</v>
      </c>
      <c r="R2646" t="str">
        <f>RIGHT(N2646,LEN(N2646)-FIND("/",N2646))</f>
        <v>plays</v>
      </c>
      <c r="S2646" s="8">
        <f t="shared" si="82"/>
        <v>41869.798726851855</v>
      </c>
      <c r="T2646" s="8">
        <f t="shared" si="83"/>
        <v>41929.798726851855</v>
      </c>
    </row>
    <row r="2647" spans="1:20" ht="60" x14ac:dyDescent="0.2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17">
        <f>(E2647/D2647)*100</f>
        <v>12.034782608695652</v>
      </c>
      <c r="P2647" s="19">
        <f>ROUND(E2647/L2647, 3)</f>
        <v>81.412000000000006</v>
      </c>
      <c r="Q2647" t="str">
        <f>LEFT(N2647, SEARCH("/", N2647, 1)-1)</f>
        <v>theater</v>
      </c>
      <c r="R2647" t="str">
        <f>RIGHT(N2647,LEN(N2647)-FIND("/",N2647))</f>
        <v>plays</v>
      </c>
      <c r="S2647" s="8">
        <f t="shared" si="82"/>
        <v>42075.979988425926</v>
      </c>
      <c r="T2647" s="8">
        <f t="shared" si="83"/>
        <v>42103.979988425926</v>
      </c>
    </row>
    <row r="2648" spans="1:20" ht="60" x14ac:dyDescent="0.2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17">
        <f>(E2648/D2648)*100</f>
        <v>12</v>
      </c>
      <c r="P2648" s="19">
        <f>ROUND(E2648/L2648, 3)</f>
        <v>60</v>
      </c>
      <c r="Q2648" t="str">
        <f>LEFT(N2648, SEARCH("/", N2648, 1)-1)</f>
        <v>technology</v>
      </c>
      <c r="R2648" t="str">
        <f>RIGHT(N2648,LEN(N2648)-FIND("/",N2648))</f>
        <v>wearables</v>
      </c>
      <c r="S2648" s="8">
        <f t="shared" si="82"/>
        <v>42411.828287037039</v>
      </c>
      <c r="T2648" s="8">
        <f t="shared" si="83"/>
        <v>42441.828287037039</v>
      </c>
    </row>
    <row r="2649" spans="1:20" ht="60" x14ac:dyDescent="0.2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17">
        <f>(E2649/D2649)*100</f>
        <v>12</v>
      </c>
      <c r="P2649" s="19">
        <f>ROUND(E2649/L2649, 3)</f>
        <v>25</v>
      </c>
      <c r="Q2649" t="str">
        <f>LEFT(N2649, SEARCH("/", N2649, 1)-1)</f>
        <v>theater</v>
      </c>
      <c r="R2649" t="str">
        <f>RIGHT(N2649,LEN(N2649)-FIND("/",N2649))</f>
        <v>spaces</v>
      </c>
      <c r="S2649" s="8">
        <f t="shared" si="82"/>
        <v>42171.383530092593</v>
      </c>
      <c r="T2649" s="8">
        <f t="shared" si="83"/>
        <v>42201.330555555556</v>
      </c>
    </row>
    <row r="2650" spans="1:20" ht="45" x14ac:dyDescent="0.2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17">
        <f>(E2650/D2650)*100</f>
        <v>11.985714285714286</v>
      </c>
      <c r="P2650" s="19">
        <f>ROUND(E2650/L2650, 3)</f>
        <v>2796.6669999999999</v>
      </c>
      <c r="Q2650" t="str">
        <f>LEFT(N2650, SEARCH("/", N2650, 1)-1)</f>
        <v>theater</v>
      </c>
      <c r="R2650" t="str">
        <f>RIGHT(N2650,LEN(N2650)-FIND("/",N2650))</f>
        <v>spaces</v>
      </c>
      <c r="S2650" s="8">
        <f t="shared" si="82"/>
        <v>42531.228437500002</v>
      </c>
      <c r="T2650" s="8">
        <f t="shared" si="83"/>
        <v>42561.228437500002</v>
      </c>
    </row>
    <row r="2651" spans="1:20" x14ac:dyDescent="0.2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17">
        <f>(E2651/D2651)*100</f>
        <v>11.943</v>
      </c>
      <c r="P2651" s="19">
        <f>ROUND(E2651/L2651, 3)</f>
        <v>314.28899999999999</v>
      </c>
      <c r="Q2651" t="str">
        <f>LEFT(N2651, SEARCH("/", N2651, 1)-1)</f>
        <v>film &amp; video</v>
      </c>
      <c r="R2651" t="str">
        <f>RIGHT(N2651,LEN(N2651)-FIND("/",N2651))</f>
        <v>drama</v>
      </c>
      <c r="S2651" s="8">
        <f t="shared" si="82"/>
        <v>41970.64061342593</v>
      </c>
      <c r="T2651" s="8">
        <f t="shared" si="83"/>
        <v>42001.64061342593</v>
      </c>
    </row>
    <row r="2652" spans="1:20" ht="60" x14ac:dyDescent="0.2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17">
        <f>(E2652/D2652)*100</f>
        <v>11.892727272727273</v>
      </c>
      <c r="P2652" s="19">
        <f>ROUND(E2652/L2652, 3)</f>
        <v>38.475999999999999</v>
      </c>
      <c r="Q2652" t="str">
        <f>LEFT(N2652, SEARCH("/", N2652, 1)-1)</f>
        <v>film &amp; video</v>
      </c>
      <c r="R2652" t="str">
        <f>RIGHT(N2652,LEN(N2652)-FIND("/",N2652))</f>
        <v>animation</v>
      </c>
      <c r="S2652" s="8">
        <f t="shared" si="82"/>
        <v>41703.721979166665</v>
      </c>
      <c r="T2652" s="8">
        <f t="shared" si="83"/>
        <v>41748.680312500001</v>
      </c>
    </row>
    <row r="2653" spans="1:20" ht="60" x14ac:dyDescent="0.2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17">
        <f>(E2653/D2653)*100</f>
        <v>11.818181818181818</v>
      </c>
      <c r="P2653" s="19">
        <f>ROUND(E2653/L2653, 3)</f>
        <v>346.66699999999997</v>
      </c>
      <c r="Q2653" t="str">
        <f>LEFT(N2653, SEARCH("/", N2653, 1)-1)</f>
        <v>music</v>
      </c>
      <c r="R2653" t="str">
        <f>RIGHT(N2653,LEN(N2653)-FIND("/",N2653))</f>
        <v>jazz</v>
      </c>
      <c r="S2653" s="8">
        <f t="shared" si="82"/>
        <v>41342.845567129632</v>
      </c>
      <c r="T2653" s="8">
        <f t="shared" si="83"/>
        <v>41372.803900462961</v>
      </c>
    </row>
    <row r="2654" spans="1:20" ht="60" x14ac:dyDescent="0.2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17">
        <f>(E2654/D2654)*100</f>
        <v>11.799999999999999</v>
      </c>
      <c r="P2654" s="19">
        <f>ROUND(E2654/L2654, 3)</f>
        <v>19.667000000000002</v>
      </c>
      <c r="Q2654" t="str">
        <f>LEFT(N2654, SEARCH("/", N2654, 1)-1)</f>
        <v>games</v>
      </c>
      <c r="R2654" t="str">
        <f>RIGHT(N2654,LEN(N2654)-FIND("/",N2654))</f>
        <v>video games</v>
      </c>
      <c r="S2654" s="8">
        <f t="shared" si="82"/>
        <v>42409.024305555555</v>
      </c>
      <c r="T2654" s="8">
        <f t="shared" si="83"/>
        <v>42439.024305555555</v>
      </c>
    </row>
    <row r="2655" spans="1:20" ht="45" x14ac:dyDescent="0.2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17">
        <f>(E2655/D2655)*100</f>
        <v>11.75</v>
      </c>
      <c r="P2655" s="19">
        <f>ROUND(E2655/L2655, 3)</f>
        <v>69.117999999999995</v>
      </c>
      <c r="Q2655" t="str">
        <f>LEFT(N2655, SEARCH("/", N2655, 1)-1)</f>
        <v>food</v>
      </c>
      <c r="R2655" t="str">
        <f>RIGHT(N2655,LEN(N2655)-FIND("/",N2655))</f>
        <v>food trucks</v>
      </c>
      <c r="S2655" s="8">
        <f t="shared" si="82"/>
        <v>41781.806875000002</v>
      </c>
      <c r="T2655" s="8">
        <f t="shared" si="83"/>
        <v>41818.806875000002</v>
      </c>
    </row>
    <row r="2656" spans="1:20" ht="45" x14ac:dyDescent="0.2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17">
        <f>(E2656/D2656)*100</f>
        <v>11.74</v>
      </c>
      <c r="P2656" s="19">
        <f>ROUND(E2656/L2656, 3)</f>
        <v>24.457999999999998</v>
      </c>
      <c r="Q2656" t="str">
        <f>LEFT(N2656, SEARCH("/", N2656, 1)-1)</f>
        <v>theater</v>
      </c>
      <c r="R2656" t="str">
        <f>RIGHT(N2656,LEN(N2656)-FIND("/",N2656))</f>
        <v>musical</v>
      </c>
      <c r="S2656" s="8">
        <f t="shared" si="82"/>
        <v>42010.968240740738</v>
      </c>
      <c r="T2656" s="8">
        <f t="shared" si="83"/>
        <v>42055.968240740738</v>
      </c>
    </row>
    <row r="2657" spans="1:20" ht="60" x14ac:dyDescent="0.2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17">
        <f>(E2657/D2657)*100</f>
        <v>11.708333333333334</v>
      </c>
      <c r="P2657" s="19">
        <f>ROUND(E2657/L2657, 3)</f>
        <v>61.087000000000003</v>
      </c>
      <c r="Q2657" t="str">
        <f>LEFT(N2657, SEARCH("/", N2657, 1)-1)</f>
        <v>music</v>
      </c>
      <c r="R2657" t="str">
        <f>RIGHT(N2657,LEN(N2657)-FIND("/",N2657))</f>
        <v>faith</v>
      </c>
      <c r="S2657" s="8">
        <f t="shared" si="82"/>
        <v>42801.031412037039</v>
      </c>
      <c r="T2657" s="8">
        <f t="shared" si="83"/>
        <v>42835.041666666672</v>
      </c>
    </row>
    <row r="2658" spans="1:20" ht="60" x14ac:dyDescent="0.2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17">
        <f>(E2658/D2658)*100</f>
        <v>11.700000000000001</v>
      </c>
      <c r="P2658" s="19">
        <f>ROUND(E2658/L2658, 3)</f>
        <v>39</v>
      </c>
      <c r="Q2658" t="str">
        <f>LEFT(N2658, SEARCH("/", N2658, 1)-1)</f>
        <v>publishing</v>
      </c>
      <c r="R2658" t="str">
        <f>RIGHT(N2658,LEN(N2658)-FIND("/",N2658))</f>
        <v>children's books</v>
      </c>
      <c r="S2658" s="8">
        <f t="shared" si="82"/>
        <v>42639.441932870366</v>
      </c>
      <c r="T2658" s="8">
        <f t="shared" si="83"/>
        <v>42653.441932870366</v>
      </c>
    </row>
    <row r="2659" spans="1:20" ht="60" x14ac:dyDescent="0.2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17">
        <f>(E2659/D2659)*100</f>
        <v>11.600000000000001</v>
      </c>
      <c r="P2659" s="19">
        <f>ROUND(E2659/L2659, 3)</f>
        <v>19.332999999999998</v>
      </c>
      <c r="Q2659" t="str">
        <f>LEFT(N2659, SEARCH("/", N2659, 1)-1)</f>
        <v>music</v>
      </c>
      <c r="R2659" t="str">
        <f>RIGHT(N2659,LEN(N2659)-FIND("/",N2659))</f>
        <v>world music</v>
      </c>
      <c r="S2659" s="8">
        <f t="shared" si="82"/>
        <v>40939.948773148149</v>
      </c>
      <c r="T2659" s="8">
        <f t="shared" si="83"/>
        <v>40960.948773148149</v>
      </c>
    </row>
    <row r="2660" spans="1:20" ht="60" x14ac:dyDescent="0.2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17">
        <f>(E2660/D2660)*100</f>
        <v>11.57920670115792</v>
      </c>
      <c r="P2660" s="19">
        <f>ROUND(E2660/L2660, 3)</f>
        <v>78.332999999999998</v>
      </c>
      <c r="Q2660" t="str">
        <f>LEFT(N2660, SEARCH("/", N2660, 1)-1)</f>
        <v>theater</v>
      </c>
      <c r="R2660" t="str">
        <f>RIGHT(N2660,LEN(N2660)-FIND("/",N2660))</f>
        <v>spaces</v>
      </c>
      <c r="S2660" s="8">
        <f t="shared" si="82"/>
        <v>42100.723738425921</v>
      </c>
      <c r="T2660" s="8">
        <f t="shared" si="83"/>
        <v>42129.783333333333</v>
      </c>
    </row>
    <row r="2661" spans="1:20" ht="60" x14ac:dyDescent="0.2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17">
        <f>(E2661/D2661)*100</f>
        <v>11.533333333333333</v>
      </c>
      <c r="P2661" s="19">
        <f>ROUND(E2661/L2661, 3)</f>
        <v>24.713999999999999</v>
      </c>
      <c r="Q2661" t="str">
        <f>LEFT(N2661, SEARCH("/", N2661, 1)-1)</f>
        <v>theater</v>
      </c>
      <c r="R2661" t="str">
        <f>RIGHT(N2661,LEN(N2661)-FIND("/",N2661))</f>
        <v>plays</v>
      </c>
      <c r="S2661" s="8">
        <f t="shared" si="82"/>
        <v>42124.623877314814</v>
      </c>
      <c r="T2661" s="8">
        <f t="shared" si="83"/>
        <v>42166.958333333328</v>
      </c>
    </row>
    <row r="2662" spans="1:20" ht="45" x14ac:dyDescent="0.2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17">
        <f>(E2662/D2662)*100</f>
        <v>11.52156862745098</v>
      </c>
      <c r="P2662" s="19">
        <f>ROUND(E2662/L2662, 3)</f>
        <v>83.942999999999998</v>
      </c>
      <c r="Q2662" t="str">
        <f>LEFT(N2662, SEARCH("/", N2662, 1)-1)</f>
        <v>technology</v>
      </c>
      <c r="R2662" t="str">
        <f>RIGHT(N2662,LEN(N2662)-FIND("/",N2662))</f>
        <v>space exploration</v>
      </c>
      <c r="S2662" s="8">
        <f t="shared" si="82"/>
        <v>41771.651932870373</v>
      </c>
      <c r="T2662" s="8">
        <f t="shared" si="83"/>
        <v>41803.166666666664</v>
      </c>
    </row>
    <row r="2663" spans="1:20" ht="30" x14ac:dyDescent="0.2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17">
        <f>(E2663/D2663)*100</f>
        <v>11.514000000000001</v>
      </c>
      <c r="P2663" s="19">
        <f>ROUND(E2663/L2663, 3)</f>
        <v>127.93300000000001</v>
      </c>
      <c r="Q2663" t="str">
        <f>LEFT(N2663, SEARCH("/", N2663, 1)-1)</f>
        <v>technology</v>
      </c>
      <c r="R2663" t="str">
        <f>RIGHT(N2663,LEN(N2663)-FIND("/",N2663))</f>
        <v>wearables</v>
      </c>
      <c r="S2663" s="8">
        <f t="shared" si="82"/>
        <v>42387.503229166665</v>
      </c>
      <c r="T2663" s="8">
        <f t="shared" si="83"/>
        <v>42417.503229166665</v>
      </c>
    </row>
    <row r="2664" spans="1:20" ht="60" x14ac:dyDescent="0.2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17">
        <f>(E2664/D2664)*100</f>
        <v>11.458333333333332</v>
      </c>
      <c r="P2664" s="19">
        <f>ROUND(E2664/L2664, 3)</f>
        <v>39.286000000000001</v>
      </c>
      <c r="Q2664" t="str">
        <f>LEFT(N2664, SEARCH("/", N2664, 1)-1)</f>
        <v>publishing</v>
      </c>
      <c r="R2664" t="str">
        <f>RIGHT(N2664,LEN(N2664)-FIND("/",N2664))</f>
        <v>children's books</v>
      </c>
      <c r="S2664" s="8">
        <f t="shared" si="82"/>
        <v>40855.765092592592</v>
      </c>
      <c r="T2664" s="8">
        <f t="shared" si="83"/>
        <v>40895.765092592592</v>
      </c>
    </row>
    <row r="2665" spans="1:20" ht="45" x14ac:dyDescent="0.2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17">
        <f>(E2665/D2665)*100</f>
        <v>11.450000000000001</v>
      </c>
      <c r="P2665" s="19">
        <f>ROUND(E2665/L2665, 3)</f>
        <v>286.25</v>
      </c>
      <c r="Q2665" t="str">
        <f>LEFT(N2665, SEARCH("/", N2665, 1)-1)</f>
        <v>theater</v>
      </c>
      <c r="R2665" t="str">
        <f>RIGHT(N2665,LEN(N2665)-FIND("/",N2665))</f>
        <v>musical</v>
      </c>
      <c r="S2665" s="8">
        <f t="shared" si="82"/>
        <v>42009.493263888886</v>
      </c>
      <c r="T2665" s="8">
        <f t="shared" si="83"/>
        <v>42039.493263888886</v>
      </c>
    </row>
    <row r="2666" spans="1:20" ht="30" x14ac:dyDescent="0.2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17">
        <f>(E2666/D2666)*100</f>
        <v>11.436666666666667</v>
      </c>
      <c r="P2666" s="19">
        <f>ROUND(E2666/L2666, 3)</f>
        <v>112.86199999999999</v>
      </c>
      <c r="Q2666" t="str">
        <f>LEFT(N2666, SEARCH("/", N2666, 1)-1)</f>
        <v>technology</v>
      </c>
      <c r="R2666" t="str">
        <f>RIGHT(N2666,LEN(N2666)-FIND("/",N2666))</f>
        <v>space exploration</v>
      </c>
      <c r="S2666" s="8">
        <f t="shared" si="82"/>
        <v>42767.688518518517</v>
      </c>
      <c r="T2666" s="8">
        <f t="shared" si="83"/>
        <v>42806.791666666672</v>
      </c>
    </row>
    <row r="2667" spans="1:20" ht="60" x14ac:dyDescent="0.2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17">
        <f>(E2667/D2667)*100</f>
        <v>11.428571428571429</v>
      </c>
      <c r="P2667" s="19">
        <f>ROUND(E2667/L2667, 3)</f>
        <v>40</v>
      </c>
      <c r="Q2667" t="str">
        <f>LEFT(N2667, SEARCH("/", N2667, 1)-1)</f>
        <v>theater</v>
      </c>
      <c r="R2667" t="str">
        <f>RIGHT(N2667,LEN(N2667)-FIND("/",N2667))</f>
        <v>plays</v>
      </c>
      <c r="S2667" s="8">
        <f t="shared" si="82"/>
        <v>42497.070775462969</v>
      </c>
      <c r="T2667" s="8">
        <f t="shared" si="83"/>
        <v>42514.600694444445</v>
      </c>
    </row>
    <row r="2668" spans="1:20" ht="45" x14ac:dyDescent="0.2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17">
        <f>(E2668/D2668)*100</f>
        <v>11.428571428571429</v>
      </c>
      <c r="P2668" s="19">
        <f>ROUND(E2668/L2668, 3)</f>
        <v>80</v>
      </c>
      <c r="Q2668" t="str">
        <f>LEFT(N2668, SEARCH("/", N2668, 1)-1)</f>
        <v>theater</v>
      </c>
      <c r="R2668" t="str">
        <f>RIGHT(N2668,LEN(N2668)-FIND("/",N2668))</f>
        <v>plays</v>
      </c>
      <c r="S2668" s="8">
        <f t="shared" si="82"/>
        <v>42750.530312499999</v>
      </c>
      <c r="T2668" s="8">
        <f t="shared" si="83"/>
        <v>42794.368749999994</v>
      </c>
    </row>
    <row r="2669" spans="1:20" ht="30" x14ac:dyDescent="0.2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17">
        <f>(E2669/D2669)*100</f>
        <v>11.360000000000001</v>
      </c>
      <c r="P2669" s="19">
        <f>ROUND(E2669/L2669, 3)</f>
        <v>29.895</v>
      </c>
      <c r="Q2669" t="str">
        <f>LEFT(N2669, SEARCH("/", N2669, 1)-1)</f>
        <v>technology</v>
      </c>
      <c r="R2669" t="str">
        <f>RIGHT(N2669,LEN(N2669)-FIND("/",N2669))</f>
        <v>wearables</v>
      </c>
      <c r="S2669" s="8">
        <f t="shared" si="82"/>
        <v>42611.613564814819</v>
      </c>
      <c r="T2669" s="8">
        <f t="shared" si="83"/>
        <v>42651.613564814819</v>
      </c>
    </row>
    <row r="2670" spans="1:20" ht="45" x14ac:dyDescent="0.2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17">
        <f>(E2670/D2670)*100</f>
        <v>11.343999999999999</v>
      </c>
      <c r="P2670" s="19">
        <f>ROUND(E2670/L2670, 3)</f>
        <v>33.762</v>
      </c>
      <c r="Q2670" t="str">
        <f>LEFT(N2670, SEARCH("/", N2670, 1)-1)</f>
        <v>technology</v>
      </c>
      <c r="R2670" t="str">
        <f>RIGHT(N2670,LEN(N2670)-FIND("/",N2670))</f>
        <v>makerspaces</v>
      </c>
      <c r="S2670" s="8">
        <f t="shared" si="82"/>
        <v>41962.749027777783</v>
      </c>
      <c r="T2670" s="8">
        <f t="shared" si="83"/>
        <v>41992.818055555559</v>
      </c>
    </row>
    <row r="2671" spans="1:20" ht="60" x14ac:dyDescent="0.2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17">
        <f>(E2671/D2671)*100</f>
        <v>11.328275684711327</v>
      </c>
      <c r="P2671" s="19">
        <f>ROUND(E2671/L2671, 3)</f>
        <v>51.823999999999998</v>
      </c>
      <c r="Q2671" t="str">
        <f>LEFT(N2671, SEARCH("/", N2671, 1)-1)</f>
        <v>technology</v>
      </c>
      <c r="R2671" t="str">
        <f>RIGHT(N2671,LEN(N2671)-FIND("/",N2671))</f>
        <v>wearables</v>
      </c>
      <c r="S2671" s="8">
        <f t="shared" si="82"/>
        <v>42082.802812499998</v>
      </c>
      <c r="T2671" s="8">
        <f t="shared" si="83"/>
        <v>42104.207638888889</v>
      </c>
    </row>
    <row r="2672" spans="1:20" ht="30" x14ac:dyDescent="0.2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17">
        <f>(E2672/D2672)*100</f>
        <v>11.294666666666666</v>
      </c>
      <c r="P2672" s="19">
        <f>ROUND(E2672/L2672, 3)</f>
        <v>117.65300000000001</v>
      </c>
      <c r="Q2672" t="str">
        <f>LEFT(N2672, SEARCH("/", N2672, 1)-1)</f>
        <v>theater</v>
      </c>
      <c r="R2672" t="str">
        <f>RIGHT(N2672,LEN(N2672)-FIND("/",N2672))</f>
        <v>spaces</v>
      </c>
      <c r="S2672" s="8">
        <f t="shared" si="82"/>
        <v>42299.130162037036</v>
      </c>
      <c r="T2672" s="8">
        <f t="shared" si="83"/>
        <v>42330.290972222225</v>
      </c>
    </row>
    <row r="2673" spans="1:20" ht="60" x14ac:dyDescent="0.2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17">
        <f>(E2673/D2673)*100</f>
        <v>11.272727272727273</v>
      </c>
      <c r="P2673" s="19">
        <f>ROUND(E2673/L2673, 3)</f>
        <v>51.667000000000002</v>
      </c>
      <c r="Q2673" t="str">
        <f>LEFT(N2673, SEARCH("/", N2673, 1)-1)</f>
        <v>theater</v>
      </c>
      <c r="R2673" t="str">
        <f>RIGHT(N2673,LEN(N2673)-FIND("/",N2673))</f>
        <v>plays</v>
      </c>
      <c r="S2673" s="8">
        <f t="shared" si="82"/>
        <v>41983.752847222218</v>
      </c>
      <c r="T2673" s="8">
        <f t="shared" si="83"/>
        <v>42014.140972222223</v>
      </c>
    </row>
    <row r="2674" spans="1:20" ht="60" x14ac:dyDescent="0.2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17">
        <f>(E2674/D2674)*100</f>
        <v>11.25</v>
      </c>
      <c r="P2674" s="19">
        <f>ROUND(E2674/L2674, 3)</f>
        <v>45</v>
      </c>
      <c r="Q2674" t="str">
        <f>LEFT(N2674, SEARCH("/", N2674, 1)-1)</f>
        <v>games</v>
      </c>
      <c r="R2674" t="str">
        <f>RIGHT(N2674,LEN(N2674)-FIND("/",N2674))</f>
        <v>video games</v>
      </c>
      <c r="S2674" s="8">
        <f t="shared" si="82"/>
        <v>40332.886712962965</v>
      </c>
      <c r="T2674" s="8">
        <f t="shared" si="83"/>
        <v>40380.791666666664</v>
      </c>
    </row>
    <row r="2675" spans="1:20" ht="60" x14ac:dyDescent="0.2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17">
        <f>(E2675/D2675)*100</f>
        <v>11.077777777777778</v>
      </c>
      <c r="P2675" s="19">
        <f>ROUND(E2675/L2675, 3)</f>
        <v>55.389000000000003</v>
      </c>
      <c r="Q2675" t="str">
        <f>LEFT(N2675, SEARCH("/", N2675, 1)-1)</f>
        <v>photography</v>
      </c>
      <c r="R2675" t="str">
        <f>RIGHT(N2675,LEN(N2675)-FIND("/",N2675))</f>
        <v>photobooks</v>
      </c>
      <c r="S2675" s="8">
        <f t="shared" si="82"/>
        <v>42011.551180555558</v>
      </c>
      <c r="T2675" s="8">
        <f t="shared" si="83"/>
        <v>42046.551180555558</v>
      </c>
    </row>
    <row r="2676" spans="1:20" ht="30" x14ac:dyDescent="0.2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17">
        <f>(E2676/D2676)*100</f>
        <v>11.06</v>
      </c>
      <c r="P2676" s="19">
        <f>ROUND(E2676/L2676, 3)</f>
        <v>69.125</v>
      </c>
      <c r="Q2676" t="str">
        <f>LEFT(N2676, SEARCH("/", N2676, 1)-1)</f>
        <v>photography</v>
      </c>
      <c r="R2676" t="str">
        <f>RIGHT(N2676,LEN(N2676)-FIND("/",N2676))</f>
        <v>photobooks</v>
      </c>
      <c r="S2676" s="8">
        <f t="shared" si="82"/>
        <v>41880.068437499998</v>
      </c>
      <c r="T2676" s="8">
        <f t="shared" si="83"/>
        <v>41910.068437499998</v>
      </c>
    </row>
    <row r="2677" spans="1:20" ht="45" x14ac:dyDescent="0.2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17">
        <f>(E2677/D2677)*100</f>
        <v>11</v>
      </c>
      <c r="P2677" s="19">
        <f>ROUND(E2677/L2677, 3)</f>
        <v>55</v>
      </c>
      <c r="Q2677" t="str">
        <f>LEFT(N2677, SEARCH("/", N2677, 1)-1)</f>
        <v>music</v>
      </c>
      <c r="R2677" t="str">
        <f>RIGHT(N2677,LEN(N2677)-FIND("/",N2677))</f>
        <v>faith</v>
      </c>
      <c r="S2677" s="8">
        <f t="shared" si="82"/>
        <v>42559.814178240747</v>
      </c>
      <c r="T2677" s="8">
        <f t="shared" si="83"/>
        <v>42589.814178240747</v>
      </c>
    </row>
    <row r="2678" spans="1:20" ht="45" x14ac:dyDescent="0.2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17">
        <f>(E2678/D2678)*100</f>
        <v>11</v>
      </c>
      <c r="P2678" s="19">
        <f>ROUND(E2678/L2678, 3)</f>
        <v>45.832999999999998</v>
      </c>
      <c r="Q2678" t="str">
        <f>LEFT(N2678, SEARCH("/", N2678, 1)-1)</f>
        <v>theater</v>
      </c>
      <c r="R2678" t="str">
        <f>RIGHT(N2678,LEN(N2678)-FIND("/",N2678))</f>
        <v>plays</v>
      </c>
      <c r="S2678" s="8">
        <f t="shared" si="82"/>
        <v>42233.671747685185</v>
      </c>
      <c r="T2678" s="8">
        <f t="shared" si="83"/>
        <v>42278.541666666672</v>
      </c>
    </row>
    <row r="2679" spans="1:20" ht="60" x14ac:dyDescent="0.2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17">
        <f>(E2679/D2679)*100</f>
        <v>10.9</v>
      </c>
      <c r="P2679" s="19">
        <f>ROUND(E2679/L2679, 3)</f>
        <v>21.8</v>
      </c>
      <c r="Q2679" t="str">
        <f>LEFT(N2679, SEARCH("/", N2679, 1)-1)</f>
        <v>music</v>
      </c>
      <c r="R2679" t="str">
        <f>RIGHT(N2679,LEN(N2679)-FIND("/",N2679))</f>
        <v>jazz</v>
      </c>
      <c r="S2679" s="8">
        <f t="shared" si="82"/>
        <v>41288.942928240744</v>
      </c>
      <c r="T2679" s="8">
        <f t="shared" si="83"/>
        <v>41318.942928240744</v>
      </c>
    </row>
    <row r="2680" spans="1:20" ht="45" x14ac:dyDescent="0.2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17">
        <f>(E2680/D2680)*100</f>
        <v>10.877666666666666</v>
      </c>
      <c r="P2680" s="19">
        <f>ROUND(E2680/L2680, 3)</f>
        <v>81.582999999999998</v>
      </c>
      <c r="Q2680" t="str">
        <f>LEFT(N2680, SEARCH("/", N2680, 1)-1)</f>
        <v>technology</v>
      </c>
      <c r="R2680" t="str">
        <f>RIGHT(N2680,LEN(N2680)-FIND("/",N2680))</f>
        <v>web</v>
      </c>
      <c r="S2680" s="8">
        <f t="shared" si="82"/>
        <v>42318.925532407404</v>
      </c>
      <c r="T2680" s="8">
        <f t="shared" si="83"/>
        <v>42348.925532407404</v>
      </c>
    </row>
    <row r="2681" spans="1:20" ht="45" x14ac:dyDescent="0.2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17">
        <f>(E2681/D2681)*100</f>
        <v>10.86206896551724</v>
      </c>
      <c r="P2681" s="19">
        <f>ROUND(E2681/L2681, 3)</f>
        <v>56.25</v>
      </c>
      <c r="Q2681" t="str">
        <f>LEFT(N2681, SEARCH("/", N2681, 1)-1)</f>
        <v>music</v>
      </c>
      <c r="R2681" t="str">
        <f>RIGHT(N2681,LEN(N2681)-FIND("/",N2681))</f>
        <v>jazz</v>
      </c>
      <c r="S2681" s="8">
        <f t="shared" si="82"/>
        <v>41180.86241898148</v>
      </c>
      <c r="T2681" s="8">
        <f t="shared" si="83"/>
        <v>41231</v>
      </c>
    </row>
    <row r="2682" spans="1:20" ht="45" x14ac:dyDescent="0.2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17">
        <f>(E2682/D2682)*100</f>
        <v>10.857142857142858</v>
      </c>
      <c r="P2682" s="19">
        <f>ROUND(E2682/L2682, 3)</f>
        <v>42.222000000000001</v>
      </c>
      <c r="Q2682" t="str">
        <f>LEFT(N2682, SEARCH("/", N2682, 1)-1)</f>
        <v>photography</v>
      </c>
      <c r="R2682" t="str">
        <f>RIGHT(N2682,LEN(N2682)-FIND("/",N2682))</f>
        <v>photobooks</v>
      </c>
      <c r="S2682" s="8">
        <f t="shared" si="82"/>
        <v>42029.907858796301</v>
      </c>
      <c r="T2682" s="8">
        <f t="shared" si="83"/>
        <v>42064.907858796301</v>
      </c>
    </row>
    <row r="2683" spans="1:20" ht="60" x14ac:dyDescent="0.2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17">
        <f>(E2683/D2683)*100</f>
        <v>10.833333333333334</v>
      </c>
      <c r="P2683" s="19">
        <f>ROUND(E2683/L2683, 3)</f>
        <v>108.333</v>
      </c>
      <c r="Q2683" t="str">
        <f>LEFT(N2683, SEARCH("/", N2683, 1)-1)</f>
        <v>theater</v>
      </c>
      <c r="R2683" t="str">
        <f>RIGHT(N2683,LEN(N2683)-FIND("/",N2683))</f>
        <v>plays</v>
      </c>
      <c r="S2683" s="8">
        <f t="shared" si="82"/>
        <v>42672.955138888887</v>
      </c>
      <c r="T2683" s="8">
        <f t="shared" si="83"/>
        <v>42704.708333333328</v>
      </c>
    </row>
    <row r="2684" spans="1:20" ht="60" x14ac:dyDescent="0.2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17">
        <f>(E2684/D2684)*100</f>
        <v>10.806536636794938</v>
      </c>
      <c r="P2684" s="19">
        <f>ROUND(E2684/L2684, 3)</f>
        <v>51.25</v>
      </c>
      <c r="Q2684" t="str">
        <f>LEFT(N2684, SEARCH("/", N2684, 1)-1)</f>
        <v>publishing</v>
      </c>
      <c r="R2684" t="str">
        <f>RIGHT(N2684,LEN(N2684)-FIND("/",N2684))</f>
        <v>art books</v>
      </c>
      <c r="S2684" s="8">
        <f t="shared" si="82"/>
        <v>40399.065868055557</v>
      </c>
      <c r="T2684" s="8">
        <f t="shared" si="83"/>
        <v>40423.083333333336</v>
      </c>
    </row>
    <row r="2685" spans="1:20" ht="45" x14ac:dyDescent="0.2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17">
        <f>(E2685/D2685)*100</f>
        <v>10.8</v>
      </c>
      <c r="P2685" s="19">
        <f>ROUND(E2685/L2685, 3)</f>
        <v>72</v>
      </c>
      <c r="Q2685" t="str">
        <f>LEFT(N2685, SEARCH("/", N2685, 1)-1)</f>
        <v>theater</v>
      </c>
      <c r="R2685" t="str">
        <f>RIGHT(N2685,LEN(N2685)-FIND("/",N2685))</f>
        <v>plays</v>
      </c>
      <c r="S2685" s="8">
        <f t="shared" si="82"/>
        <v>41990.612546296295</v>
      </c>
      <c r="T2685" s="8">
        <f t="shared" si="83"/>
        <v>42020.434722222228</v>
      </c>
    </row>
    <row r="2686" spans="1:20" ht="45" x14ac:dyDescent="0.2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17">
        <f>(E2686/D2686)*100</f>
        <v>10.775</v>
      </c>
      <c r="P2686" s="19">
        <f>ROUND(E2686/L2686, 3)</f>
        <v>46.179000000000002</v>
      </c>
      <c r="Q2686" t="str">
        <f>LEFT(N2686, SEARCH("/", N2686, 1)-1)</f>
        <v>film &amp; video</v>
      </c>
      <c r="R2686" t="str">
        <f>RIGHT(N2686,LEN(N2686)-FIND("/",N2686))</f>
        <v>science fiction</v>
      </c>
      <c r="S2686" s="8">
        <f t="shared" si="82"/>
        <v>42110.153043981481</v>
      </c>
      <c r="T2686" s="8">
        <f t="shared" si="83"/>
        <v>42155.153043981481</v>
      </c>
    </row>
    <row r="2687" spans="1:20" ht="45" x14ac:dyDescent="0.2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17">
        <f>(E2687/D2687)*100</f>
        <v>10.754135338345865</v>
      </c>
      <c r="P2687" s="19">
        <f>ROUND(E2687/L2687, 3)</f>
        <v>51.822000000000003</v>
      </c>
      <c r="Q2687" t="str">
        <f>LEFT(N2687, SEARCH("/", N2687, 1)-1)</f>
        <v>technology</v>
      </c>
      <c r="R2687" t="str">
        <f>RIGHT(N2687,LEN(N2687)-FIND("/",N2687))</f>
        <v>wearables</v>
      </c>
      <c r="S2687" s="8">
        <f t="shared" si="82"/>
        <v>42410.774155092593</v>
      </c>
      <c r="T2687" s="8">
        <f t="shared" si="83"/>
        <v>42440.774155092593</v>
      </c>
    </row>
    <row r="2688" spans="1:20" ht="60" x14ac:dyDescent="0.2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17">
        <f>(E2688/D2688)*100</f>
        <v>10.7325</v>
      </c>
      <c r="P2688" s="19">
        <f>ROUND(E2688/L2688, 3)</f>
        <v>72.763000000000005</v>
      </c>
      <c r="Q2688" t="str">
        <f>LEFT(N2688, SEARCH("/", N2688, 1)-1)</f>
        <v>food</v>
      </c>
      <c r="R2688" t="str">
        <f>RIGHT(N2688,LEN(N2688)-FIND("/",N2688))</f>
        <v>food trucks</v>
      </c>
      <c r="S2688" s="8">
        <f t="shared" si="82"/>
        <v>42113.105046296296</v>
      </c>
      <c r="T2688" s="8">
        <f t="shared" si="83"/>
        <v>42158.105046296296</v>
      </c>
    </row>
    <row r="2689" spans="1:20" ht="60" x14ac:dyDescent="0.2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17">
        <f>(E2689/D2689)*100</f>
        <v>10.7</v>
      </c>
      <c r="P2689" s="19">
        <f>ROUND(E2689/L2689, 3)</f>
        <v>26.75</v>
      </c>
      <c r="Q2689" t="str">
        <f>LEFT(N2689, SEARCH("/", N2689, 1)-1)</f>
        <v>theater</v>
      </c>
      <c r="R2689" t="str">
        <f>RIGHT(N2689,LEN(N2689)-FIND("/",N2689))</f>
        <v>plays</v>
      </c>
      <c r="S2689" s="8">
        <f t="shared" si="82"/>
        <v>41975.642974537041</v>
      </c>
      <c r="T2689" s="8">
        <f t="shared" si="83"/>
        <v>42035.642974537041</v>
      </c>
    </row>
    <row r="2690" spans="1:20" ht="60" x14ac:dyDescent="0.2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17">
        <f>(E2690/D2690)*100</f>
        <v>10.625</v>
      </c>
      <c r="P2690" s="19">
        <f>ROUND(E2690/L2690, 3)</f>
        <v>42.5</v>
      </c>
      <c r="Q2690" t="str">
        <f>LEFT(N2690, SEARCH("/", N2690, 1)-1)</f>
        <v>theater</v>
      </c>
      <c r="R2690" t="str">
        <f>RIGHT(N2690,LEN(N2690)-FIND("/",N2690))</f>
        <v>plays</v>
      </c>
      <c r="S2690" s="8">
        <f t="shared" si="82"/>
        <v>41793.191875000004</v>
      </c>
      <c r="T2690" s="8">
        <f t="shared" si="83"/>
        <v>41807.191875000004</v>
      </c>
    </row>
    <row r="2691" spans="1:20" ht="45" x14ac:dyDescent="0.2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17">
        <f>(E2691/D2691)*100</f>
        <v>10.6</v>
      </c>
      <c r="P2691" s="19">
        <f>ROUND(E2691/L2691, 3)</f>
        <v>48.182000000000002</v>
      </c>
      <c r="Q2691" t="str">
        <f>LEFT(N2691, SEARCH("/", N2691, 1)-1)</f>
        <v>food</v>
      </c>
      <c r="R2691" t="str">
        <f>RIGHT(N2691,LEN(N2691)-FIND("/",N2691))</f>
        <v>food trucks</v>
      </c>
      <c r="S2691" s="8">
        <f t="shared" ref="S2691:S2754" si="84">(((J2691/60)/60)/24)+DATE(1970,1,1)</f>
        <v>42294.628449074073</v>
      </c>
      <c r="T2691" s="8">
        <f t="shared" ref="T2691:T2754" si="85">(((I2691/60)/60)/24)+DATE(1970,1,1)</f>
        <v>42324.670115740737</v>
      </c>
    </row>
    <row r="2692" spans="1:20" ht="45" x14ac:dyDescent="0.2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17">
        <f>(E2692/D2692)*100</f>
        <v>10.54</v>
      </c>
      <c r="P2692" s="19">
        <f>ROUND(E2692/L2692, 3)</f>
        <v>47.908999999999999</v>
      </c>
      <c r="Q2692" t="str">
        <f>LEFT(N2692, SEARCH("/", N2692, 1)-1)</f>
        <v>theater</v>
      </c>
      <c r="R2692" t="str">
        <f>RIGHT(N2692,LEN(N2692)-FIND("/",N2692))</f>
        <v>plays</v>
      </c>
      <c r="S2692" s="8">
        <f t="shared" si="84"/>
        <v>42452.815659722226</v>
      </c>
      <c r="T2692" s="8">
        <f t="shared" si="85"/>
        <v>42512.815659722226</v>
      </c>
    </row>
    <row r="2693" spans="1:20" ht="30" x14ac:dyDescent="0.2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17">
        <f>(E2693/D2693)*100</f>
        <v>10.539393939393939</v>
      </c>
      <c r="P2693" s="19">
        <f>ROUND(E2693/L2693, 3)</f>
        <v>217.375</v>
      </c>
      <c r="Q2693" t="str">
        <f>LEFT(N2693, SEARCH("/", N2693, 1)-1)</f>
        <v>theater</v>
      </c>
      <c r="R2693" t="str">
        <f>RIGHT(N2693,LEN(N2693)-FIND("/",N2693))</f>
        <v>spaces</v>
      </c>
      <c r="S2693" s="8">
        <f t="shared" si="84"/>
        <v>42773.916180555556</v>
      </c>
      <c r="T2693" s="8">
        <f t="shared" si="85"/>
        <v>42818.874513888892</v>
      </c>
    </row>
    <row r="2694" spans="1:20" ht="45" x14ac:dyDescent="0.2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17">
        <f>(E2694/D2694)*100</f>
        <v>10.52</v>
      </c>
      <c r="P2694" s="19">
        <f>ROUND(E2694/L2694, 3)</f>
        <v>97.406999999999996</v>
      </c>
      <c r="Q2694" t="str">
        <f>LEFT(N2694, SEARCH("/", N2694, 1)-1)</f>
        <v>technology</v>
      </c>
      <c r="R2694" t="str">
        <f>RIGHT(N2694,LEN(N2694)-FIND("/",N2694))</f>
        <v>web</v>
      </c>
      <c r="S2694" s="8">
        <f t="shared" si="84"/>
        <v>42268.531631944439</v>
      </c>
      <c r="T2694" s="8">
        <f t="shared" si="85"/>
        <v>42298.531631944439</v>
      </c>
    </row>
    <row r="2695" spans="1:20" ht="60" x14ac:dyDescent="0.2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17">
        <f>(E2695/D2695)*100</f>
        <v>10.5</v>
      </c>
      <c r="P2695" s="19">
        <f>ROUND(E2695/L2695, 3)</f>
        <v>225</v>
      </c>
      <c r="Q2695" t="str">
        <f>LEFT(N2695, SEARCH("/", N2695, 1)-1)</f>
        <v>publishing</v>
      </c>
      <c r="R2695" t="str">
        <f>RIGHT(N2695,LEN(N2695)-FIND("/",N2695))</f>
        <v>translations</v>
      </c>
      <c r="S2695" s="8">
        <f t="shared" si="84"/>
        <v>41832.672685185185</v>
      </c>
      <c r="T2695" s="8">
        <f t="shared" si="85"/>
        <v>41887.568749999999</v>
      </c>
    </row>
    <row r="2696" spans="1:20" ht="60" x14ac:dyDescent="0.2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17">
        <f>(E2696/D2696)*100</f>
        <v>10.5</v>
      </c>
      <c r="P2696" s="19">
        <f>ROUND(E2696/L2696, 3)</f>
        <v>525</v>
      </c>
      <c r="Q2696" t="str">
        <f>LEFT(N2696, SEARCH("/", N2696, 1)-1)</f>
        <v>music</v>
      </c>
      <c r="R2696" t="str">
        <f>RIGHT(N2696,LEN(N2696)-FIND("/",N2696))</f>
        <v>faith</v>
      </c>
      <c r="S2696" s="8">
        <f t="shared" si="84"/>
        <v>41852.646226851852</v>
      </c>
      <c r="T2696" s="8">
        <f t="shared" si="85"/>
        <v>41883.646226851852</v>
      </c>
    </row>
    <row r="2697" spans="1:20" ht="60" x14ac:dyDescent="0.2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17">
        <f>(E2697/D2697)*100</f>
        <v>10.5</v>
      </c>
      <c r="P2697" s="19">
        <f>ROUND(E2697/L2697, 3)</f>
        <v>91.304000000000002</v>
      </c>
      <c r="Q2697" t="str">
        <f>LEFT(N2697, SEARCH("/", N2697, 1)-1)</f>
        <v>technology</v>
      </c>
      <c r="R2697" t="str">
        <f>RIGHT(N2697,LEN(N2697)-FIND("/",N2697))</f>
        <v>space exploration</v>
      </c>
      <c r="S2697" s="8">
        <f t="shared" si="84"/>
        <v>41921.842627314814</v>
      </c>
      <c r="T2697" s="8">
        <f t="shared" si="85"/>
        <v>41951.884293981479</v>
      </c>
    </row>
    <row r="2698" spans="1:20" ht="60" x14ac:dyDescent="0.2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17">
        <f>(E2698/D2698)*100</f>
        <v>10.5</v>
      </c>
      <c r="P2698" s="19">
        <f>ROUND(E2698/L2698, 3)</f>
        <v>52.5</v>
      </c>
      <c r="Q2698" t="str">
        <f>LEFT(N2698, SEARCH("/", N2698, 1)-1)</f>
        <v>publishing</v>
      </c>
      <c r="R2698" t="str">
        <f>RIGHT(N2698,LEN(N2698)-FIND("/",N2698))</f>
        <v>children's books</v>
      </c>
      <c r="S2698" s="8">
        <f t="shared" si="84"/>
        <v>42524.36650462963</v>
      </c>
      <c r="T2698" s="8">
        <f t="shared" si="85"/>
        <v>42567.36650462963</v>
      </c>
    </row>
    <row r="2699" spans="1:20" ht="45" x14ac:dyDescent="0.2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17">
        <f>(E2699/D2699)*100</f>
        <v>10.5</v>
      </c>
      <c r="P2699" s="19">
        <f>ROUND(E2699/L2699, 3)</f>
        <v>437.5</v>
      </c>
      <c r="Q2699" t="str">
        <f>LEFT(N2699, SEARCH("/", N2699, 1)-1)</f>
        <v>theater</v>
      </c>
      <c r="R2699" t="str">
        <f>RIGHT(N2699,LEN(N2699)-FIND("/",N2699))</f>
        <v>plays</v>
      </c>
      <c r="S2699" s="8">
        <f t="shared" si="84"/>
        <v>42796.682476851856</v>
      </c>
      <c r="T2699" s="8">
        <f t="shared" si="85"/>
        <v>42841.640810185185</v>
      </c>
    </row>
    <row r="2700" spans="1:20" ht="60" x14ac:dyDescent="0.2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17">
        <f>(E2700/D2700)*100</f>
        <v>10.48</v>
      </c>
      <c r="P2700" s="19">
        <f>ROUND(E2700/L2700, 3)</f>
        <v>32.75</v>
      </c>
      <c r="Q2700" t="str">
        <f>LEFT(N2700, SEARCH("/", N2700, 1)-1)</f>
        <v>film &amp; video</v>
      </c>
      <c r="R2700" t="str">
        <f>RIGHT(N2700,LEN(N2700)-FIND("/",N2700))</f>
        <v>drama</v>
      </c>
      <c r="S2700" s="8">
        <f t="shared" si="84"/>
        <v>42741.848379629635</v>
      </c>
      <c r="T2700" s="8">
        <f t="shared" si="85"/>
        <v>42783.875</v>
      </c>
    </row>
    <row r="2701" spans="1:20" ht="45" x14ac:dyDescent="0.2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17">
        <f>(E2701/D2701)*100</f>
        <v>10.48</v>
      </c>
      <c r="P2701" s="19">
        <f>ROUND(E2701/L2701, 3)</f>
        <v>31.757999999999999</v>
      </c>
      <c r="Q2701" t="str">
        <f>LEFT(N2701, SEARCH("/", N2701, 1)-1)</f>
        <v>publishing</v>
      </c>
      <c r="R2701" t="str">
        <f>RIGHT(N2701,LEN(N2701)-FIND("/",N2701))</f>
        <v>children's books</v>
      </c>
      <c r="S2701" s="8">
        <f t="shared" si="84"/>
        <v>41620.90047453704</v>
      </c>
      <c r="T2701" s="8">
        <f t="shared" si="85"/>
        <v>41650.90047453704</v>
      </c>
    </row>
    <row r="2702" spans="1:20" ht="60" x14ac:dyDescent="0.2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17">
        <f>(E2702/D2702)*100</f>
        <v>10.454545454545453</v>
      </c>
      <c r="P2702" s="19">
        <f>ROUND(E2702/L2702, 3)</f>
        <v>23</v>
      </c>
      <c r="Q2702" t="str">
        <f>LEFT(N2702, SEARCH("/", N2702, 1)-1)</f>
        <v>games</v>
      </c>
      <c r="R2702" t="str">
        <f>RIGHT(N2702,LEN(N2702)-FIND("/",N2702))</f>
        <v>video games</v>
      </c>
      <c r="S2702" s="8">
        <f t="shared" si="84"/>
        <v>40464.028182870366</v>
      </c>
      <c r="T2702" s="8">
        <f t="shared" si="85"/>
        <v>40512.208333333336</v>
      </c>
    </row>
    <row r="2703" spans="1:20" ht="60" x14ac:dyDescent="0.2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17">
        <f>(E2703/D2703)*100</f>
        <v>10.411249999999999</v>
      </c>
      <c r="P2703" s="19">
        <f>ROUND(E2703/L2703, 3)</f>
        <v>63.097999999999999</v>
      </c>
      <c r="Q2703" t="str">
        <f>LEFT(N2703, SEARCH("/", N2703, 1)-1)</f>
        <v>publishing</v>
      </c>
      <c r="R2703" t="str">
        <f>RIGHT(N2703,LEN(N2703)-FIND("/",N2703))</f>
        <v>children's books</v>
      </c>
      <c r="S2703" s="8">
        <f t="shared" si="84"/>
        <v>41686.705208333333</v>
      </c>
      <c r="T2703" s="8">
        <f t="shared" si="85"/>
        <v>41716.663541666669</v>
      </c>
    </row>
    <row r="2704" spans="1:20" ht="45" x14ac:dyDescent="0.2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17">
        <f>(E2704/D2704)*100</f>
        <v>10.314285714285715</v>
      </c>
      <c r="P2704" s="19">
        <f>ROUND(E2704/L2704, 3)</f>
        <v>32.817999999999998</v>
      </c>
      <c r="Q2704" t="str">
        <f>LEFT(N2704, SEARCH("/", N2704, 1)-1)</f>
        <v>games</v>
      </c>
      <c r="R2704" t="str">
        <f>RIGHT(N2704,LEN(N2704)-FIND("/",N2704))</f>
        <v>mobile games</v>
      </c>
      <c r="S2704" s="8">
        <f t="shared" si="84"/>
        <v>42371.355729166666</v>
      </c>
      <c r="T2704" s="8">
        <f t="shared" si="85"/>
        <v>42400.178472222222</v>
      </c>
    </row>
    <row r="2705" spans="1:20" ht="45" x14ac:dyDescent="0.2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17">
        <f>(E2705/D2705)*100</f>
        <v>10.214285714285715</v>
      </c>
      <c r="P2705" s="19">
        <f>ROUND(E2705/L2705, 3)</f>
        <v>44.688000000000002</v>
      </c>
      <c r="Q2705" t="str">
        <f>LEFT(N2705, SEARCH("/", N2705, 1)-1)</f>
        <v>technology</v>
      </c>
      <c r="R2705" t="str">
        <f>RIGHT(N2705,LEN(N2705)-FIND("/",N2705))</f>
        <v>wearables</v>
      </c>
      <c r="S2705" s="8">
        <f t="shared" si="84"/>
        <v>41940.658645833333</v>
      </c>
      <c r="T2705" s="8">
        <f t="shared" si="85"/>
        <v>41974</v>
      </c>
    </row>
    <row r="2706" spans="1:20" ht="60" x14ac:dyDescent="0.2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17">
        <f>(E2706/D2706)*100</f>
        <v>10.181818181818182</v>
      </c>
      <c r="P2706" s="19">
        <f>ROUND(E2706/L2706, 3)</f>
        <v>62.222000000000001</v>
      </c>
      <c r="Q2706" t="str">
        <f>LEFT(N2706, SEARCH("/", N2706, 1)-1)</f>
        <v>music</v>
      </c>
      <c r="R2706" t="str">
        <f>RIGHT(N2706,LEN(N2706)-FIND("/",N2706))</f>
        <v>faith</v>
      </c>
      <c r="S2706" s="8">
        <f t="shared" si="84"/>
        <v>41845.968159722222</v>
      </c>
      <c r="T2706" s="8">
        <f t="shared" si="85"/>
        <v>41875.968159722222</v>
      </c>
    </row>
    <row r="2707" spans="1:20" ht="30" x14ac:dyDescent="0.2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17">
        <f>(E2707/D2707)*100</f>
        <v>10.08</v>
      </c>
      <c r="P2707" s="19">
        <f>ROUND(E2707/L2707, 3)</f>
        <v>42</v>
      </c>
      <c r="Q2707" t="str">
        <f>LEFT(N2707, SEARCH("/", N2707, 1)-1)</f>
        <v>food</v>
      </c>
      <c r="R2707" t="str">
        <f>RIGHT(N2707,LEN(N2707)-FIND("/",N2707))</f>
        <v>food trucks</v>
      </c>
      <c r="S2707" s="8">
        <f t="shared" si="84"/>
        <v>42317.954571759255</v>
      </c>
      <c r="T2707" s="8">
        <f t="shared" si="85"/>
        <v>42377.954571759255</v>
      </c>
    </row>
    <row r="2708" spans="1:20" ht="45" x14ac:dyDescent="0.2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17">
        <f>(E2708/D2708)*100</f>
        <v>10.050000000000001</v>
      </c>
      <c r="P2708" s="19">
        <f>ROUND(E2708/L2708, 3)</f>
        <v>100.5</v>
      </c>
      <c r="Q2708" t="str">
        <f>LEFT(N2708, SEARCH("/", N2708, 1)-1)</f>
        <v>theater</v>
      </c>
      <c r="R2708" t="str">
        <f>RIGHT(N2708,LEN(N2708)-FIND("/",N2708))</f>
        <v>plays</v>
      </c>
      <c r="S2708" s="8">
        <f t="shared" si="84"/>
        <v>42020.587349537032</v>
      </c>
      <c r="T2708" s="8">
        <f t="shared" si="85"/>
        <v>42050.587349537032</v>
      </c>
    </row>
    <row r="2709" spans="1:20" ht="60" x14ac:dyDescent="0.2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17">
        <f>(E2709/D2709)*100</f>
        <v>10.02</v>
      </c>
      <c r="P2709" s="19">
        <f>ROUND(E2709/L2709, 3)</f>
        <v>178.929</v>
      </c>
      <c r="Q2709" t="str">
        <f>LEFT(N2709, SEARCH("/", N2709, 1)-1)</f>
        <v>technology</v>
      </c>
      <c r="R2709" t="str">
        <f>RIGHT(N2709,LEN(N2709)-FIND("/",N2709))</f>
        <v>wearables</v>
      </c>
      <c r="S2709" s="8">
        <f t="shared" si="84"/>
        <v>42632.373414351852</v>
      </c>
      <c r="T2709" s="8">
        <f t="shared" si="85"/>
        <v>42672.373414351852</v>
      </c>
    </row>
    <row r="2710" spans="1:20" ht="45" x14ac:dyDescent="0.2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17">
        <f>(E2710/D2710)*100</f>
        <v>10</v>
      </c>
      <c r="P2710" s="19">
        <f>ROUND(E2710/L2710, 3)</f>
        <v>40</v>
      </c>
      <c r="Q2710" t="str">
        <f>LEFT(N2710, SEARCH("/", N2710, 1)-1)</f>
        <v>music</v>
      </c>
      <c r="R2710" t="str">
        <f>RIGHT(N2710,LEN(N2710)-FIND("/",N2710))</f>
        <v>indie rock</v>
      </c>
      <c r="S2710" s="8">
        <f t="shared" si="84"/>
        <v>42065.897719907407</v>
      </c>
      <c r="T2710" s="8">
        <f t="shared" si="85"/>
        <v>42095.856053240743</v>
      </c>
    </row>
    <row r="2711" spans="1:20" ht="60" x14ac:dyDescent="0.2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17">
        <f>(E2711/D2711)*100</f>
        <v>10</v>
      </c>
      <c r="P2711" s="19">
        <f>ROUND(E2711/L2711, 3)</f>
        <v>10</v>
      </c>
      <c r="Q2711" t="str">
        <f>LEFT(N2711, SEARCH("/", N2711, 1)-1)</f>
        <v>games</v>
      </c>
      <c r="R2711" t="str">
        <f>RIGHT(N2711,LEN(N2711)-FIND("/",N2711))</f>
        <v>video games</v>
      </c>
      <c r="S2711" s="8">
        <f t="shared" si="84"/>
        <v>40198.424849537041</v>
      </c>
      <c r="T2711" s="8">
        <f t="shared" si="85"/>
        <v>40252.290972222225</v>
      </c>
    </row>
    <row r="2712" spans="1:20" ht="45" x14ac:dyDescent="0.2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17">
        <f>(E2712/D2712)*100</f>
        <v>10</v>
      </c>
      <c r="P2712" s="19">
        <f>ROUND(E2712/L2712, 3)</f>
        <v>100</v>
      </c>
      <c r="Q2712" t="str">
        <f>LEFT(N2712, SEARCH("/", N2712, 1)-1)</f>
        <v>theater</v>
      </c>
      <c r="R2712" t="str">
        <f>RIGHT(N2712,LEN(N2712)-FIND("/",N2712))</f>
        <v>plays</v>
      </c>
      <c r="S2712" s="8">
        <f t="shared" si="84"/>
        <v>42203.677766203706</v>
      </c>
      <c r="T2712" s="8">
        <f t="shared" si="85"/>
        <v>42233.677766203706</v>
      </c>
    </row>
    <row r="2713" spans="1:20" ht="45" x14ac:dyDescent="0.2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17">
        <f>(E2713/D2713)*100</f>
        <v>10</v>
      </c>
      <c r="P2713" s="19">
        <f>ROUND(E2713/L2713, 3)</f>
        <v>10</v>
      </c>
      <c r="Q2713" t="str">
        <f>LEFT(N2713, SEARCH("/", N2713, 1)-1)</f>
        <v>theater</v>
      </c>
      <c r="R2713" t="str">
        <f>RIGHT(N2713,LEN(N2713)-FIND("/",N2713))</f>
        <v>plays</v>
      </c>
      <c r="S2713" s="8">
        <f t="shared" si="84"/>
        <v>41831.697939814818</v>
      </c>
      <c r="T2713" s="8">
        <f t="shared" si="85"/>
        <v>41861.697939814818</v>
      </c>
    </row>
    <row r="2714" spans="1:20" ht="45" x14ac:dyDescent="0.2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17">
        <f>(E2714/D2714)*100</f>
        <v>10</v>
      </c>
      <c r="P2714" s="19">
        <f>ROUND(E2714/L2714, 3)</f>
        <v>142.857</v>
      </c>
      <c r="Q2714" t="str">
        <f>LEFT(N2714, SEARCH("/", N2714, 1)-1)</f>
        <v>theater</v>
      </c>
      <c r="R2714" t="str">
        <f>RIGHT(N2714,LEN(N2714)-FIND("/",N2714))</f>
        <v>plays</v>
      </c>
      <c r="S2714" s="8">
        <f t="shared" si="84"/>
        <v>42308.211215277777</v>
      </c>
      <c r="T2714" s="8">
        <f t="shared" si="85"/>
        <v>42338.252881944441</v>
      </c>
    </row>
    <row r="2715" spans="1:20" ht="45" x14ac:dyDescent="0.2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17">
        <f>(E2715/D2715)*100</f>
        <v>10</v>
      </c>
      <c r="P2715" s="19">
        <f>ROUND(E2715/L2715, 3)</f>
        <v>5</v>
      </c>
      <c r="Q2715" t="str">
        <f>LEFT(N2715, SEARCH("/", N2715, 1)-1)</f>
        <v>theater</v>
      </c>
      <c r="R2715" t="str">
        <f>RIGHT(N2715,LEN(N2715)-FIND("/",N2715))</f>
        <v>plays</v>
      </c>
      <c r="S2715" s="8">
        <f t="shared" si="84"/>
        <v>41820.870821759258</v>
      </c>
      <c r="T2715" s="8">
        <f t="shared" si="85"/>
        <v>41850.870821759258</v>
      </c>
    </row>
    <row r="2716" spans="1:20" ht="45" x14ac:dyDescent="0.2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17">
        <f>(E2716/D2716)*100</f>
        <v>10</v>
      </c>
      <c r="P2716" s="19">
        <f>ROUND(E2716/L2716, 3)</f>
        <v>16.667000000000002</v>
      </c>
      <c r="Q2716" t="str">
        <f>LEFT(N2716, SEARCH("/", N2716, 1)-1)</f>
        <v>theater</v>
      </c>
      <c r="R2716" t="str">
        <f>RIGHT(N2716,LEN(N2716)-FIND("/",N2716))</f>
        <v>plays</v>
      </c>
      <c r="S2716" s="8">
        <f t="shared" si="84"/>
        <v>42188.83293981482</v>
      </c>
      <c r="T2716" s="8">
        <f t="shared" si="85"/>
        <v>42242.772222222222</v>
      </c>
    </row>
    <row r="2717" spans="1:20" ht="45" x14ac:dyDescent="0.2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17">
        <f>(E2717/D2717)*100</f>
        <v>9.9878048780487809</v>
      </c>
      <c r="P2717" s="19">
        <f>ROUND(E2717/L2717, 3)</f>
        <v>744.54499999999996</v>
      </c>
      <c r="Q2717" t="str">
        <f>LEFT(N2717, SEARCH("/", N2717, 1)-1)</f>
        <v>publishing</v>
      </c>
      <c r="R2717" t="str">
        <f>RIGHT(N2717,LEN(N2717)-FIND("/",N2717))</f>
        <v>translations</v>
      </c>
      <c r="S2717" s="8">
        <f t="shared" si="84"/>
        <v>42142.767106481479</v>
      </c>
      <c r="T2717" s="8">
        <f t="shared" si="85"/>
        <v>42163.625</v>
      </c>
    </row>
    <row r="2718" spans="1:20" ht="60" x14ac:dyDescent="0.2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17">
        <f>(E2718/D2718)*100</f>
        <v>9.84</v>
      </c>
      <c r="P2718" s="19">
        <f>ROUND(E2718/L2718, 3)</f>
        <v>54.667000000000002</v>
      </c>
      <c r="Q2718" t="str">
        <f>LEFT(N2718, SEARCH("/", N2718, 1)-1)</f>
        <v>technology</v>
      </c>
      <c r="R2718" t="str">
        <f>RIGHT(N2718,LEN(N2718)-FIND("/",N2718))</f>
        <v>wearables</v>
      </c>
      <c r="S2718" s="8">
        <f t="shared" si="84"/>
        <v>42626.633703703701</v>
      </c>
      <c r="T2718" s="8">
        <f t="shared" si="85"/>
        <v>42656.633703703701</v>
      </c>
    </row>
    <row r="2719" spans="1:20" ht="60" x14ac:dyDescent="0.2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17">
        <f>(E2719/D2719)*100</f>
        <v>9.8166666666666664</v>
      </c>
      <c r="P2719" s="19">
        <f>ROUND(E2719/L2719, 3)</f>
        <v>53.545000000000002</v>
      </c>
      <c r="Q2719" t="str">
        <f>LEFT(N2719, SEARCH("/", N2719, 1)-1)</f>
        <v>food</v>
      </c>
      <c r="R2719" t="str">
        <f>RIGHT(N2719,LEN(N2719)-FIND("/",N2719))</f>
        <v>restaurants</v>
      </c>
      <c r="S2719" s="8">
        <f t="shared" si="84"/>
        <v>42052.802430555559</v>
      </c>
      <c r="T2719" s="8">
        <f t="shared" si="85"/>
        <v>42082.760763888888</v>
      </c>
    </row>
    <row r="2720" spans="1:20" ht="60" x14ac:dyDescent="0.2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17">
        <f>(E2720/D2720)*100</f>
        <v>9.76</v>
      </c>
      <c r="P2720" s="19">
        <f>ROUND(E2720/L2720, 3)</f>
        <v>37.537999999999997</v>
      </c>
      <c r="Q2720" t="str">
        <f>LEFT(N2720, SEARCH("/", N2720, 1)-1)</f>
        <v>theater</v>
      </c>
      <c r="R2720" t="str">
        <f>RIGHT(N2720,LEN(N2720)-FIND("/",N2720))</f>
        <v>plays</v>
      </c>
      <c r="S2720" s="8">
        <f t="shared" si="84"/>
        <v>42467.548541666663</v>
      </c>
      <c r="T2720" s="8">
        <f t="shared" si="85"/>
        <v>42496.544444444444</v>
      </c>
    </row>
    <row r="2721" spans="1:20" ht="60" x14ac:dyDescent="0.2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17">
        <f>(E2721/D2721)*100</f>
        <v>9.74</v>
      </c>
      <c r="P2721" s="19">
        <f>ROUND(E2721/L2721, 3)</f>
        <v>54.110999999999997</v>
      </c>
      <c r="Q2721" t="str">
        <f>LEFT(N2721, SEARCH("/", N2721, 1)-1)</f>
        <v>music</v>
      </c>
      <c r="R2721" t="str">
        <f>RIGHT(N2721,LEN(N2721)-FIND("/",N2721))</f>
        <v>faith</v>
      </c>
      <c r="S2721" s="8">
        <f t="shared" si="84"/>
        <v>42427.721006944441</v>
      </c>
      <c r="T2721" s="8">
        <f t="shared" si="85"/>
        <v>42457.679340277777</v>
      </c>
    </row>
    <row r="2722" spans="1:20" ht="30" x14ac:dyDescent="0.2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17">
        <f>(E2722/D2722)*100</f>
        <v>9.6333333333333346</v>
      </c>
      <c r="P2722" s="19">
        <f>ROUND(E2722/L2722, 3)</f>
        <v>24.082999999999998</v>
      </c>
      <c r="Q2722" t="str">
        <f>LEFT(N2722, SEARCH("/", N2722, 1)-1)</f>
        <v>technology</v>
      </c>
      <c r="R2722" t="str">
        <f>RIGHT(N2722,LEN(N2722)-FIND("/",N2722))</f>
        <v>wearables</v>
      </c>
      <c r="S2722" s="8">
        <f t="shared" si="84"/>
        <v>42673.66788194445</v>
      </c>
      <c r="T2722" s="8">
        <f t="shared" si="85"/>
        <v>42703.709548611107</v>
      </c>
    </row>
    <row r="2723" spans="1:20" ht="60" x14ac:dyDescent="0.2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17">
        <f>(E2723/D2723)*100</f>
        <v>9.5687499999999996</v>
      </c>
      <c r="P2723" s="19">
        <f>ROUND(E2723/L2723, 3)</f>
        <v>94.506</v>
      </c>
      <c r="Q2723" t="str">
        <f>LEFT(N2723, SEARCH("/", N2723, 1)-1)</f>
        <v>film &amp; video</v>
      </c>
      <c r="R2723" t="str">
        <f>RIGHT(N2723,LEN(N2723)-FIND("/",N2723))</f>
        <v>science fiction</v>
      </c>
      <c r="S2723" s="8">
        <f t="shared" si="84"/>
        <v>41905.812581018516</v>
      </c>
      <c r="T2723" s="8">
        <f t="shared" si="85"/>
        <v>41950.854247685187</v>
      </c>
    </row>
    <row r="2724" spans="1:20" ht="60" x14ac:dyDescent="0.2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17">
        <f>(E2724/D2724)*100</f>
        <v>9.56</v>
      </c>
      <c r="P2724" s="19">
        <f>ROUND(E2724/L2724, 3)</f>
        <v>21.727</v>
      </c>
      <c r="Q2724" t="str">
        <f>LEFT(N2724, SEARCH("/", N2724, 1)-1)</f>
        <v>games</v>
      </c>
      <c r="R2724" t="str">
        <f>RIGHT(N2724,LEN(N2724)-FIND("/",N2724))</f>
        <v>video games</v>
      </c>
      <c r="S2724" s="8">
        <f t="shared" si="84"/>
        <v>41156.963344907403</v>
      </c>
      <c r="T2724" s="8">
        <f t="shared" si="85"/>
        <v>41186.963344907403</v>
      </c>
    </row>
    <row r="2725" spans="1:20" ht="60" x14ac:dyDescent="0.2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17">
        <f>(E2725/D2725)*100</f>
        <v>9.5500000000000007</v>
      </c>
      <c r="P2725" s="19">
        <f>ROUND(E2725/L2725, 3)</f>
        <v>73.462000000000003</v>
      </c>
      <c r="Q2725" t="str">
        <f>LEFT(N2725, SEARCH("/", N2725, 1)-1)</f>
        <v>film &amp; video</v>
      </c>
      <c r="R2725" t="str">
        <f>RIGHT(N2725,LEN(N2725)-FIND("/",N2725))</f>
        <v>animation</v>
      </c>
      <c r="S2725" s="8">
        <f t="shared" si="84"/>
        <v>40043.895462962959</v>
      </c>
      <c r="T2725" s="8">
        <f t="shared" si="85"/>
        <v>40098.874305555553</v>
      </c>
    </row>
    <row r="2726" spans="1:20" ht="60" x14ac:dyDescent="0.2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17">
        <f>(E2726/D2726)*100</f>
        <v>9.5</v>
      </c>
      <c r="P2726" s="19">
        <f>ROUND(E2726/L2726, 3)</f>
        <v>71.25</v>
      </c>
      <c r="Q2726" t="str">
        <f>LEFT(N2726, SEARCH("/", N2726, 1)-1)</f>
        <v>film &amp; video</v>
      </c>
      <c r="R2726" t="str">
        <f>RIGHT(N2726,LEN(N2726)-FIND("/",N2726))</f>
        <v>animation</v>
      </c>
      <c r="S2726" s="8">
        <f t="shared" si="84"/>
        <v>42238.726631944446</v>
      </c>
      <c r="T2726" s="8">
        <f t="shared" si="85"/>
        <v>42298.726631944446</v>
      </c>
    </row>
    <row r="2727" spans="1:20" ht="45" x14ac:dyDescent="0.2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17">
        <f>(E2727/D2727)*100</f>
        <v>9.4412800000000008</v>
      </c>
      <c r="P2727" s="19">
        <f>ROUND(E2727/L2727, 3)</f>
        <v>73.760000000000005</v>
      </c>
      <c r="Q2727" t="str">
        <f>LEFT(N2727, SEARCH("/", N2727, 1)-1)</f>
        <v>music</v>
      </c>
      <c r="R2727" t="str">
        <f>RIGHT(N2727,LEN(N2727)-FIND("/",N2727))</f>
        <v>indie rock</v>
      </c>
      <c r="S2727" s="8">
        <f t="shared" si="84"/>
        <v>41887.784062500003</v>
      </c>
      <c r="T2727" s="8">
        <f t="shared" si="85"/>
        <v>41917.784062500003</v>
      </c>
    </row>
    <row r="2728" spans="1:20" ht="60" x14ac:dyDescent="0.2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17">
        <f>(E2728/D2728)*100</f>
        <v>9.4166666666666661</v>
      </c>
      <c r="P2728" s="19">
        <f>ROUND(E2728/L2728, 3)</f>
        <v>80.713999999999999</v>
      </c>
      <c r="Q2728" t="str">
        <f>LEFT(N2728, SEARCH("/", N2728, 1)-1)</f>
        <v>theater</v>
      </c>
      <c r="R2728" t="str">
        <f>RIGHT(N2728,LEN(N2728)-FIND("/",N2728))</f>
        <v>plays</v>
      </c>
      <c r="S2728" s="8">
        <f t="shared" si="84"/>
        <v>42199.648912037039</v>
      </c>
      <c r="T2728" s="8">
        <f t="shared" si="85"/>
        <v>42217.041666666672</v>
      </c>
    </row>
    <row r="2729" spans="1:20" ht="45" x14ac:dyDescent="0.2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17">
        <f>(E2729/D2729)*100</f>
        <v>9.379999999999999</v>
      </c>
      <c r="P2729" s="19">
        <f>ROUND(E2729/L2729, 3)</f>
        <v>170.54499999999999</v>
      </c>
      <c r="Q2729" t="str">
        <f>LEFT(N2729, SEARCH("/", N2729, 1)-1)</f>
        <v>film &amp; video</v>
      </c>
      <c r="R2729" t="str">
        <f>RIGHT(N2729,LEN(N2729)-FIND("/",N2729))</f>
        <v>animation</v>
      </c>
      <c r="S2729" s="8">
        <f t="shared" si="84"/>
        <v>42296.261087962965</v>
      </c>
      <c r="T2729" s="8">
        <f t="shared" si="85"/>
        <v>42326.302754629629</v>
      </c>
    </row>
    <row r="2730" spans="1:20" ht="60" x14ac:dyDescent="0.2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17">
        <f>(E2730/D2730)*100</f>
        <v>9.3333333333333339</v>
      </c>
      <c r="P2730" s="19">
        <f>ROUND(E2730/L2730, 3)</f>
        <v>35</v>
      </c>
      <c r="Q2730" t="str">
        <f>LEFT(N2730, SEARCH("/", N2730, 1)-1)</f>
        <v>music</v>
      </c>
      <c r="R2730" t="str">
        <f>RIGHT(N2730,LEN(N2730)-FIND("/",N2730))</f>
        <v>faith</v>
      </c>
      <c r="S2730" s="8">
        <f t="shared" si="84"/>
        <v>42803.920277777783</v>
      </c>
      <c r="T2730" s="8">
        <f t="shared" si="85"/>
        <v>42834.833333333328</v>
      </c>
    </row>
    <row r="2731" spans="1:20" ht="45" x14ac:dyDescent="0.2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17">
        <f>(E2731/D2731)*100</f>
        <v>9.31</v>
      </c>
      <c r="P2731" s="19">
        <f>ROUND(E2731/L2731, 3)</f>
        <v>60.064999999999998</v>
      </c>
      <c r="Q2731" t="str">
        <f>LEFT(N2731, SEARCH("/", N2731, 1)-1)</f>
        <v>theater</v>
      </c>
      <c r="R2731" t="str">
        <f>RIGHT(N2731,LEN(N2731)-FIND("/",N2731))</f>
        <v>plays</v>
      </c>
      <c r="S2731" s="8">
        <f t="shared" si="84"/>
        <v>42205.171018518522</v>
      </c>
      <c r="T2731" s="8">
        <f t="shared" si="85"/>
        <v>42235.171018518522</v>
      </c>
    </row>
    <row r="2732" spans="1:20" ht="30" x14ac:dyDescent="0.2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17">
        <f>(E2732/D2732)*100</f>
        <v>9.3000000000000007</v>
      </c>
      <c r="P2732" s="19">
        <f>ROUND(E2732/L2732, 3)</f>
        <v>31</v>
      </c>
      <c r="Q2732" t="str">
        <f>LEFT(N2732, SEARCH("/", N2732, 1)-1)</f>
        <v>photography</v>
      </c>
      <c r="R2732" t="str">
        <f>RIGHT(N2732,LEN(N2732)-FIND("/",N2732))</f>
        <v>places</v>
      </c>
      <c r="S2732" s="8">
        <f t="shared" si="84"/>
        <v>42246.789965277778</v>
      </c>
      <c r="T2732" s="8">
        <f t="shared" si="85"/>
        <v>42303.888888888891</v>
      </c>
    </row>
    <row r="2733" spans="1:20" ht="45" x14ac:dyDescent="0.2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17">
        <f>(E2733/D2733)*100</f>
        <v>9.1050000000000004</v>
      </c>
      <c r="P2733" s="19">
        <f>ROUND(E2733/L2733, 3)</f>
        <v>18.582000000000001</v>
      </c>
      <c r="Q2733" t="str">
        <f>LEFT(N2733, SEARCH("/", N2733, 1)-1)</f>
        <v>games</v>
      </c>
      <c r="R2733" t="str">
        <f>RIGHT(N2733,LEN(N2733)-FIND("/",N2733))</f>
        <v>video games</v>
      </c>
      <c r="S2733" s="8">
        <f t="shared" si="84"/>
        <v>41740.138113425928</v>
      </c>
      <c r="T2733" s="8">
        <f t="shared" si="85"/>
        <v>41770.138113425928</v>
      </c>
    </row>
    <row r="2734" spans="1:20" ht="45" x14ac:dyDescent="0.2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17">
        <f>(E2734/D2734)*100</f>
        <v>9.0909090909090917</v>
      </c>
      <c r="P2734" s="19">
        <f>ROUND(E2734/L2734, 3)</f>
        <v>29.411999999999999</v>
      </c>
      <c r="Q2734" t="str">
        <f>LEFT(N2734, SEARCH("/", N2734, 1)-1)</f>
        <v>theater</v>
      </c>
      <c r="R2734" t="str">
        <f>RIGHT(N2734,LEN(N2734)-FIND("/",N2734))</f>
        <v>plays</v>
      </c>
      <c r="S2734" s="8">
        <f t="shared" si="84"/>
        <v>41869.714166666665</v>
      </c>
      <c r="T2734" s="8">
        <f t="shared" si="85"/>
        <v>41876.875</v>
      </c>
    </row>
    <row r="2735" spans="1:20" ht="75" x14ac:dyDescent="0.2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17">
        <f>(E2735/D2735)*100</f>
        <v>9.0833333333333339</v>
      </c>
      <c r="P2735" s="19">
        <f>ROUND(E2735/L2735, 3)</f>
        <v>389.286</v>
      </c>
      <c r="Q2735" t="str">
        <f>LEFT(N2735, SEARCH("/", N2735, 1)-1)</f>
        <v>technology</v>
      </c>
      <c r="R2735" t="str">
        <f>RIGHT(N2735,LEN(N2735)-FIND("/",N2735))</f>
        <v>web</v>
      </c>
      <c r="S2735" s="8">
        <f t="shared" si="84"/>
        <v>42080.757326388892</v>
      </c>
      <c r="T2735" s="8">
        <f t="shared" si="85"/>
        <v>42110.757326388892</v>
      </c>
    </row>
    <row r="2736" spans="1:20" ht="60" x14ac:dyDescent="0.2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17">
        <f>(E2736/D2736)*100</f>
        <v>9.0090090090090094</v>
      </c>
      <c r="P2736" s="19">
        <f>ROUND(E2736/L2736, 3)</f>
        <v>30</v>
      </c>
      <c r="Q2736" t="str">
        <f>LEFT(N2736, SEARCH("/", N2736, 1)-1)</f>
        <v>technology</v>
      </c>
      <c r="R2736" t="str">
        <f>RIGHT(N2736,LEN(N2736)-FIND("/",N2736))</f>
        <v>gadgets</v>
      </c>
      <c r="S2736" s="8">
        <f t="shared" si="84"/>
        <v>41929.174456018518</v>
      </c>
      <c r="T2736" s="8">
        <f t="shared" si="85"/>
        <v>41944.165972222225</v>
      </c>
    </row>
    <row r="2737" spans="1:20" ht="60" x14ac:dyDescent="0.2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17">
        <f>(E2737/D2737)*100</f>
        <v>8.974444444444444</v>
      </c>
      <c r="P2737" s="19">
        <f>ROUND(E2737/L2737, 3)</f>
        <v>65.667000000000002</v>
      </c>
      <c r="Q2737" t="str">
        <f>LEFT(N2737, SEARCH("/", N2737, 1)-1)</f>
        <v>games</v>
      </c>
      <c r="R2737" t="str">
        <f>RIGHT(N2737,LEN(N2737)-FIND("/",N2737))</f>
        <v>video games</v>
      </c>
      <c r="S2737" s="8">
        <f t="shared" si="84"/>
        <v>41417.228043981479</v>
      </c>
      <c r="T2737" s="8">
        <f t="shared" si="85"/>
        <v>41462.228043981479</v>
      </c>
    </row>
    <row r="2738" spans="1:20" ht="60" x14ac:dyDescent="0.2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17">
        <f>(E2738/D2738)*100</f>
        <v>8.9066666666666663</v>
      </c>
      <c r="P2738" s="19">
        <f>ROUND(E2738/L2738, 3)</f>
        <v>41.75</v>
      </c>
      <c r="Q2738" t="str">
        <f>LEFT(N2738, SEARCH("/", N2738, 1)-1)</f>
        <v>technology</v>
      </c>
      <c r="R2738" t="str">
        <f>RIGHT(N2738,LEN(N2738)-FIND("/",N2738))</f>
        <v>wearables</v>
      </c>
      <c r="S2738" s="8">
        <f t="shared" si="84"/>
        <v>42382.843287037031</v>
      </c>
      <c r="T2738" s="8">
        <f t="shared" si="85"/>
        <v>42418.843287037031</v>
      </c>
    </row>
    <row r="2739" spans="1:20" ht="60" x14ac:dyDescent="0.2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17">
        <f>(E2739/D2739)*100</f>
        <v>8.9</v>
      </c>
      <c r="P2739" s="19">
        <f>ROUND(E2739/L2739, 3)</f>
        <v>40.454999999999998</v>
      </c>
      <c r="Q2739" t="str">
        <f>LEFT(N2739, SEARCH("/", N2739, 1)-1)</f>
        <v>publishing</v>
      </c>
      <c r="R2739" t="str">
        <f>RIGHT(N2739,LEN(N2739)-FIND("/",N2739))</f>
        <v>fiction</v>
      </c>
      <c r="S2739" s="8">
        <f t="shared" si="84"/>
        <v>42067.722372685181</v>
      </c>
      <c r="T2739" s="8">
        <f t="shared" si="85"/>
        <v>42097.651388888888</v>
      </c>
    </row>
    <row r="2740" spans="1:20" ht="60" x14ac:dyDescent="0.2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17">
        <f>(E2740/D2740)*100</f>
        <v>8.9</v>
      </c>
      <c r="P2740" s="19">
        <f>ROUND(E2740/L2740, 3)</f>
        <v>222.5</v>
      </c>
      <c r="Q2740" t="str">
        <f>LEFT(N2740, SEARCH("/", N2740, 1)-1)</f>
        <v>theater</v>
      </c>
      <c r="R2740" t="str">
        <f>RIGHT(N2740,LEN(N2740)-FIND("/",N2740))</f>
        <v>plays</v>
      </c>
      <c r="S2740" s="8">
        <f t="shared" si="84"/>
        <v>42695.7105787037</v>
      </c>
      <c r="T2740" s="8">
        <f t="shared" si="85"/>
        <v>42725.7105787037</v>
      </c>
    </row>
    <row r="2741" spans="1:20" ht="60" x14ac:dyDescent="0.2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17">
        <f>(E2741/D2741)*100</f>
        <v>8.8800000000000008</v>
      </c>
      <c r="P2741" s="19">
        <f>ROUND(E2741/L2741, 3)</f>
        <v>30.273</v>
      </c>
      <c r="Q2741" t="str">
        <f>LEFT(N2741, SEARCH("/", N2741, 1)-1)</f>
        <v>technology</v>
      </c>
      <c r="R2741" t="str">
        <f>RIGHT(N2741,LEN(N2741)-FIND("/",N2741))</f>
        <v>wearables</v>
      </c>
      <c r="S2741" s="8">
        <f t="shared" si="84"/>
        <v>42451.698449074072</v>
      </c>
      <c r="T2741" s="8">
        <f t="shared" si="85"/>
        <v>42486.288194444445</v>
      </c>
    </row>
    <row r="2742" spans="1:20" ht="45" x14ac:dyDescent="0.2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17">
        <f>(E2742/D2742)*100</f>
        <v>8.8333333333333339</v>
      </c>
      <c r="P2742" s="19">
        <f>ROUND(E2742/L2742, 3)</f>
        <v>44.167000000000002</v>
      </c>
      <c r="Q2742" t="str">
        <f>LEFT(N2742, SEARCH("/", N2742, 1)-1)</f>
        <v>food</v>
      </c>
      <c r="R2742" t="str">
        <f>RIGHT(N2742,LEN(N2742)-FIND("/",N2742))</f>
        <v>food trucks</v>
      </c>
      <c r="S2742" s="8">
        <f t="shared" si="84"/>
        <v>41723.9533912037</v>
      </c>
      <c r="T2742" s="8">
        <f t="shared" si="85"/>
        <v>41761.9533912037</v>
      </c>
    </row>
    <row r="2743" spans="1:20" ht="60" x14ac:dyDescent="0.2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17">
        <f>(E2743/D2743)*100</f>
        <v>8.7200000000000006</v>
      </c>
      <c r="P2743" s="19">
        <f>ROUND(E2743/L2743, 3)</f>
        <v>25.646999999999998</v>
      </c>
      <c r="Q2743" t="str">
        <f>LEFT(N2743, SEARCH("/", N2743, 1)-1)</f>
        <v>theater</v>
      </c>
      <c r="R2743" t="str">
        <f>RIGHT(N2743,LEN(N2743)-FIND("/",N2743))</f>
        <v>plays</v>
      </c>
      <c r="S2743" s="8">
        <f t="shared" si="84"/>
        <v>41780.785729166666</v>
      </c>
      <c r="T2743" s="8">
        <f t="shared" si="85"/>
        <v>41840.785729166666</v>
      </c>
    </row>
    <row r="2744" spans="1:20" ht="60" x14ac:dyDescent="0.2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17">
        <f>(E2744/D2744)*100</f>
        <v>8.6666666666666679</v>
      </c>
      <c r="P2744" s="19">
        <f>ROUND(E2744/L2744, 3)</f>
        <v>16.25</v>
      </c>
      <c r="Q2744" t="str">
        <f>LEFT(N2744, SEARCH("/", N2744, 1)-1)</f>
        <v>theater</v>
      </c>
      <c r="R2744" t="str">
        <f>RIGHT(N2744,LEN(N2744)-FIND("/",N2744))</f>
        <v>plays</v>
      </c>
      <c r="S2744" s="8">
        <f t="shared" si="84"/>
        <v>41834.135370370372</v>
      </c>
      <c r="T2744" s="8">
        <f t="shared" si="85"/>
        <v>41849.135370370372</v>
      </c>
    </row>
    <row r="2745" spans="1:20" ht="30" x14ac:dyDescent="0.2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17">
        <f>(E2745/D2745)*100</f>
        <v>8.6666666666666679</v>
      </c>
      <c r="P2745" s="19">
        <f>ROUND(E2745/L2745, 3)</f>
        <v>32.5</v>
      </c>
      <c r="Q2745" t="str">
        <f>LEFT(N2745, SEARCH("/", N2745, 1)-1)</f>
        <v>theater</v>
      </c>
      <c r="R2745" t="str">
        <f>RIGHT(N2745,LEN(N2745)-FIND("/",N2745))</f>
        <v>plays</v>
      </c>
      <c r="S2745" s="8">
        <f t="shared" si="84"/>
        <v>42620.91097222222</v>
      </c>
      <c r="T2745" s="8">
        <f t="shared" si="85"/>
        <v>42650.91097222222</v>
      </c>
    </row>
    <row r="2746" spans="1:20" ht="45" x14ac:dyDescent="0.2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17">
        <f>(E2746/D2746)*100</f>
        <v>8.64</v>
      </c>
      <c r="P2746" s="19">
        <f>ROUND(E2746/L2746, 3)</f>
        <v>64.8</v>
      </c>
      <c r="Q2746" t="str">
        <f>LEFT(N2746, SEARCH("/", N2746, 1)-1)</f>
        <v>theater</v>
      </c>
      <c r="R2746" t="str">
        <f>RIGHT(N2746,LEN(N2746)-FIND("/",N2746))</f>
        <v>spaces</v>
      </c>
      <c r="S2746" s="8">
        <f t="shared" si="84"/>
        <v>42551.102314814809</v>
      </c>
      <c r="T2746" s="8">
        <f t="shared" si="85"/>
        <v>42601.102314814809</v>
      </c>
    </row>
    <row r="2747" spans="1:20" ht="30" x14ac:dyDescent="0.2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17">
        <f>(E2747/D2747)*100</f>
        <v>8.5714285714285712</v>
      </c>
      <c r="P2747" s="19">
        <f>ROUND(E2747/L2747, 3)</f>
        <v>60</v>
      </c>
      <c r="Q2747" t="str">
        <f>LEFT(N2747, SEARCH("/", N2747, 1)-1)</f>
        <v>photography</v>
      </c>
      <c r="R2747" t="str">
        <f>RIGHT(N2747,LEN(N2747)-FIND("/",N2747))</f>
        <v>nature</v>
      </c>
      <c r="S2747" s="8">
        <f t="shared" si="84"/>
        <v>42286.88217592593</v>
      </c>
      <c r="T2747" s="8">
        <f t="shared" si="85"/>
        <v>42316.923842592587</v>
      </c>
    </row>
    <row r="2748" spans="1:20" ht="45" x14ac:dyDescent="0.2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17">
        <f>(E2748/D2748)*100</f>
        <v>8.5370000000000008</v>
      </c>
      <c r="P2748" s="19">
        <f>ROUND(E2748/L2748, 3)</f>
        <v>29.236000000000001</v>
      </c>
      <c r="Q2748" t="str">
        <f>LEFT(N2748, SEARCH("/", N2748, 1)-1)</f>
        <v>journalism</v>
      </c>
      <c r="R2748" t="str">
        <f>RIGHT(N2748,LEN(N2748)-FIND("/",N2748))</f>
        <v>audio</v>
      </c>
      <c r="S2748" s="8">
        <f t="shared" si="84"/>
        <v>42114.252951388888</v>
      </c>
      <c r="T2748" s="8">
        <f t="shared" si="85"/>
        <v>42144.252951388888</v>
      </c>
    </row>
    <row r="2749" spans="1:20" ht="45" x14ac:dyDescent="0.2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17">
        <f>(E2749/D2749)*100</f>
        <v>8.52</v>
      </c>
      <c r="P2749" s="19">
        <f>ROUND(E2749/L2749, 3)</f>
        <v>47.332999999999998</v>
      </c>
      <c r="Q2749" t="str">
        <f>LEFT(N2749, SEARCH("/", N2749, 1)-1)</f>
        <v>theater</v>
      </c>
      <c r="R2749" t="str">
        <f>RIGHT(N2749,LEN(N2749)-FIND("/",N2749))</f>
        <v>musical</v>
      </c>
      <c r="S2749" s="8">
        <f t="shared" si="84"/>
        <v>41975.676111111112</v>
      </c>
      <c r="T2749" s="8">
        <f t="shared" si="85"/>
        <v>42006.676111111112</v>
      </c>
    </row>
    <row r="2750" spans="1:20" ht="45" x14ac:dyDescent="0.2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17">
        <f>(E2750/D2750)*100</f>
        <v>8.5</v>
      </c>
      <c r="P2750" s="19">
        <f>ROUND(E2750/L2750, 3)</f>
        <v>8.5</v>
      </c>
      <c r="Q2750" t="str">
        <f>LEFT(N2750, SEARCH("/", N2750, 1)-1)</f>
        <v>theater</v>
      </c>
      <c r="R2750" t="str">
        <f>RIGHT(N2750,LEN(N2750)-FIND("/",N2750))</f>
        <v>plays</v>
      </c>
      <c r="S2750" s="8">
        <f t="shared" si="84"/>
        <v>41826.61954861111</v>
      </c>
      <c r="T2750" s="8">
        <f t="shared" si="85"/>
        <v>41856.61954861111</v>
      </c>
    </row>
    <row r="2751" spans="1:20" ht="45" x14ac:dyDescent="0.2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17">
        <f>(E2751/D2751)*100</f>
        <v>8.4172840000000004</v>
      </c>
      <c r="P2751" s="19">
        <f>ROUND(E2751/L2751, 3)</f>
        <v>78.665999999999997</v>
      </c>
      <c r="Q2751" t="str">
        <f>LEFT(N2751, SEARCH("/", N2751, 1)-1)</f>
        <v>technology</v>
      </c>
      <c r="R2751" t="str">
        <f>RIGHT(N2751,LEN(N2751)-FIND("/",N2751))</f>
        <v>space exploration</v>
      </c>
      <c r="S2751" s="8">
        <f t="shared" si="84"/>
        <v>42226.313298611116</v>
      </c>
      <c r="T2751" s="8">
        <f t="shared" si="85"/>
        <v>42256.313298611116</v>
      </c>
    </row>
    <row r="2752" spans="1:20" ht="60" x14ac:dyDescent="0.2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17">
        <f>(E2752/D2752)*100</f>
        <v>8.3800000000000008</v>
      </c>
      <c r="P2752" s="19">
        <f>ROUND(E2752/L2752, 3)</f>
        <v>104.75</v>
      </c>
      <c r="Q2752" t="str">
        <f>LEFT(N2752, SEARCH("/", N2752, 1)-1)</f>
        <v>publishing</v>
      </c>
      <c r="R2752" t="str">
        <f>RIGHT(N2752,LEN(N2752)-FIND("/",N2752))</f>
        <v>translations</v>
      </c>
      <c r="S2752" s="8">
        <f t="shared" si="84"/>
        <v>42601.851678240739</v>
      </c>
      <c r="T2752" s="8">
        <f t="shared" si="85"/>
        <v>42631.851678240739</v>
      </c>
    </row>
    <row r="2753" spans="1:20" ht="45" x14ac:dyDescent="0.2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17">
        <f>(E2753/D2753)*100</f>
        <v>8.3333333333333321</v>
      </c>
      <c r="P2753" s="19">
        <f>ROUND(E2753/L2753, 3)</f>
        <v>100</v>
      </c>
      <c r="Q2753" t="str">
        <f>LEFT(N2753, SEARCH("/", N2753, 1)-1)</f>
        <v>publishing</v>
      </c>
      <c r="R2753" t="str">
        <f>RIGHT(N2753,LEN(N2753)-FIND("/",N2753))</f>
        <v>fiction</v>
      </c>
      <c r="S2753" s="8">
        <f t="shared" si="84"/>
        <v>41991.713460648149</v>
      </c>
      <c r="T2753" s="8">
        <f t="shared" si="85"/>
        <v>42050.651388888888</v>
      </c>
    </row>
    <row r="2754" spans="1:20" ht="45" x14ac:dyDescent="0.2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17">
        <f>(E2754/D2754)*100</f>
        <v>8.3000000000000007</v>
      </c>
      <c r="P2754" s="19">
        <f>ROUND(E2754/L2754, 3)</f>
        <v>10.375</v>
      </c>
      <c r="Q2754" t="str">
        <f>LEFT(N2754, SEARCH("/", N2754, 1)-1)</f>
        <v>games</v>
      </c>
      <c r="R2754" t="str">
        <f>RIGHT(N2754,LEN(N2754)-FIND("/",N2754))</f>
        <v>video games</v>
      </c>
      <c r="S2754" s="8">
        <f t="shared" si="84"/>
        <v>42333.598530092597</v>
      </c>
      <c r="T2754" s="8">
        <f t="shared" si="85"/>
        <v>42363.598530092597</v>
      </c>
    </row>
    <row r="2755" spans="1:20" ht="60" x14ac:dyDescent="0.2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17">
        <f>(E2755/D2755)*100</f>
        <v>8.2142857142857135</v>
      </c>
      <c r="P2755" s="19">
        <f>ROUND(E2755/L2755, 3)</f>
        <v>38.332999999999998</v>
      </c>
      <c r="Q2755" t="str">
        <f>LEFT(N2755, SEARCH("/", N2755, 1)-1)</f>
        <v>theater</v>
      </c>
      <c r="R2755" t="str">
        <f>RIGHT(N2755,LEN(N2755)-FIND("/",N2755))</f>
        <v>plays</v>
      </c>
      <c r="S2755" s="8">
        <f t="shared" ref="S2755:S2818" si="86">(((J2755/60)/60)/24)+DATE(1970,1,1)</f>
        <v>41904.650578703702</v>
      </c>
      <c r="T2755" s="8">
        <f t="shared" ref="T2755:T2818" si="87">(((I2755/60)/60)/24)+DATE(1970,1,1)</f>
        <v>41934.650578703702</v>
      </c>
    </row>
    <row r="2756" spans="1:20" ht="45" x14ac:dyDescent="0.2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17">
        <f>(E2756/D2756)*100</f>
        <v>8.2100000000000009</v>
      </c>
      <c r="P2756" s="19">
        <f>ROUND(E2756/L2756, 3)</f>
        <v>16.754999999999999</v>
      </c>
      <c r="Q2756" t="str">
        <f>LEFT(N2756, SEARCH("/", N2756, 1)-1)</f>
        <v>film &amp; video</v>
      </c>
      <c r="R2756" t="str">
        <f>RIGHT(N2756,LEN(N2756)-FIND("/",N2756))</f>
        <v>animation</v>
      </c>
      <c r="S2756" s="8">
        <f t="shared" si="86"/>
        <v>41378.69976851852</v>
      </c>
      <c r="T2756" s="8">
        <f t="shared" si="87"/>
        <v>41408.69976851852</v>
      </c>
    </row>
    <row r="2757" spans="1:20" ht="60" x14ac:dyDescent="0.2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17">
        <f>(E2757/D2757)*100</f>
        <v>8.1333333333333329</v>
      </c>
      <c r="P2757" s="19">
        <f>ROUND(E2757/L2757, 3)</f>
        <v>10.167</v>
      </c>
      <c r="Q2757" t="str">
        <f>LEFT(N2757, SEARCH("/", N2757, 1)-1)</f>
        <v>theater</v>
      </c>
      <c r="R2757" t="str">
        <f>RIGHT(N2757,LEN(N2757)-FIND("/",N2757))</f>
        <v>plays</v>
      </c>
      <c r="S2757" s="8">
        <f t="shared" si="86"/>
        <v>42020.768634259264</v>
      </c>
      <c r="T2757" s="8">
        <f t="shared" si="87"/>
        <v>42065.958333333328</v>
      </c>
    </row>
    <row r="2758" spans="1:20" ht="45" x14ac:dyDescent="0.2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17">
        <f>(E2758/D2758)*100</f>
        <v>8.0833333333333321</v>
      </c>
      <c r="P2758" s="19">
        <f>ROUND(E2758/L2758, 3)</f>
        <v>90.938000000000002</v>
      </c>
      <c r="Q2758" t="str">
        <f>LEFT(N2758, SEARCH("/", N2758, 1)-1)</f>
        <v>games</v>
      </c>
      <c r="R2758" t="str">
        <f>RIGHT(N2758,LEN(N2758)-FIND("/",N2758))</f>
        <v>mobile games</v>
      </c>
      <c r="S2758" s="8">
        <f t="shared" si="86"/>
        <v>42755.492754629624</v>
      </c>
      <c r="T2758" s="8">
        <f t="shared" si="87"/>
        <v>42802.3125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17">
        <f>(E2759/D2759)*100</f>
        <v>8.06</v>
      </c>
      <c r="P2759" s="19">
        <f>ROUND(E2759/L2759, 3)</f>
        <v>80.599999999999994</v>
      </c>
      <c r="Q2759" t="str">
        <f>LEFT(N2759, SEARCH("/", N2759, 1)-1)</f>
        <v>publishing</v>
      </c>
      <c r="R2759" t="str">
        <f>RIGHT(N2759,LEN(N2759)-FIND("/",N2759))</f>
        <v>translations</v>
      </c>
      <c r="S2759" s="8">
        <f t="shared" si="86"/>
        <v>41961.813518518517</v>
      </c>
      <c r="T2759" s="8">
        <f t="shared" si="87"/>
        <v>41992.813518518517</v>
      </c>
    </row>
    <row r="2760" spans="1:20" ht="60" x14ac:dyDescent="0.2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17">
        <f>(E2760/D2760)*100</f>
        <v>8.0250000000000004</v>
      </c>
      <c r="P2760" s="19">
        <f>ROUND(E2760/L2760, 3)</f>
        <v>200.625</v>
      </c>
      <c r="Q2760" t="str">
        <f>LEFT(N2760, SEARCH("/", N2760, 1)-1)</f>
        <v>theater</v>
      </c>
      <c r="R2760" t="str">
        <f>RIGHT(N2760,LEN(N2760)-FIND("/",N2760))</f>
        <v>spaces</v>
      </c>
      <c r="S2760" s="8">
        <f t="shared" si="86"/>
        <v>42628.690266203703</v>
      </c>
      <c r="T2760" s="8">
        <f t="shared" si="87"/>
        <v>42660.166666666672</v>
      </c>
    </row>
    <row r="2761" spans="1:20" ht="60" x14ac:dyDescent="0.2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17">
        <f>(E2761/D2761)*100</f>
        <v>8</v>
      </c>
      <c r="P2761" s="19">
        <f>ROUND(E2761/L2761, 3)</f>
        <v>11.429</v>
      </c>
      <c r="Q2761" t="str">
        <f>LEFT(N2761, SEARCH("/", N2761, 1)-1)</f>
        <v>food</v>
      </c>
      <c r="R2761" t="str">
        <f>RIGHT(N2761,LEN(N2761)-FIND("/",N2761))</f>
        <v>small batch</v>
      </c>
      <c r="S2761" s="8">
        <f t="shared" si="86"/>
        <v>42794.022349537037</v>
      </c>
      <c r="T2761" s="8">
        <f t="shared" si="87"/>
        <v>42823.980682870373</v>
      </c>
    </row>
    <row r="2762" spans="1:20" ht="60" x14ac:dyDescent="0.2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17">
        <f>(E2762/D2762)*100</f>
        <v>7.8809523809523814</v>
      </c>
      <c r="P2762" s="19">
        <f>ROUND(E2762/L2762, 3)</f>
        <v>45.972000000000001</v>
      </c>
      <c r="Q2762" t="str">
        <f>LEFT(N2762, SEARCH("/", N2762, 1)-1)</f>
        <v>publishing</v>
      </c>
      <c r="R2762" t="str">
        <f>RIGHT(N2762,LEN(N2762)-FIND("/",N2762))</f>
        <v>children's books</v>
      </c>
      <c r="S2762" s="8">
        <f t="shared" si="86"/>
        <v>42136.297175925924</v>
      </c>
      <c r="T2762" s="8">
        <f t="shared" si="87"/>
        <v>42167.297175925924</v>
      </c>
    </row>
    <row r="2763" spans="1:20" ht="60" x14ac:dyDescent="0.2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17">
        <f>(E2763/D2763)*100</f>
        <v>7.8680000000000003</v>
      </c>
      <c r="P2763" s="19">
        <f>ROUND(E2763/L2763, 3)</f>
        <v>115.706</v>
      </c>
      <c r="Q2763" t="str">
        <f>LEFT(N2763, SEARCH("/", N2763, 1)-1)</f>
        <v>music</v>
      </c>
      <c r="R2763" t="str">
        <f>RIGHT(N2763,LEN(N2763)-FIND("/",N2763))</f>
        <v>faith</v>
      </c>
      <c r="S2763" s="8">
        <f t="shared" si="86"/>
        <v>42095.918530092589</v>
      </c>
      <c r="T2763" s="8">
        <f t="shared" si="87"/>
        <v>42125.918530092589</v>
      </c>
    </row>
    <row r="2764" spans="1:20" ht="45" x14ac:dyDescent="0.2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17">
        <f>(E2764/D2764)*100</f>
        <v>7.8378378378378386</v>
      </c>
      <c r="P2764" s="19">
        <f>ROUND(E2764/L2764, 3)</f>
        <v>20.713999999999999</v>
      </c>
      <c r="Q2764" t="str">
        <f>LEFT(N2764, SEARCH("/", N2764, 1)-1)</f>
        <v>theater</v>
      </c>
      <c r="R2764" t="str">
        <f>RIGHT(N2764,LEN(N2764)-FIND("/",N2764))</f>
        <v>plays</v>
      </c>
      <c r="S2764" s="8">
        <f t="shared" si="86"/>
        <v>41755.476724537039</v>
      </c>
      <c r="T2764" s="8">
        <f t="shared" si="87"/>
        <v>41778.476724537039</v>
      </c>
    </row>
    <row r="2765" spans="1:20" ht="30" x14ac:dyDescent="0.2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17">
        <f>(E2765/D2765)*100</f>
        <v>7.8266666666666662</v>
      </c>
      <c r="P2765" s="19">
        <f>ROUND(E2765/L2765, 3)</f>
        <v>23.959</v>
      </c>
      <c r="Q2765" t="str">
        <f>LEFT(N2765, SEARCH("/", N2765, 1)-1)</f>
        <v>games</v>
      </c>
      <c r="R2765" t="str">
        <f>RIGHT(N2765,LEN(N2765)-FIND("/",N2765))</f>
        <v>video games</v>
      </c>
      <c r="S2765" s="8">
        <f t="shared" si="86"/>
        <v>42151.189525462964</v>
      </c>
      <c r="T2765" s="8">
        <f t="shared" si="87"/>
        <v>42181.189525462964</v>
      </c>
    </row>
    <row r="2766" spans="1:20" ht="60" x14ac:dyDescent="0.2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17">
        <f>(E2766/D2766)*100</f>
        <v>7.8</v>
      </c>
      <c r="P2766" s="19">
        <f>ROUND(E2766/L2766, 3)</f>
        <v>26</v>
      </c>
      <c r="Q2766" t="str">
        <f>LEFT(N2766, SEARCH("/", N2766, 1)-1)</f>
        <v>photography</v>
      </c>
      <c r="R2766" t="str">
        <f>RIGHT(N2766,LEN(N2766)-FIND("/",N2766))</f>
        <v>people</v>
      </c>
      <c r="S2766" s="8">
        <f t="shared" si="86"/>
        <v>42181.902037037042</v>
      </c>
      <c r="T2766" s="8">
        <f t="shared" si="87"/>
        <v>42201.902037037042</v>
      </c>
    </row>
    <row r="2767" spans="1:20" ht="45" x14ac:dyDescent="0.2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17">
        <f>(E2767/D2767)*100</f>
        <v>7.7886666666666677</v>
      </c>
      <c r="P2767" s="19">
        <f>ROUND(E2767/L2767, 3)</f>
        <v>292.07499999999999</v>
      </c>
      <c r="Q2767" t="str">
        <f>LEFT(N2767, SEARCH("/", N2767, 1)-1)</f>
        <v>technology</v>
      </c>
      <c r="R2767" t="str">
        <f>RIGHT(N2767,LEN(N2767)-FIND("/",N2767))</f>
        <v>wearables</v>
      </c>
      <c r="S2767" s="8">
        <f t="shared" si="86"/>
        <v>41926.29965277778</v>
      </c>
      <c r="T2767" s="8">
        <f t="shared" si="87"/>
        <v>41956.334722222222</v>
      </c>
    </row>
    <row r="2768" spans="1:20" ht="60" x14ac:dyDescent="0.2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17">
        <f>(E2768/D2768)*100</f>
        <v>7.6</v>
      </c>
      <c r="P2768" s="19">
        <f>ROUND(E2768/L2768, 3)</f>
        <v>4.75</v>
      </c>
      <c r="Q2768" t="str">
        <f>LEFT(N2768, SEARCH("/", N2768, 1)-1)</f>
        <v>theater</v>
      </c>
      <c r="R2768" t="str">
        <f>RIGHT(N2768,LEN(N2768)-FIND("/",N2768))</f>
        <v>plays</v>
      </c>
      <c r="S2768" s="8">
        <f t="shared" si="86"/>
        <v>42002.54488425926</v>
      </c>
      <c r="T2768" s="8">
        <f t="shared" si="87"/>
        <v>42032.54488425926</v>
      </c>
    </row>
    <row r="2769" spans="1:20" ht="60" x14ac:dyDescent="0.2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17">
        <f>(E2769/D2769)*100</f>
        <v>7.5880000000000001</v>
      </c>
      <c r="P2769" s="19">
        <f>ROUND(E2769/L2769, 3)</f>
        <v>65.414000000000001</v>
      </c>
      <c r="Q2769" t="str">
        <f>LEFT(N2769, SEARCH("/", N2769, 1)-1)</f>
        <v>technology</v>
      </c>
      <c r="R2769" t="str">
        <f>RIGHT(N2769,LEN(N2769)-FIND("/",N2769))</f>
        <v>makerspaces</v>
      </c>
      <c r="S2769" s="8">
        <f t="shared" si="86"/>
        <v>41923.857511574075</v>
      </c>
      <c r="T2769" s="8">
        <f t="shared" si="87"/>
        <v>41953.899178240739</v>
      </c>
    </row>
    <row r="2770" spans="1:20" ht="60" x14ac:dyDescent="0.2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17">
        <f>(E2770/D2770)*100</f>
        <v>7.5333333333333332</v>
      </c>
      <c r="P2770" s="19">
        <f>ROUND(E2770/L2770, 3)</f>
        <v>31.172000000000001</v>
      </c>
      <c r="Q2770" t="str">
        <f>LEFT(N2770, SEARCH("/", N2770, 1)-1)</f>
        <v>technology</v>
      </c>
      <c r="R2770" t="str">
        <f>RIGHT(N2770,LEN(N2770)-FIND("/",N2770))</f>
        <v>wearables</v>
      </c>
      <c r="S2770" s="8">
        <f t="shared" si="86"/>
        <v>42077.666377314818</v>
      </c>
      <c r="T2770" s="8">
        <f t="shared" si="87"/>
        <v>42107.666377314818</v>
      </c>
    </row>
    <row r="2771" spans="1:20" ht="60" x14ac:dyDescent="0.2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17">
        <f>(E2771/D2771)*100</f>
        <v>7.5111111111111111</v>
      </c>
      <c r="P2771" s="19">
        <f>ROUND(E2771/L2771, 3)</f>
        <v>37.555999999999997</v>
      </c>
      <c r="Q2771" t="str">
        <f>LEFT(N2771, SEARCH("/", N2771, 1)-1)</f>
        <v>film &amp; video</v>
      </c>
      <c r="R2771" t="str">
        <f>RIGHT(N2771,LEN(N2771)-FIND("/",N2771))</f>
        <v>science fiction</v>
      </c>
      <c r="S2771" s="8">
        <f t="shared" si="86"/>
        <v>42200.542268518519</v>
      </c>
      <c r="T2771" s="8">
        <f t="shared" si="87"/>
        <v>42227.542268518519</v>
      </c>
    </row>
    <row r="2772" spans="1:20" ht="60" x14ac:dyDescent="0.2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17">
        <f>(E2772/D2772)*100</f>
        <v>7.5</v>
      </c>
      <c r="P2772" s="19">
        <f>ROUND(E2772/L2772, 3)</f>
        <v>9</v>
      </c>
      <c r="Q2772" t="str">
        <f>LEFT(N2772, SEARCH("/", N2772, 1)-1)</f>
        <v>games</v>
      </c>
      <c r="R2772" t="str">
        <f>RIGHT(N2772,LEN(N2772)-FIND("/",N2772))</f>
        <v>video games</v>
      </c>
      <c r="S2772" s="8">
        <f t="shared" si="86"/>
        <v>40701.195844907408</v>
      </c>
      <c r="T2772" s="8">
        <f t="shared" si="87"/>
        <v>40746.195844907408</v>
      </c>
    </row>
    <row r="2773" spans="1:20" ht="60" x14ac:dyDescent="0.2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17">
        <f>(E2773/D2773)*100</f>
        <v>7.5</v>
      </c>
      <c r="P2773" s="19">
        <f>ROUND(E2773/L2773, 3)</f>
        <v>50</v>
      </c>
      <c r="Q2773" t="str">
        <f>LEFT(N2773, SEARCH("/", N2773, 1)-1)</f>
        <v>music</v>
      </c>
      <c r="R2773" t="str">
        <f>RIGHT(N2773,LEN(N2773)-FIND("/",N2773))</f>
        <v>faith</v>
      </c>
      <c r="S2773" s="8">
        <f t="shared" si="86"/>
        <v>42673.577534722222</v>
      </c>
      <c r="T2773" s="8">
        <f t="shared" si="87"/>
        <v>42713.619201388887</v>
      </c>
    </row>
    <row r="2774" spans="1:20" ht="30" x14ac:dyDescent="0.2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17">
        <f>(E2774/D2774)*100</f>
        <v>7.4837500000000006</v>
      </c>
      <c r="P2774" s="19">
        <f>ROUND(E2774/L2774, 3)</f>
        <v>177.393</v>
      </c>
      <c r="Q2774" t="str">
        <f>LEFT(N2774, SEARCH("/", N2774, 1)-1)</f>
        <v>technology</v>
      </c>
      <c r="R2774" t="str">
        <f>RIGHT(N2774,LEN(N2774)-FIND("/",N2774))</f>
        <v>wearables</v>
      </c>
      <c r="S2774" s="8">
        <f t="shared" si="86"/>
        <v>41809.473275462966</v>
      </c>
      <c r="T2774" s="8">
        <f t="shared" si="87"/>
        <v>41845.125</v>
      </c>
    </row>
    <row r="2775" spans="1:20" ht="60" x14ac:dyDescent="0.2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17">
        <f>(E2775/D2775)*100</f>
        <v>7.4690265486725664</v>
      </c>
      <c r="P2775" s="19">
        <f>ROUND(E2775/L2775, 3)</f>
        <v>35.167000000000002</v>
      </c>
      <c r="Q2775" t="str">
        <f>LEFT(N2775, SEARCH("/", N2775, 1)-1)</f>
        <v>theater</v>
      </c>
      <c r="R2775" t="str">
        <f>RIGHT(N2775,LEN(N2775)-FIND("/",N2775))</f>
        <v>plays</v>
      </c>
      <c r="S2775" s="8">
        <f t="shared" si="86"/>
        <v>42601.854699074072</v>
      </c>
      <c r="T2775" s="8">
        <f t="shared" si="87"/>
        <v>42611.163194444445</v>
      </c>
    </row>
    <row r="2776" spans="1:20" ht="60" x14ac:dyDescent="0.2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17">
        <f>(E2776/D2776)*100</f>
        <v>7.3400000000000007</v>
      </c>
      <c r="P2776" s="19">
        <f>ROUND(E2776/L2776, 3)</f>
        <v>40.777999999999999</v>
      </c>
      <c r="Q2776" t="str">
        <f>LEFT(N2776, SEARCH("/", N2776, 1)-1)</f>
        <v>photography</v>
      </c>
      <c r="R2776" t="str">
        <f>RIGHT(N2776,LEN(N2776)-FIND("/",N2776))</f>
        <v>places</v>
      </c>
      <c r="S2776" s="8">
        <f t="shared" si="86"/>
        <v>41791.057314814818</v>
      </c>
      <c r="T2776" s="8">
        <f t="shared" si="87"/>
        <v>41835.21597222222</v>
      </c>
    </row>
    <row r="2777" spans="1:20" ht="60" x14ac:dyDescent="0.2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17">
        <f>(E2777/D2777)*100</f>
        <v>7.2952380952380951</v>
      </c>
      <c r="P2777" s="19">
        <f>ROUND(E2777/L2777, 3)</f>
        <v>47.875</v>
      </c>
      <c r="Q2777" t="str">
        <f>LEFT(N2777, SEARCH("/", N2777, 1)-1)</f>
        <v>film &amp; video</v>
      </c>
      <c r="R2777" t="str">
        <f>RIGHT(N2777,LEN(N2777)-FIND("/",N2777))</f>
        <v>animation</v>
      </c>
      <c r="S2777" s="8">
        <f t="shared" si="86"/>
        <v>42037.083564814813</v>
      </c>
      <c r="T2777" s="8">
        <f t="shared" si="87"/>
        <v>42067.083564814813</v>
      </c>
    </row>
    <row r="2778" spans="1:20" ht="60" x14ac:dyDescent="0.2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17">
        <f>(E2778/D2778)*100</f>
        <v>7.26</v>
      </c>
      <c r="P2778" s="19">
        <f>ROUND(E2778/L2778, 3)</f>
        <v>80.667000000000002</v>
      </c>
      <c r="Q2778" t="str">
        <f>LEFT(N2778, SEARCH("/", N2778, 1)-1)</f>
        <v>technology</v>
      </c>
      <c r="R2778" t="str">
        <f>RIGHT(N2778,LEN(N2778)-FIND("/",N2778))</f>
        <v>wearables</v>
      </c>
      <c r="S2778" s="8">
        <f t="shared" si="86"/>
        <v>41947.940740740742</v>
      </c>
      <c r="T2778" s="8">
        <f t="shared" si="87"/>
        <v>41972.666666666672</v>
      </c>
    </row>
    <row r="2779" spans="1:20" ht="60" x14ac:dyDescent="0.2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17">
        <f>(E2779/D2779)*100</f>
        <v>7.24</v>
      </c>
      <c r="P2779" s="19">
        <f>ROUND(E2779/L2779, 3)</f>
        <v>72.400000000000006</v>
      </c>
      <c r="Q2779" t="str">
        <f>LEFT(N2779, SEARCH("/", N2779, 1)-1)</f>
        <v>theater</v>
      </c>
      <c r="R2779" t="str">
        <f>RIGHT(N2779,LEN(N2779)-FIND("/",N2779))</f>
        <v>plays</v>
      </c>
      <c r="S2779" s="8">
        <f t="shared" si="86"/>
        <v>42041.205000000002</v>
      </c>
      <c r="T2779" s="8">
        <f t="shared" si="87"/>
        <v>42086.16333333333</v>
      </c>
    </row>
    <row r="2780" spans="1:20" ht="30" x14ac:dyDescent="0.2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17">
        <f>(E2780/D2780)*100</f>
        <v>7.2120000000000006</v>
      </c>
      <c r="P2780" s="19">
        <f>ROUND(E2780/L2780, 3)</f>
        <v>81.954999999999998</v>
      </c>
      <c r="Q2780" t="str">
        <f>LEFT(N2780, SEARCH("/", N2780, 1)-1)</f>
        <v>games</v>
      </c>
      <c r="R2780" t="str">
        <f>RIGHT(N2780,LEN(N2780)-FIND("/",N2780))</f>
        <v>video games</v>
      </c>
      <c r="S2780" s="8">
        <f t="shared" si="86"/>
        <v>41712.762673611112</v>
      </c>
      <c r="T2780" s="8">
        <f t="shared" si="87"/>
        <v>41742.762673611112</v>
      </c>
    </row>
    <row r="2781" spans="1:20" ht="60" x14ac:dyDescent="0.2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17">
        <f>(E2781/D2781)*100</f>
        <v>7.1999999999999993</v>
      </c>
      <c r="P2781" s="19">
        <f>ROUND(E2781/L2781, 3)</f>
        <v>18</v>
      </c>
      <c r="Q2781" t="str">
        <f>LEFT(N2781, SEARCH("/", N2781, 1)-1)</f>
        <v>music</v>
      </c>
      <c r="R2781" t="str">
        <f>RIGHT(N2781,LEN(N2781)-FIND("/",N2781))</f>
        <v>indie rock</v>
      </c>
      <c r="S2781" s="8">
        <f t="shared" si="86"/>
        <v>40751.753298611111</v>
      </c>
      <c r="T2781" s="8">
        <f t="shared" si="87"/>
        <v>40787.25</v>
      </c>
    </row>
    <row r="2782" spans="1:20" ht="60" x14ac:dyDescent="0.2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17">
        <f>(E2782/D2782)*100</f>
        <v>7.1999999999999993</v>
      </c>
      <c r="P2782" s="19">
        <f>ROUND(E2782/L2782, 3)</f>
        <v>12</v>
      </c>
      <c r="Q2782" t="str">
        <f>LEFT(N2782, SEARCH("/", N2782, 1)-1)</f>
        <v>publishing</v>
      </c>
      <c r="R2782" t="str">
        <f>RIGHT(N2782,LEN(N2782)-FIND("/",N2782))</f>
        <v>translations</v>
      </c>
      <c r="S2782" s="8">
        <f t="shared" si="86"/>
        <v>42291.872175925921</v>
      </c>
      <c r="T2782" s="8">
        <f t="shared" si="87"/>
        <v>42321.913842592592</v>
      </c>
    </row>
    <row r="2783" spans="1:20" ht="60" x14ac:dyDescent="0.2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17">
        <f>(E2783/D2783)*100</f>
        <v>7.166666666666667</v>
      </c>
      <c r="P2783" s="19">
        <f>ROUND(E2783/L2783, 3)</f>
        <v>30.713999999999999</v>
      </c>
      <c r="Q2783" t="str">
        <f>LEFT(N2783, SEARCH("/", N2783, 1)-1)</f>
        <v>theater</v>
      </c>
      <c r="R2783" t="str">
        <f>RIGHT(N2783,LEN(N2783)-FIND("/",N2783))</f>
        <v>plays</v>
      </c>
      <c r="S2783" s="8">
        <f t="shared" si="86"/>
        <v>42768.97084490741</v>
      </c>
      <c r="T2783" s="8">
        <f t="shared" si="87"/>
        <v>42789.041666666672</v>
      </c>
    </row>
    <row r="2784" spans="1:20" ht="30" x14ac:dyDescent="0.2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17">
        <f>(E2784/D2784)*100</f>
        <v>7.0666666666666673</v>
      </c>
      <c r="P2784" s="19">
        <f>ROUND(E2784/L2784, 3)</f>
        <v>58.889000000000003</v>
      </c>
      <c r="Q2784" t="str">
        <f>LEFT(N2784, SEARCH("/", N2784, 1)-1)</f>
        <v>music</v>
      </c>
      <c r="R2784" t="str">
        <f>RIGHT(N2784,LEN(N2784)-FIND("/",N2784))</f>
        <v>world music</v>
      </c>
      <c r="S2784" s="8">
        <f t="shared" si="86"/>
        <v>41736.549791666665</v>
      </c>
      <c r="T2784" s="8">
        <f t="shared" si="87"/>
        <v>41796.549791666665</v>
      </c>
    </row>
    <row r="2785" spans="1:20" ht="60" x14ac:dyDescent="0.2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17">
        <f>(E2785/D2785)*100</f>
        <v>7.0634920634920633</v>
      </c>
      <c r="P2785" s="19">
        <f>ROUND(E2785/L2785, 3)</f>
        <v>44.5</v>
      </c>
      <c r="Q2785" t="str">
        <f>LEFT(N2785, SEARCH("/", N2785, 1)-1)</f>
        <v>publishing</v>
      </c>
      <c r="R2785" t="str">
        <f>RIGHT(N2785,LEN(N2785)-FIND("/",N2785))</f>
        <v>translations</v>
      </c>
      <c r="S2785" s="8">
        <f t="shared" si="86"/>
        <v>42622.456238425926</v>
      </c>
      <c r="T2785" s="8">
        <f t="shared" si="87"/>
        <v>42652.456238425926</v>
      </c>
    </row>
    <row r="2786" spans="1:20" ht="75" x14ac:dyDescent="0.2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17">
        <f>(E2786/D2786)*100</f>
        <v>7.043333333333333</v>
      </c>
      <c r="P2786" s="19">
        <f>ROUND(E2786/L2786, 3)</f>
        <v>75.463999999999999</v>
      </c>
      <c r="Q2786" t="str">
        <f>LEFT(N2786, SEARCH("/", N2786, 1)-1)</f>
        <v>theater</v>
      </c>
      <c r="R2786" t="str">
        <f>RIGHT(N2786,LEN(N2786)-FIND("/",N2786))</f>
        <v>plays</v>
      </c>
      <c r="S2786" s="8">
        <f t="shared" si="86"/>
        <v>42136.767175925925</v>
      </c>
      <c r="T2786" s="8">
        <f t="shared" si="87"/>
        <v>42166.767175925925</v>
      </c>
    </row>
    <row r="2787" spans="1:20" ht="30" x14ac:dyDescent="0.2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17">
        <f>(E2787/D2787)*100</f>
        <v>7.0000000000000009</v>
      </c>
      <c r="P2787" s="19">
        <f>ROUND(E2787/L2787, 3)</f>
        <v>46.667000000000002</v>
      </c>
      <c r="Q2787" t="str">
        <f>LEFT(N2787, SEARCH("/", N2787, 1)-1)</f>
        <v>photography</v>
      </c>
      <c r="R2787" t="str">
        <f>RIGHT(N2787,LEN(N2787)-FIND("/",N2787))</f>
        <v>people</v>
      </c>
      <c r="S2787" s="8">
        <f t="shared" si="86"/>
        <v>42167.89335648148</v>
      </c>
      <c r="T2787" s="8">
        <f t="shared" si="87"/>
        <v>42188.89335648148</v>
      </c>
    </row>
    <row r="2788" spans="1:20" ht="60" x14ac:dyDescent="0.2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17">
        <f>(E2788/D2788)*100</f>
        <v>6.9696969696969706</v>
      </c>
      <c r="P2788" s="19">
        <f>ROUND(E2788/L2788, 3)</f>
        <v>383.33300000000003</v>
      </c>
      <c r="Q2788" t="str">
        <f>LEFT(N2788, SEARCH("/", N2788, 1)-1)</f>
        <v>theater</v>
      </c>
      <c r="R2788" t="str">
        <f>RIGHT(N2788,LEN(N2788)-FIND("/",N2788))</f>
        <v>plays</v>
      </c>
      <c r="S2788" s="8">
        <f t="shared" si="86"/>
        <v>42697.010520833333</v>
      </c>
      <c r="T2788" s="8">
        <f t="shared" si="87"/>
        <v>42730.010520833333</v>
      </c>
    </row>
    <row r="2789" spans="1:20" ht="45" x14ac:dyDescent="0.2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17">
        <f>(E2789/D2789)*100</f>
        <v>6.9320000000000004</v>
      </c>
      <c r="P2789" s="19">
        <f>ROUND(E2789/L2789, 3)</f>
        <v>115.533</v>
      </c>
      <c r="Q2789" t="str">
        <f>LEFT(N2789, SEARCH("/", N2789, 1)-1)</f>
        <v>food</v>
      </c>
      <c r="R2789" t="str">
        <f>RIGHT(N2789,LEN(N2789)-FIND("/",N2789))</f>
        <v>food trucks</v>
      </c>
      <c r="S2789" s="8">
        <f t="shared" si="86"/>
        <v>42394.900462962964</v>
      </c>
      <c r="T2789" s="8">
        <f t="shared" si="87"/>
        <v>42454.858796296292</v>
      </c>
    </row>
    <row r="2790" spans="1:20" ht="60" x14ac:dyDescent="0.2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17">
        <f>(E2790/D2790)*100</f>
        <v>6.8287037037037033</v>
      </c>
      <c r="P2790" s="19">
        <f>ROUND(E2790/L2790, 3)</f>
        <v>59</v>
      </c>
      <c r="Q2790" t="str">
        <f>LEFT(N2790, SEARCH("/", N2790, 1)-1)</f>
        <v>theater</v>
      </c>
      <c r="R2790" t="str">
        <f>RIGHT(N2790,LEN(N2790)-FIND("/",N2790))</f>
        <v>plays</v>
      </c>
      <c r="S2790" s="8">
        <f t="shared" si="86"/>
        <v>42293.809212962966</v>
      </c>
      <c r="T2790" s="8">
        <f t="shared" si="87"/>
        <v>42353.85087962963</v>
      </c>
    </row>
    <row r="2791" spans="1:20" ht="45" x14ac:dyDescent="0.2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17">
        <f>(E2791/D2791)*100</f>
        <v>6.7966666666666677</v>
      </c>
      <c r="P2791" s="19">
        <f>ROUND(E2791/L2791, 3)</f>
        <v>40.78</v>
      </c>
      <c r="Q2791" t="str">
        <f>LEFT(N2791, SEARCH("/", N2791, 1)-1)</f>
        <v>film &amp; video</v>
      </c>
      <c r="R2791" t="str">
        <f>RIGHT(N2791,LEN(N2791)-FIND("/",N2791))</f>
        <v>animation</v>
      </c>
      <c r="S2791" s="8">
        <f t="shared" si="86"/>
        <v>40934.376145833332</v>
      </c>
      <c r="T2791" s="8">
        <f t="shared" si="87"/>
        <v>40994.334479166668</v>
      </c>
    </row>
    <row r="2792" spans="1:20" ht="60" x14ac:dyDescent="0.2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17">
        <f>(E2792/D2792)*100</f>
        <v>6.708333333333333</v>
      </c>
      <c r="P2792" s="19">
        <f>ROUND(E2792/L2792, 3)</f>
        <v>80.5</v>
      </c>
      <c r="Q2792" t="str">
        <f>LEFT(N2792, SEARCH("/", N2792, 1)-1)</f>
        <v>publishing</v>
      </c>
      <c r="R2792" t="str">
        <f>RIGHT(N2792,LEN(N2792)-FIND("/",N2792))</f>
        <v>translations</v>
      </c>
      <c r="S2792" s="8">
        <f t="shared" si="86"/>
        <v>42673.625868055555</v>
      </c>
      <c r="T2792" s="8">
        <f t="shared" si="87"/>
        <v>42714.458333333328</v>
      </c>
    </row>
    <row r="2793" spans="1:20" ht="45" x14ac:dyDescent="0.2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17">
        <f>(E2793/D2793)*100</f>
        <v>6.7</v>
      </c>
      <c r="P2793" s="19">
        <f>ROUND(E2793/L2793, 3)</f>
        <v>83.75</v>
      </c>
      <c r="Q2793" t="str">
        <f>LEFT(N2793, SEARCH("/", N2793, 1)-1)</f>
        <v>photography</v>
      </c>
      <c r="R2793" t="str">
        <f>RIGHT(N2793,LEN(N2793)-FIND("/",N2793))</f>
        <v>photobooks</v>
      </c>
      <c r="S2793" s="8">
        <f t="shared" si="86"/>
        <v>41905.95684027778</v>
      </c>
      <c r="T2793" s="8">
        <f t="shared" si="87"/>
        <v>41941.95684027778</v>
      </c>
    </row>
    <row r="2794" spans="1:20" ht="60" x14ac:dyDescent="0.2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17">
        <f>(E2794/D2794)*100</f>
        <v>6.65</v>
      </c>
      <c r="P2794" s="19">
        <f>ROUND(E2794/L2794, 3)</f>
        <v>29.556000000000001</v>
      </c>
      <c r="Q2794" t="str">
        <f>LEFT(N2794, SEARCH("/", N2794, 1)-1)</f>
        <v>theater</v>
      </c>
      <c r="R2794" t="str">
        <f>RIGHT(N2794,LEN(N2794)-FIND("/",N2794))</f>
        <v>plays</v>
      </c>
      <c r="S2794" s="8">
        <f t="shared" si="86"/>
        <v>42480.800648148142</v>
      </c>
      <c r="T2794" s="8">
        <f t="shared" si="87"/>
        <v>42540.800648148142</v>
      </c>
    </row>
    <row r="2795" spans="1:20" ht="30" x14ac:dyDescent="0.2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17">
        <f>(E2795/D2795)*100</f>
        <v>6.6339999999999995</v>
      </c>
      <c r="P2795" s="19">
        <f>ROUND(E2795/L2795, 3)</f>
        <v>89.649000000000001</v>
      </c>
      <c r="Q2795" t="str">
        <f>LEFT(N2795, SEARCH("/", N2795, 1)-1)</f>
        <v>technology</v>
      </c>
      <c r="R2795" t="str">
        <f>RIGHT(N2795,LEN(N2795)-FIND("/",N2795))</f>
        <v>wearables</v>
      </c>
      <c r="S2795" s="8">
        <f t="shared" si="86"/>
        <v>41936.647164351853</v>
      </c>
      <c r="T2795" s="8">
        <f t="shared" si="87"/>
        <v>41981.688831018517</v>
      </c>
    </row>
    <row r="2796" spans="1:20" ht="60" x14ac:dyDescent="0.2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17">
        <f>(E2796/D2796)*100</f>
        <v>6.6066666666666665</v>
      </c>
      <c r="P2796" s="19">
        <f>ROUND(E2796/L2796, 3)</f>
        <v>82.582999999999998</v>
      </c>
      <c r="Q2796" t="str">
        <f>LEFT(N2796, SEARCH("/", N2796, 1)-1)</f>
        <v>music</v>
      </c>
      <c r="R2796" t="str">
        <f>RIGHT(N2796,LEN(N2796)-FIND("/",N2796))</f>
        <v>jazz</v>
      </c>
      <c r="S2796" s="8">
        <f t="shared" si="86"/>
        <v>41004.139108796298</v>
      </c>
      <c r="T2796" s="8">
        <f t="shared" si="87"/>
        <v>41034.139108796298</v>
      </c>
    </row>
    <row r="2797" spans="1:20" ht="45" x14ac:dyDescent="0.2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17">
        <f>(E2797/D2797)*100</f>
        <v>6.6055045871559637</v>
      </c>
      <c r="P2797" s="19">
        <f>ROUND(E2797/L2797, 3)</f>
        <v>30</v>
      </c>
      <c r="Q2797" t="str">
        <f>LEFT(N2797, SEARCH("/", N2797, 1)-1)</f>
        <v>publishing</v>
      </c>
      <c r="R2797" t="str">
        <f>RIGHT(N2797,LEN(N2797)-FIND("/",N2797))</f>
        <v>translations</v>
      </c>
      <c r="S2797" s="8">
        <f t="shared" si="86"/>
        <v>42040.829872685179</v>
      </c>
      <c r="T2797" s="8">
        <f t="shared" si="87"/>
        <v>42070.829872685179</v>
      </c>
    </row>
    <row r="2798" spans="1:20" ht="60" x14ac:dyDescent="0.2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17">
        <f>(E2798/D2798)*100</f>
        <v>6.5900366666666672</v>
      </c>
      <c r="P2798" s="19">
        <f>ROUND(E2798/L2798, 3)</f>
        <v>63.569000000000003</v>
      </c>
      <c r="Q2798" t="str">
        <f>LEFT(N2798, SEARCH("/", N2798, 1)-1)</f>
        <v>games</v>
      </c>
      <c r="R2798" t="str">
        <f>RIGHT(N2798,LEN(N2798)-FIND("/",N2798))</f>
        <v>video games</v>
      </c>
      <c r="S2798" s="8">
        <f t="shared" si="86"/>
        <v>41264.853865740741</v>
      </c>
      <c r="T2798" s="8">
        <f t="shared" si="87"/>
        <v>41309.853865740741</v>
      </c>
    </row>
    <row r="2799" spans="1:20" ht="60" x14ac:dyDescent="0.2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17">
        <f>(E2799/D2799)*100</f>
        <v>6.565384615384616</v>
      </c>
      <c r="P2799" s="19">
        <f>ROUND(E2799/L2799, 3)</f>
        <v>213.375</v>
      </c>
      <c r="Q2799" t="str">
        <f>LEFT(N2799, SEARCH("/", N2799, 1)-1)</f>
        <v>photography</v>
      </c>
      <c r="R2799" t="str">
        <f>RIGHT(N2799,LEN(N2799)-FIND("/",N2799))</f>
        <v>photobooks</v>
      </c>
      <c r="S2799" s="8">
        <f t="shared" si="86"/>
        <v>42065.084375000006</v>
      </c>
      <c r="T2799" s="8">
        <f t="shared" si="87"/>
        <v>42095.042708333334</v>
      </c>
    </row>
    <row r="2800" spans="1:20" ht="45" x14ac:dyDescent="0.2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17">
        <f>(E2800/D2800)*100</f>
        <v>6.5500000000000007</v>
      </c>
      <c r="P2800" s="19">
        <f>ROUND(E2800/L2800, 3)</f>
        <v>18.713999999999999</v>
      </c>
      <c r="Q2800" t="str">
        <f>LEFT(N2800, SEARCH("/", N2800, 1)-1)</f>
        <v>music</v>
      </c>
      <c r="R2800" t="str">
        <f>RIGHT(N2800,LEN(N2800)-FIND("/",N2800))</f>
        <v>jazz</v>
      </c>
      <c r="S2800" s="8">
        <f t="shared" si="86"/>
        <v>41680.359976851854</v>
      </c>
      <c r="T2800" s="8">
        <f t="shared" si="87"/>
        <v>41714.916666666664</v>
      </c>
    </row>
    <row r="2801" spans="1:20" ht="30" x14ac:dyDescent="0.2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17">
        <f>(E2801/D2801)*100</f>
        <v>6.5454545454545459</v>
      </c>
      <c r="P2801" s="19">
        <f>ROUND(E2801/L2801, 3)</f>
        <v>108</v>
      </c>
      <c r="Q2801" t="str">
        <f>LEFT(N2801, SEARCH("/", N2801, 1)-1)</f>
        <v>theater</v>
      </c>
      <c r="R2801" t="str">
        <f>RIGHT(N2801,LEN(N2801)-FIND("/",N2801))</f>
        <v>musical</v>
      </c>
      <c r="S2801" s="8">
        <f t="shared" si="86"/>
        <v>42053.672824074078</v>
      </c>
      <c r="T2801" s="8">
        <f t="shared" si="87"/>
        <v>42113.631157407406</v>
      </c>
    </row>
    <row r="2802" spans="1:20" ht="60" x14ac:dyDescent="0.2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17">
        <f>(E2802/D2802)*100</f>
        <v>6.5299999999999994</v>
      </c>
      <c r="P2802" s="19">
        <f>ROUND(E2802/L2802, 3)</f>
        <v>6.4980000000000002</v>
      </c>
      <c r="Q2802" t="str">
        <f>LEFT(N2802, SEARCH("/", N2802, 1)-1)</f>
        <v>technology</v>
      </c>
      <c r="R2802" t="str">
        <f>RIGHT(N2802,LEN(N2802)-FIND("/",N2802))</f>
        <v>wearables</v>
      </c>
      <c r="S2802" s="8">
        <f t="shared" si="86"/>
        <v>42696.37572916667</v>
      </c>
      <c r="T2802" s="8">
        <f t="shared" si="87"/>
        <v>42726.37572916667</v>
      </c>
    </row>
    <row r="2803" spans="1:20" ht="45" x14ac:dyDescent="0.2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17">
        <f>(E2803/D2803)*100</f>
        <v>6.5</v>
      </c>
      <c r="P2803" s="19">
        <f>ROUND(E2803/L2803, 3)</f>
        <v>108.333</v>
      </c>
      <c r="Q2803" t="str">
        <f>LEFT(N2803, SEARCH("/", N2803, 1)-1)</f>
        <v>food</v>
      </c>
      <c r="R2803" t="str">
        <f>RIGHT(N2803,LEN(N2803)-FIND("/",N2803))</f>
        <v>food trucks</v>
      </c>
      <c r="S2803" s="8">
        <f t="shared" si="86"/>
        <v>42223.108865740738</v>
      </c>
      <c r="T2803" s="8">
        <f t="shared" si="87"/>
        <v>42253.108865740738</v>
      </c>
    </row>
    <row r="2804" spans="1:20" ht="60" x14ac:dyDescent="0.2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17">
        <f>(E2804/D2804)*100</f>
        <v>6.5</v>
      </c>
      <c r="P2804" s="19">
        <f>ROUND(E2804/L2804, 3)</f>
        <v>216.667</v>
      </c>
      <c r="Q2804" t="str">
        <f>LEFT(N2804, SEARCH("/", N2804, 1)-1)</f>
        <v>music</v>
      </c>
      <c r="R2804" t="str">
        <f>RIGHT(N2804,LEN(N2804)-FIND("/",N2804))</f>
        <v>faith</v>
      </c>
      <c r="S2804" s="8">
        <f t="shared" si="86"/>
        <v>42129.82540509259</v>
      </c>
      <c r="T2804" s="8">
        <f t="shared" si="87"/>
        <v>42186.25</v>
      </c>
    </row>
    <row r="2805" spans="1:20" ht="60" x14ac:dyDescent="0.2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17">
        <f>(E2805/D2805)*100</f>
        <v>6.4850000000000003</v>
      </c>
      <c r="P2805" s="19">
        <f>ROUND(E2805/L2805, 3)</f>
        <v>49.884999999999998</v>
      </c>
      <c r="Q2805" t="str">
        <f>LEFT(N2805, SEARCH("/", N2805, 1)-1)</f>
        <v>film &amp; video</v>
      </c>
      <c r="R2805" t="str">
        <f>RIGHT(N2805,LEN(N2805)-FIND("/",N2805))</f>
        <v>drama</v>
      </c>
      <c r="S2805" s="8">
        <f t="shared" si="86"/>
        <v>41855.777905092589</v>
      </c>
      <c r="T2805" s="8">
        <f t="shared" si="87"/>
        <v>41880.777905092589</v>
      </c>
    </row>
    <row r="2806" spans="1:20" ht="45" x14ac:dyDescent="0.2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17">
        <f>(E2806/D2806)*100</f>
        <v>6.4439140811455857</v>
      </c>
      <c r="P2806" s="19">
        <f>ROUND(E2806/L2806, 3)</f>
        <v>45</v>
      </c>
      <c r="Q2806" t="str">
        <f>LEFT(N2806, SEARCH("/", N2806, 1)-1)</f>
        <v>games</v>
      </c>
      <c r="R2806" t="str">
        <f>RIGHT(N2806,LEN(N2806)-FIND("/",N2806))</f>
        <v>mobile games</v>
      </c>
      <c r="S2806" s="8">
        <f t="shared" si="86"/>
        <v>42327.671631944439</v>
      </c>
      <c r="T2806" s="8">
        <f t="shared" si="87"/>
        <v>42357.671631944439</v>
      </c>
    </row>
    <row r="2807" spans="1:20" ht="60" x14ac:dyDescent="0.2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17">
        <f>(E2807/D2807)*100</f>
        <v>6.4158609339642041</v>
      </c>
      <c r="P2807" s="19">
        <f>ROUND(E2807/L2807, 3)</f>
        <v>41.582999999999998</v>
      </c>
      <c r="Q2807" t="str">
        <f>LEFT(N2807, SEARCH("/", N2807, 1)-1)</f>
        <v>technology</v>
      </c>
      <c r="R2807" t="str">
        <f>RIGHT(N2807,LEN(N2807)-FIND("/",N2807))</f>
        <v>makerspaces</v>
      </c>
      <c r="S2807" s="8">
        <f t="shared" si="86"/>
        <v>41821.020601851851</v>
      </c>
      <c r="T2807" s="8">
        <f t="shared" si="87"/>
        <v>41849.020601851851</v>
      </c>
    </row>
    <row r="2808" spans="1:20" ht="60" x14ac:dyDescent="0.2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17">
        <f>(E2808/D2808)*100</f>
        <v>6.3333333333333339</v>
      </c>
      <c r="P2808" s="19">
        <f>ROUND(E2808/L2808, 3)</f>
        <v>9.5</v>
      </c>
      <c r="Q2808" t="str">
        <f>LEFT(N2808, SEARCH("/", N2808, 1)-1)</f>
        <v>theater</v>
      </c>
      <c r="R2808" t="str">
        <f>RIGHT(N2808,LEN(N2808)-FIND("/",N2808))</f>
        <v>plays</v>
      </c>
      <c r="S2808" s="8">
        <f t="shared" si="86"/>
        <v>41920.963472222218</v>
      </c>
      <c r="T2808" s="8">
        <f t="shared" si="87"/>
        <v>41951</v>
      </c>
    </row>
    <row r="2809" spans="1:20" ht="60" x14ac:dyDescent="0.2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17">
        <f>(E2809/D2809)*100</f>
        <v>6.3092592592592585</v>
      </c>
      <c r="P2809" s="19">
        <f>ROUND(E2809/L2809, 3)</f>
        <v>113.56699999999999</v>
      </c>
      <c r="Q2809" t="str">
        <f>LEFT(N2809, SEARCH("/", N2809, 1)-1)</f>
        <v>games</v>
      </c>
      <c r="R2809" t="str">
        <f>RIGHT(N2809,LEN(N2809)-FIND("/",N2809))</f>
        <v>video games</v>
      </c>
      <c r="S2809" s="8">
        <f t="shared" si="86"/>
        <v>41613.172974537039</v>
      </c>
      <c r="T2809" s="8">
        <f t="shared" si="87"/>
        <v>41643.172974537039</v>
      </c>
    </row>
    <row r="2810" spans="1:20" ht="45" x14ac:dyDescent="0.2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17">
        <f>(E2810/D2810)*100</f>
        <v>6.3</v>
      </c>
      <c r="P2810" s="19">
        <f>ROUND(E2810/L2810, 3)</f>
        <v>42</v>
      </c>
      <c r="Q2810" t="str">
        <f>LEFT(N2810, SEARCH("/", N2810, 1)-1)</f>
        <v>theater</v>
      </c>
      <c r="R2810" t="str">
        <f>RIGHT(N2810,LEN(N2810)-FIND("/",N2810))</f>
        <v>plays</v>
      </c>
      <c r="S2810" s="8">
        <f t="shared" si="86"/>
        <v>42053.722060185188</v>
      </c>
      <c r="T2810" s="8">
        <f t="shared" si="87"/>
        <v>42113.680393518516</v>
      </c>
    </row>
    <row r="2811" spans="1:20" ht="60" x14ac:dyDescent="0.2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17">
        <f>(E2811/D2811)*100</f>
        <v>6.293333333333333</v>
      </c>
      <c r="P2811" s="19">
        <f>ROUND(E2811/L2811, 3)</f>
        <v>82.087000000000003</v>
      </c>
      <c r="Q2811" t="str">
        <f>LEFT(N2811, SEARCH("/", N2811, 1)-1)</f>
        <v>technology</v>
      </c>
      <c r="R2811" t="str">
        <f>RIGHT(N2811,LEN(N2811)-FIND("/",N2811))</f>
        <v>wearables</v>
      </c>
      <c r="S2811" s="8">
        <f t="shared" si="86"/>
        <v>42339.967708333337</v>
      </c>
      <c r="T2811" s="8">
        <f t="shared" si="87"/>
        <v>42369.958333333328</v>
      </c>
    </row>
    <row r="2812" spans="1:20" ht="60" x14ac:dyDescent="0.2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17">
        <f>(E2812/D2812)*100</f>
        <v>6.2566666666666677</v>
      </c>
      <c r="P2812" s="19">
        <f>ROUND(E2812/L2812, 3)</f>
        <v>98.789000000000001</v>
      </c>
      <c r="Q2812" t="str">
        <f>LEFT(N2812, SEARCH("/", N2812, 1)-1)</f>
        <v>photography</v>
      </c>
      <c r="R2812" t="str">
        <f>RIGHT(N2812,LEN(N2812)-FIND("/",N2812))</f>
        <v>photobooks</v>
      </c>
      <c r="S2812" s="8">
        <f t="shared" si="86"/>
        <v>41978.760393518518</v>
      </c>
      <c r="T2812" s="8">
        <f t="shared" si="87"/>
        <v>42023.760393518518</v>
      </c>
    </row>
    <row r="2813" spans="1:20" ht="60" x14ac:dyDescent="0.2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17">
        <f>(E2813/D2813)*100</f>
        <v>6.1</v>
      </c>
      <c r="P2813" s="19">
        <f>ROUND(E2813/L2813, 3)</f>
        <v>87.143000000000001</v>
      </c>
      <c r="Q2813" t="str">
        <f>LEFT(N2813, SEARCH("/", N2813, 1)-1)</f>
        <v>film &amp; video</v>
      </c>
      <c r="R2813" t="str">
        <f>RIGHT(N2813,LEN(N2813)-FIND("/",N2813))</f>
        <v>animation</v>
      </c>
      <c r="S2813" s="8">
        <f t="shared" si="86"/>
        <v>41162.672326388885</v>
      </c>
      <c r="T2813" s="8">
        <f t="shared" si="87"/>
        <v>41192.672326388885</v>
      </c>
    </row>
    <row r="2814" spans="1:20" ht="60" x14ac:dyDescent="0.2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17">
        <f>(E2814/D2814)*100</f>
        <v>6.0263157894736841</v>
      </c>
      <c r="P2814" s="19">
        <f>ROUND(E2814/L2814, 3)</f>
        <v>163.571</v>
      </c>
      <c r="Q2814" t="str">
        <f>LEFT(N2814, SEARCH("/", N2814, 1)-1)</f>
        <v>theater</v>
      </c>
      <c r="R2814" t="str">
        <f>RIGHT(N2814,LEN(N2814)-FIND("/",N2814))</f>
        <v>spaces</v>
      </c>
      <c r="S2814" s="8">
        <f t="shared" si="86"/>
        <v>42787.862430555557</v>
      </c>
      <c r="T2814" s="8">
        <f t="shared" si="87"/>
        <v>42830.820763888885</v>
      </c>
    </row>
    <row r="2815" spans="1:20" ht="60" x14ac:dyDescent="0.2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17">
        <f>(E2815/D2815)*100</f>
        <v>6</v>
      </c>
      <c r="P2815" s="19">
        <f>ROUND(E2815/L2815, 3)</f>
        <v>60</v>
      </c>
      <c r="Q2815" t="str">
        <f>LEFT(N2815, SEARCH("/", N2815, 1)-1)</f>
        <v>music</v>
      </c>
      <c r="R2815" t="str">
        <f>RIGHT(N2815,LEN(N2815)-FIND("/",N2815))</f>
        <v>jazz</v>
      </c>
      <c r="S2815" s="8">
        <f t="shared" si="86"/>
        <v>41711.169085648151</v>
      </c>
      <c r="T2815" s="8">
        <f t="shared" si="87"/>
        <v>41771.169085648151</v>
      </c>
    </row>
    <row r="2816" spans="1:20" ht="60" x14ac:dyDescent="0.2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17">
        <f>(E2816/D2816)*100</f>
        <v>6</v>
      </c>
      <c r="P2816" s="19">
        <f>ROUND(E2816/L2816, 3)</f>
        <v>15</v>
      </c>
      <c r="Q2816" t="str">
        <f>LEFT(N2816, SEARCH("/", N2816, 1)-1)</f>
        <v>theater</v>
      </c>
      <c r="R2816" t="str">
        <f>RIGHT(N2816,LEN(N2816)-FIND("/",N2816))</f>
        <v>musical</v>
      </c>
      <c r="S2816" s="8">
        <f t="shared" si="86"/>
        <v>42598.749155092592</v>
      </c>
      <c r="T2816" s="8">
        <f t="shared" si="87"/>
        <v>42643.749155092592</v>
      </c>
    </row>
    <row r="2817" spans="1:20" ht="60" x14ac:dyDescent="0.2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17">
        <f>(E2817/D2817)*100</f>
        <v>6</v>
      </c>
      <c r="P2817" s="19">
        <f>ROUND(E2817/L2817, 3)</f>
        <v>15</v>
      </c>
      <c r="Q2817" t="str">
        <f>LEFT(N2817, SEARCH("/", N2817, 1)-1)</f>
        <v>theater</v>
      </c>
      <c r="R2817" t="str">
        <f>RIGHT(N2817,LEN(N2817)-FIND("/",N2817))</f>
        <v>plays</v>
      </c>
      <c r="S2817" s="8">
        <f t="shared" si="86"/>
        <v>42177.964201388888</v>
      </c>
      <c r="T2817" s="8">
        <f t="shared" si="87"/>
        <v>42207.964201388888</v>
      </c>
    </row>
    <row r="2818" spans="1:20" ht="45" x14ac:dyDescent="0.2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17">
        <f>(E2818/D2818)*100</f>
        <v>5.9066666666666672</v>
      </c>
      <c r="P2818" s="19">
        <f>ROUND(E2818/L2818, 3)</f>
        <v>46.631999999999998</v>
      </c>
      <c r="Q2818" t="str">
        <f>LEFT(N2818, SEARCH("/", N2818, 1)-1)</f>
        <v>food</v>
      </c>
      <c r="R2818" t="str">
        <f>RIGHT(N2818,LEN(N2818)-FIND("/",N2818))</f>
        <v>food trucks</v>
      </c>
      <c r="S2818" s="8">
        <f t="shared" si="86"/>
        <v>42468.84174768519</v>
      </c>
      <c r="T2818" s="8">
        <f t="shared" si="87"/>
        <v>42498.84174768519</v>
      </c>
    </row>
    <row r="2819" spans="1:20" ht="45" x14ac:dyDescent="0.2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17">
        <f>(E2819/D2819)*100</f>
        <v>5.8500000000000005</v>
      </c>
      <c r="P2819" s="19">
        <f>ROUND(E2819/L2819, 3)</f>
        <v>29.25</v>
      </c>
      <c r="Q2819" t="str">
        <f>LEFT(N2819, SEARCH("/", N2819, 1)-1)</f>
        <v>technology</v>
      </c>
      <c r="R2819" t="str">
        <f>RIGHT(N2819,LEN(N2819)-FIND("/",N2819))</f>
        <v>wearables</v>
      </c>
      <c r="S2819" s="8">
        <f t="shared" ref="S2819:S2882" si="88">(((J2819/60)/60)/24)+DATE(1970,1,1)</f>
        <v>41977.040185185186</v>
      </c>
      <c r="T2819" s="8">
        <f t="shared" ref="T2819:T2882" si="89">(((I2819/60)/60)/24)+DATE(1970,1,1)</f>
        <v>41985.299305555556</v>
      </c>
    </row>
    <row r="2820" spans="1:20" ht="45" x14ac:dyDescent="0.2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17">
        <f>(E2820/D2820)*100</f>
        <v>5.7692307692307692</v>
      </c>
      <c r="P2820" s="19">
        <f>ROUND(E2820/L2820, 3)</f>
        <v>41.667000000000002</v>
      </c>
      <c r="Q2820" t="str">
        <f>LEFT(N2820, SEARCH("/", N2820, 1)-1)</f>
        <v>music</v>
      </c>
      <c r="R2820" t="str">
        <f>RIGHT(N2820,LEN(N2820)-FIND("/",N2820))</f>
        <v>jazz</v>
      </c>
      <c r="S2820" s="8">
        <f t="shared" si="88"/>
        <v>40937.679560185185</v>
      </c>
      <c r="T2820" s="8">
        <f t="shared" si="89"/>
        <v>40969.207638888889</v>
      </c>
    </row>
    <row r="2821" spans="1:20" ht="60" x14ac:dyDescent="0.2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17">
        <f>(E2821/D2821)*100</f>
        <v>5.7334999999999994</v>
      </c>
      <c r="P2821" s="19">
        <f>ROUND(E2821/L2821, 3)</f>
        <v>603.52599999999995</v>
      </c>
      <c r="Q2821" t="str">
        <f>LEFT(N2821, SEARCH("/", N2821, 1)-1)</f>
        <v>technology</v>
      </c>
      <c r="R2821" t="str">
        <f>RIGHT(N2821,LEN(N2821)-FIND("/",N2821))</f>
        <v>wearables</v>
      </c>
      <c r="S2821" s="8">
        <f t="shared" si="88"/>
        <v>42520.235486111109</v>
      </c>
      <c r="T2821" s="8">
        <f t="shared" si="89"/>
        <v>42572.583333333328</v>
      </c>
    </row>
    <row r="2822" spans="1:20" ht="60" x14ac:dyDescent="0.2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17">
        <f>(E2822/D2822)*100</f>
        <v>5.7238095238095239</v>
      </c>
      <c r="P2822" s="19">
        <f>ROUND(E2822/L2822, 3)</f>
        <v>50.082999999999998</v>
      </c>
      <c r="Q2822" t="str">
        <f>LEFT(N2822, SEARCH("/", N2822, 1)-1)</f>
        <v>games</v>
      </c>
      <c r="R2822" t="str">
        <f>RIGHT(N2822,LEN(N2822)-FIND("/",N2822))</f>
        <v>video games</v>
      </c>
      <c r="S2822" s="8">
        <f t="shared" si="88"/>
        <v>42340.701504629629</v>
      </c>
      <c r="T2822" s="8">
        <f t="shared" si="89"/>
        <v>42368.701504629629</v>
      </c>
    </row>
    <row r="2823" spans="1:20" x14ac:dyDescent="0.2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17">
        <f>(E2823/D2823)*100</f>
        <v>5.6937500000000005</v>
      </c>
      <c r="P2823" s="19">
        <f>ROUND(E2823/L2823, 3)</f>
        <v>60.732999999999997</v>
      </c>
      <c r="Q2823" t="str">
        <f>LEFT(N2823, SEARCH("/", N2823, 1)-1)</f>
        <v>food</v>
      </c>
      <c r="R2823" t="str">
        <f>RIGHT(N2823,LEN(N2823)-FIND("/",N2823))</f>
        <v>food trucks</v>
      </c>
      <c r="S2823" s="8">
        <f t="shared" si="88"/>
        <v>42109.709629629629</v>
      </c>
      <c r="T2823" s="8">
        <f t="shared" si="89"/>
        <v>42139.709629629629</v>
      </c>
    </row>
    <row r="2824" spans="1:20" ht="60" x14ac:dyDescent="0.2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17">
        <f>(E2824/D2824)*100</f>
        <v>5.6833333333333336</v>
      </c>
      <c r="P2824" s="19">
        <f>ROUND(E2824/L2824, 3)</f>
        <v>37.889000000000003</v>
      </c>
      <c r="Q2824" t="str">
        <f>LEFT(N2824, SEARCH("/", N2824, 1)-1)</f>
        <v>technology</v>
      </c>
      <c r="R2824" t="str">
        <f>RIGHT(N2824,LEN(N2824)-FIND("/",N2824))</f>
        <v>web</v>
      </c>
      <c r="S2824" s="8">
        <f t="shared" si="88"/>
        <v>42532.774745370371</v>
      </c>
      <c r="T2824" s="8">
        <f t="shared" si="89"/>
        <v>42552.774745370371</v>
      </c>
    </row>
    <row r="2825" spans="1:20" ht="45" x14ac:dyDescent="0.2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17">
        <f>(E2825/D2825)*100</f>
        <v>5.6666666666666661</v>
      </c>
      <c r="P2825" s="19">
        <f>ROUND(E2825/L2825, 3)</f>
        <v>340</v>
      </c>
      <c r="Q2825" t="str">
        <f>LEFT(N2825, SEARCH("/", N2825, 1)-1)</f>
        <v>food</v>
      </c>
      <c r="R2825" t="str">
        <f>RIGHT(N2825,LEN(N2825)-FIND("/",N2825))</f>
        <v>food trucks</v>
      </c>
      <c r="S2825" s="8">
        <f t="shared" si="88"/>
        <v>42605.053993055553</v>
      </c>
      <c r="T2825" s="8">
        <f t="shared" si="89"/>
        <v>42635.053993055553</v>
      </c>
    </row>
    <row r="2826" spans="1:20" ht="45" x14ac:dyDescent="0.2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17">
        <f>(E2826/D2826)*100</f>
        <v>5.6666666666666661</v>
      </c>
      <c r="P2826" s="19">
        <f>ROUND(E2826/L2826, 3)</f>
        <v>12.143000000000001</v>
      </c>
      <c r="Q2826" t="str">
        <f>LEFT(N2826, SEARCH("/", N2826, 1)-1)</f>
        <v>food</v>
      </c>
      <c r="R2826" t="str">
        <f>RIGHT(N2826,LEN(N2826)-FIND("/",N2826))</f>
        <v>food trucks</v>
      </c>
      <c r="S2826" s="8">
        <f t="shared" si="88"/>
        <v>42510.341631944444</v>
      </c>
      <c r="T2826" s="8">
        <f t="shared" si="89"/>
        <v>42540.341631944444</v>
      </c>
    </row>
    <row r="2827" spans="1:20" ht="45" x14ac:dyDescent="0.2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17">
        <f>(E2827/D2827)*100</f>
        <v>5.6613333333333333</v>
      </c>
      <c r="P2827" s="19">
        <f>ROUND(E2827/L2827, 3)</f>
        <v>182.624</v>
      </c>
      <c r="Q2827" t="str">
        <f>LEFT(N2827, SEARCH("/", N2827, 1)-1)</f>
        <v>technology</v>
      </c>
      <c r="R2827" t="str">
        <f>RIGHT(N2827,LEN(N2827)-FIND("/",N2827))</f>
        <v>wearables</v>
      </c>
      <c r="S2827" s="8">
        <f t="shared" si="88"/>
        <v>42586.295138888891</v>
      </c>
      <c r="T2827" s="8">
        <f t="shared" si="89"/>
        <v>42626.295138888891</v>
      </c>
    </row>
    <row r="2828" spans="1:20" ht="60" x14ac:dyDescent="0.2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17">
        <f>(E2828/D2828)*100</f>
        <v>5.65</v>
      </c>
      <c r="P2828" s="19">
        <f>ROUND(E2828/L2828, 3)</f>
        <v>89.210999999999999</v>
      </c>
      <c r="Q2828" t="str">
        <f>LEFT(N2828, SEARCH("/", N2828, 1)-1)</f>
        <v>food</v>
      </c>
      <c r="R2828" t="str">
        <f>RIGHT(N2828,LEN(N2828)-FIND("/",N2828))</f>
        <v>food trucks</v>
      </c>
      <c r="S2828" s="8">
        <f t="shared" si="88"/>
        <v>41964.844444444447</v>
      </c>
      <c r="T2828" s="8">
        <f t="shared" si="89"/>
        <v>41998.844444444447</v>
      </c>
    </row>
    <row r="2829" spans="1:20" ht="30" x14ac:dyDescent="0.2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17">
        <f>(E2829/D2829)*100</f>
        <v>5.6333333333333329</v>
      </c>
      <c r="P2829" s="19">
        <f>ROUND(E2829/L2829, 3)</f>
        <v>52</v>
      </c>
      <c r="Q2829" t="str">
        <f>LEFT(N2829, SEARCH("/", N2829, 1)-1)</f>
        <v>film &amp; video</v>
      </c>
      <c r="R2829" t="str">
        <f>RIGHT(N2829,LEN(N2829)-FIND("/",N2829))</f>
        <v>animation</v>
      </c>
      <c r="S2829" s="8">
        <f t="shared" si="88"/>
        <v>41778.766724537039</v>
      </c>
      <c r="T2829" s="8">
        <f t="shared" si="89"/>
        <v>41806.916666666664</v>
      </c>
    </row>
    <row r="2830" spans="1:20" ht="60" x14ac:dyDescent="0.2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17">
        <f>(E2830/D2830)*100</f>
        <v>5.625</v>
      </c>
      <c r="P2830" s="19">
        <f>ROUND(E2830/L2830, 3)</f>
        <v>28.125</v>
      </c>
      <c r="Q2830" t="str">
        <f>LEFT(N2830, SEARCH("/", N2830, 1)-1)</f>
        <v>music</v>
      </c>
      <c r="R2830" t="str">
        <f>RIGHT(N2830,LEN(N2830)-FIND("/",N2830))</f>
        <v>faith</v>
      </c>
      <c r="S2830" s="8">
        <f t="shared" si="88"/>
        <v>41922.783229166671</v>
      </c>
      <c r="T2830" s="8">
        <f t="shared" si="89"/>
        <v>41952.824895833335</v>
      </c>
    </row>
    <row r="2831" spans="1:20" ht="45" x14ac:dyDescent="0.2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17">
        <f>(E2831/D2831)*100</f>
        <v>5.58</v>
      </c>
      <c r="P2831" s="19">
        <f>ROUND(E2831/L2831, 3)</f>
        <v>119.571</v>
      </c>
      <c r="Q2831" t="str">
        <f>LEFT(N2831, SEARCH("/", N2831, 1)-1)</f>
        <v>technology</v>
      </c>
      <c r="R2831" t="str">
        <f>RIGHT(N2831,LEN(N2831)-FIND("/",N2831))</f>
        <v>wearables</v>
      </c>
      <c r="S2831" s="8">
        <f t="shared" si="88"/>
        <v>42711.950798611113</v>
      </c>
      <c r="T2831" s="8">
        <f t="shared" si="89"/>
        <v>42766.98055555555</v>
      </c>
    </row>
    <row r="2832" spans="1:20" ht="60" x14ac:dyDescent="0.2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17">
        <f>(E2832/D2832)*100</f>
        <v>5.548</v>
      </c>
      <c r="P2832" s="19">
        <f>ROUND(E2832/L2832, 3)</f>
        <v>106.69199999999999</v>
      </c>
      <c r="Q2832" t="str">
        <f>LEFT(N2832, SEARCH("/", N2832, 1)-1)</f>
        <v>film &amp; video</v>
      </c>
      <c r="R2832" t="str">
        <f>RIGHT(N2832,LEN(N2832)-FIND("/",N2832))</f>
        <v>science fiction</v>
      </c>
      <c r="S2832" s="8">
        <f t="shared" si="88"/>
        <v>42135.589548611111</v>
      </c>
      <c r="T2832" s="8">
        <f t="shared" si="89"/>
        <v>42166.083333333328</v>
      </c>
    </row>
    <row r="2833" spans="1:20" x14ac:dyDescent="0.2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17">
        <f>(E2833/D2833)*100</f>
        <v>5.5</v>
      </c>
      <c r="P2833" s="19">
        <f>ROUND(E2833/L2833, 3)</f>
        <v>220</v>
      </c>
      <c r="Q2833" t="str">
        <f>LEFT(N2833, SEARCH("/", N2833, 1)-1)</f>
        <v>film &amp; video</v>
      </c>
      <c r="R2833" t="str">
        <f>RIGHT(N2833,LEN(N2833)-FIND("/",N2833))</f>
        <v>drama</v>
      </c>
      <c r="S2833" s="8">
        <f t="shared" si="88"/>
        <v>42570.91133101852</v>
      </c>
      <c r="T2833" s="8">
        <f t="shared" si="89"/>
        <v>42600.91133101852</v>
      </c>
    </row>
    <row r="2834" spans="1:20" ht="75" x14ac:dyDescent="0.2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17">
        <f>(E2834/D2834)*100</f>
        <v>5.5</v>
      </c>
      <c r="P2834" s="19">
        <f>ROUND(E2834/L2834, 3)</f>
        <v>18.332999999999998</v>
      </c>
      <c r="Q2834" t="str">
        <f>LEFT(N2834, SEARCH("/", N2834, 1)-1)</f>
        <v>theater</v>
      </c>
      <c r="R2834" t="str">
        <f>RIGHT(N2834,LEN(N2834)-FIND("/",N2834))</f>
        <v>musical</v>
      </c>
      <c r="S2834" s="8">
        <f t="shared" si="88"/>
        <v>42104.781597222223</v>
      </c>
      <c r="T2834" s="8">
        <f t="shared" si="89"/>
        <v>42134.781597222223</v>
      </c>
    </row>
    <row r="2835" spans="1:20" ht="60" x14ac:dyDescent="0.2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17">
        <f>(E2835/D2835)*100</f>
        <v>5.4545454545454541</v>
      </c>
      <c r="P2835" s="19">
        <f>ROUND(E2835/L2835, 3)</f>
        <v>30</v>
      </c>
      <c r="Q2835" t="str">
        <f>LEFT(N2835, SEARCH("/", N2835, 1)-1)</f>
        <v>theater</v>
      </c>
      <c r="R2835" t="str">
        <f>RIGHT(N2835,LEN(N2835)-FIND("/",N2835))</f>
        <v>plays</v>
      </c>
      <c r="S2835" s="8">
        <f t="shared" si="88"/>
        <v>42709.546064814815</v>
      </c>
      <c r="T2835" s="8">
        <f t="shared" si="89"/>
        <v>42739.546064814815</v>
      </c>
    </row>
    <row r="2836" spans="1:20" ht="60" x14ac:dyDescent="0.2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17">
        <f>(E2836/D2836)*100</f>
        <v>5.42</v>
      </c>
      <c r="P2836" s="19">
        <f>ROUND(E2836/L2836, 3)</f>
        <v>29.036000000000001</v>
      </c>
      <c r="Q2836" t="str">
        <f>LEFT(N2836, SEARCH("/", N2836, 1)-1)</f>
        <v>games</v>
      </c>
      <c r="R2836" t="str">
        <f>RIGHT(N2836,LEN(N2836)-FIND("/",N2836))</f>
        <v>video games</v>
      </c>
      <c r="S2836" s="8">
        <f t="shared" si="88"/>
        <v>42647.750092592592</v>
      </c>
      <c r="T2836" s="8">
        <f t="shared" si="89"/>
        <v>42677.750092592592</v>
      </c>
    </row>
    <row r="2837" spans="1:20" ht="60" x14ac:dyDescent="0.2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17">
        <f>(E2837/D2837)*100</f>
        <v>5.42</v>
      </c>
      <c r="P2837" s="19">
        <f>ROUND(E2837/L2837, 3)</f>
        <v>90.332999999999998</v>
      </c>
      <c r="Q2837" t="str">
        <f>LEFT(N2837, SEARCH("/", N2837, 1)-1)</f>
        <v>theater</v>
      </c>
      <c r="R2837" t="str">
        <f>RIGHT(N2837,LEN(N2837)-FIND("/",N2837))</f>
        <v>plays</v>
      </c>
      <c r="S2837" s="8">
        <f t="shared" si="88"/>
        <v>42722.84474537037</v>
      </c>
      <c r="T2837" s="8">
        <f t="shared" si="89"/>
        <v>42752.84474537037</v>
      </c>
    </row>
    <row r="2838" spans="1:20" ht="60" x14ac:dyDescent="0.2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17">
        <f>(E2838/D2838)*100</f>
        <v>5.416666666666667</v>
      </c>
      <c r="P2838" s="19">
        <f>ROUND(E2838/L2838, 3)</f>
        <v>27.082999999999998</v>
      </c>
      <c r="Q2838" t="str">
        <f>LEFT(N2838, SEARCH("/", N2838, 1)-1)</f>
        <v>music</v>
      </c>
      <c r="R2838" t="str">
        <f>RIGHT(N2838,LEN(N2838)-FIND("/",N2838))</f>
        <v>jazz</v>
      </c>
      <c r="S2838" s="8">
        <f t="shared" si="88"/>
        <v>41577.561284722222</v>
      </c>
      <c r="T2838" s="8">
        <f t="shared" si="89"/>
        <v>41607.602951388886</v>
      </c>
    </row>
    <row r="2839" spans="1:20" ht="45" x14ac:dyDescent="0.2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17">
        <f>(E2839/D2839)*100</f>
        <v>5.41</v>
      </c>
      <c r="P2839" s="19">
        <f>ROUND(E2839/L2839, 3)</f>
        <v>60.110999999999997</v>
      </c>
      <c r="Q2839" t="str">
        <f>LEFT(N2839, SEARCH("/", N2839, 1)-1)</f>
        <v>theater</v>
      </c>
      <c r="R2839" t="str">
        <f>RIGHT(N2839,LEN(N2839)-FIND("/",N2839))</f>
        <v>plays</v>
      </c>
      <c r="S2839" s="8">
        <f t="shared" si="88"/>
        <v>42289.94049768518</v>
      </c>
      <c r="T2839" s="8">
        <f t="shared" si="89"/>
        <v>42349.982164351852</v>
      </c>
    </row>
    <row r="2840" spans="1:20" ht="60" x14ac:dyDescent="0.2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17">
        <f>(E2840/D2840)*100</f>
        <v>5.4</v>
      </c>
      <c r="P2840" s="19">
        <f>ROUND(E2840/L2840, 3)</f>
        <v>450</v>
      </c>
      <c r="Q2840" t="str">
        <f>LEFT(N2840, SEARCH("/", N2840, 1)-1)</f>
        <v>theater</v>
      </c>
      <c r="R2840" t="str">
        <f>RIGHT(N2840,LEN(N2840)-FIND("/",N2840))</f>
        <v>plays</v>
      </c>
      <c r="S2840" s="8">
        <f t="shared" si="88"/>
        <v>42785.270370370374</v>
      </c>
      <c r="T2840" s="8">
        <f t="shared" si="89"/>
        <v>42819.189583333333</v>
      </c>
    </row>
    <row r="2841" spans="1:20" ht="45" x14ac:dyDescent="0.2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17">
        <f>(E2841/D2841)*100</f>
        <v>5.4</v>
      </c>
      <c r="P2841" s="19">
        <f>ROUND(E2841/L2841, 3)</f>
        <v>27</v>
      </c>
      <c r="Q2841" t="str">
        <f>LEFT(N2841, SEARCH("/", N2841, 1)-1)</f>
        <v>theater</v>
      </c>
      <c r="R2841" t="str">
        <f>RIGHT(N2841,LEN(N2841)-FIND("/",N2841))</f>
        <v>plays</v>
      </c>
      <c r="S2841" s="8">
        <f t="shared" si="88"/>
        <v>42136.092488425929</v>
      </c>
      <c r="T2841" s="8">
        <f t="shared" si="89"/>
        <v>42166.092488425929</v>
      </c>
    </row>
    <row r="2842" spans="1:20" ht="60" x14ac:dyDescent="0.2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17">
        <f>(E2842/D2842)*100</f>
        <v>5.4</v>
      </c>
      <c r="P2842" s="19">
        <f>ROUND(E2842/L2842, 3)</f>
        <v>45</v>
      </c>
      <c r="Q2842" t="str">
        <f>LEFT(N2842, SEARCH("/", N2842, 1)-1)</f>
        <v>theater</v>
      </c>
      <c r="R2842" t="str">
        <f>RIGHT(N2842,LEN(N2842)-FIND("/",N2842))</f>
        <v>plays</v>
      </c>
      <c r="S2842" s="8">
        <f t="shared" si="88"/>
        <v>42657.38726851852</v>
      </c>
      <c r="T2842" s="8">
        <f t="shared" si="89"/>
        <v>42687.428935185191</v>
      </c>
    </row>
    <row r="2843" spans="1:20" ht="45" x14ac:dyDescent="0.2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17">
        <f>(E2843/D2843)*100</f>
        <v>5.3333333333333339</v>
      </c>
      <c r="P2843" s="19">
        <f>ROUND(E2843/L2843, 3)</f>
        <v>640</v>
      </c>
      <c r="Q2843" t="str">
        <f>LEFT(N2843, SEARCH("/", N2843, 1)-1)</f>
        <v>food</v>
      </c>
      <c r="R2843" t="str">
        <f>RIGHT(N2843,LEN(N2843)-FIND("/",N2843))</f>
        <v>food trucks</v>
      </c>
      <c r="S2843" s="8">
        <f t="shared" si="88"/>
        <v>42275.720219907409</v>
      </c>
      <c r="T2843" s="8">
        <f t="shared" si="89"/>
        <v>42305.720219907409</v>
      </c>
    </row>
    <row r="2844" spans="1:20" ht="60" x14ac:dyDescent="0.2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17">
        <f>(E2844/D2844)*100</f>
        <v>5.3125</v>
      </c>
      <c r="P2844" s="19">
        <f>ROUND(E2844/L2844, 3)</f>
        <v>17.707999999999998</v>
      </c>
      <c r="Q2844" t="str">
        <f>LEFT(N2844, SEARCH("/", N2844, 1)-1)</f>
        <v>games</v>
      </c>
      <c r="R2844" t="str">
        <f>RIGHT(N2844,LEN(N2844)-FIND("/",N2844))</f>
        <v>video games</v>
      </c>
      <c r="S2844" s="8">
        <f t="shared" si="88"/>
        <v>41577.045428240745</v>
      </c>
      <c r="T2844" s="8">
        <f t="shared" si="89"/>
        <v>41617.249305555553</v>
      </c>
    </row>
    <row r="2845" spans="1:20" ht="60" x14ac:dyDescent="0.2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17">
        <f>(E2845/D2845)*100</f>
        <v>5.21875</v>
      </c>
      <c r="P2845" s="19">
        <f>ROUND(E2845/L2845, 3)</f>
        <v>37.954999999999998</v>
      </c>
      <c r="Q2845" t="str">
        <f>LEFT(N2845, SEARCH("/", N2845, 1)-1)</f>
        <v>publishing</v>
      </c>
      <c r="R2845" t="str">
        <f>RIGHT(N2845,LEN(N2845)-FIND("/",N2845))</f>
        <v>children's books</v>
      </c>
      <c r="S2845" s="8">
        <f t="shared" si="88"/>
        <v>40938.062476851854</v>
      </c>
      <c r="T2845" s="8">
        <f t="shared" si="89"/>
        <v>40968.062476851854</v>
      </c>
    </row>
    <row r="2846" spans="1:20" ht="60" x14ac:dyDescent="0.2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17">
        <f>(E2846/D2846)*100</f>
        <v>5.2</v>
      </c>
      <c r="P2846" s="19">
        <f>ROUND(E2846/L2846, 3)</f>
        <v>65</v>
      </c>
      <c r="Q2846" t="str">
        <f>LEFT(N2846, SEARCH("/", N2846, 1)-1)</f>
        <v>theater</v>
      </c>
      <c r="R2846" t="str">
        <f>RIGHT(N2846,LEN(N2846)-FIND("/",N2846))</f>
        <v>plays</v>
      </c>
      <c r="S2846" s="8">
        <f t="shared" si="88"/>
        <v>41829.73715277778</v>
      </c>
      <c r="T2846" s="8">
        <f t="shared" si="89"/>
        <v>41852.716666666667</v>
      </c>
    </row>
    <row r="2847" spans="1:20" ht="60" x14ac:dyDescent="0.2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17">
        <f>(E2847/D2847)*100</f>
        <v>5.0999999999999996</v>
      </c>
      <c r="P2847" s="19">
        <f>ROUND(E2847/L2847, 3)</f>
        <v>119</v>
      </c>
      <c r="Q2847" t="str">
        <f>LEFT(N2847, SEARCH("/", N2847, 1)-1)</f>
        <v>film &amp; video</v>
      </c>
      <c r="R2847" t="str">
        <f>RIGHT(N2847,LEN(N2847)-FIND("/",N2847))</f>
        <v>science fiction</v>
      </c>
      <c r="S2847" s="8">
        <f t="shared" si="88"/>
        <v>41794.124953703707</v>
      </c>
      <c r="T2847" s="8">
        <f t="shared" si="89"/>
        <v>41854.124953703707</v>
      </c>
    </row>
    <row r="2848" spans="1:20" ht="60" x14ac:dyDescent="0.2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17">
        <f>(E2848/D2848)*100</f>
        <v>5.0808888888888886</v>
      </c>
      <c r="P2848" s="19">
        <f>ROUND(E2848/L2848, 3)</f>
        <v>1270.222</v>
      </c>
      <c r="Q2848" t="str">
        <f>LEFT(N2848, SEARCH("/", N2848, 1)-1)</f>
        <v>theater</v>
      </c>
      <c r="R2848" t="str">
        <f>RIGHT(N2848,LEN(N2848)-FIND("/",N2848))</f>
        <v>spaces</v>
      </c>
      <c r="S2848" s="8">
        <f t="shared" si="88"/>
        <v>42065.818807870368</v>
      </c>
      <c r="T2848" s="8">
        <f t="shared" si="89"/>
        <v>42125.777141203704</v>
      </c>
    </row>
    <row r="2849" spans="1:20" ht="60" x14ac:dyDescent="0.2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17">
        <f>(E2849/D2849)*100</f>
        <v>5.08</v>
      </c>
      <c r="P2849" s="19">
        <f>ROUND(E2849/L2849, 3)</f>
        <v>31.75</v>
      </c>
      <c r="Q2849" t="str">
        <f>LEFT(N2849, SEARCH("/", N2849, 1)-1)</f>
        <v>photography</v>
      </c>
      <c r="R2849" t="str">
        <f>RIGHT(N2849,LEN(N2849)-FIND("/",N2849))</f>
        <v>people</v>
      </c>
      <c r="S2849" s="8">
        <f t="shared" si="88"/>
        <v>41799.725289351853</v>
      </c>
      <c r="T2849" s="8">
        <f t="shared" si="89"/>
        <v>41829.725289351853</v>
      </c>
    </row>
    <row r="2850" spans="1:20" ht="60" x14ac:dyDescent="0.2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17">
        <f>(E2850/D2850)*100</f>
        <v>5.0599999999999996</v>
      </c>
      <c r="P2850" s="19">
        <f>ROUND(E2850/L2850, 3)</f>
        <v>84.332999999999998</v>
      </c>
      <c r="Q2850" t="str">
        <f>LEFT(N2850, SEARCH("/", N2850, 1)-1)</f>
        <v>publishing</v>
      </c>
      <c r="R2850" t="str">
        <f>RIGHT(N2850,LEN(N2850)-FIND("/",N2850))</f>
        <v>art books</v>
      </c>
      <c r="S2850" s="8">
        <f t="shared" si="88"/>
        <v>42017.927418981482</v>
      </c>
      <c r="T2850" s="8">
        <f t="shared" si="89"/>
        <v>42052.927418981482</v>
      </c>
    </row>
    <row r="2851" spans="1:20" ht="60" x14ac:dyDescent="0.2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17">
        <f>(E2851/D2851)*100</f>
        <v>5.0509090909090908</v>
      </c>
      <c r="P2851" s="19">
        <f>ROUND(E2851/L2851, 3)</f>
        <v>115.75</v>
      </c>
      <c r="Q2851" t="str">
        <f>LEFT(N2851, SEARCH("/", N2851, 1)-1)</f>
        <v>technology</v>
      </c>
      <c r="R2851" t="str">
        <f>RIGHT(N2851,LEN(N2851)-FIND("/",N2851))</f>
        <v>wearables</v>
      </c>
      <c r="S2851" s="8">
        <f t="shared" si="88"/>
        <v>42273.090740740736</v>
      </c>
      <c r="T2851" s="8">
        <f t="shared" si="89"/>
        <v>42313.132407407407</v>
      </c>
    </row>
    <row r="2852" spans="1:20" ht="60" x14ac:dyDescent="0.2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17">
        <f>(E2852/D2852)*100</f>
        <v>5.0413333333333332</v>
      </c>
      <c r="P2852" s="19">
        <f>ROUND(E2852/L2852, 3)</f>
        <v>135.036</v>
      </c>
      <c r="Q2852" t="str">
        <f>LEFT(N2852, SEARCH("/", N2852, 1)-1)</f>
        <v>technology</v>
      </c>
      <c r="R2852" t="str">
        <f>RIGHT(N2852,LEN(N2852)-FIND("/",N2852))</f>
        <v>web</v>
      </c>
      <c r="S2852" s="8">
        <f t="shared" si="88"/>
        <v>42173.275740740741</v>
      </c>
      <c r="T2852" s="8">
        <f t="shared" si="89"/>
        <v>42217.745138888888</v>
      </c>
    </row>
    <row r="2853" spans="1:20" ht="60" x14ac:dyDescent="0.2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17">
        <f>(E2853/D2853)*100</f>
        <v>5.0347999999999997</v>
      </c>
      <c r="P2853" s="19">
        <f>ROUND(E2853/L2853, 3)</f>
        <v>267.80900000000003</v>
      </c>
      <c r="Q2853" t="str">
        <f>LEFT(N2853, SEARCH("/", N2853, 1)-1)</f>
        <v>games</v>
      </c>
      <c r="R2853" t="str">
        <f>RIGHT(N2853,LEN(N2853)-FIND("/",N2853))</f>
        <v>video games</v>
      </c>
      <c r="S2853" s="8">
        <f t="shared" si="88"/>
        <v>41486.537268518521</v>
      </c>
      <c r="T2853" s="8">
        <f t="shared" si="89"/>
        <v>41516.537268518521</v>
      </c>
    </row>
    <row r="2854" spans="1:20" ht="60" x14ac:dyDescent="0.2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17">
        <f>(E2854/D2854)*100</f>
        <v>5.0256410256410255</v>
      </c>
      <c r="P2854" s="19">
        <f>ROUND(E2854/L2854, 3)</f>
        <v>19.600000000000001</v>
      </c>
      <c r="Q2854" t="str">
        <f>LEFT(N2854, SEARCH("/", N2854, 1)-1)</f>
        <v>music</v>
      </c>
      <c r="R2854" t="str">
        <f>RIGHT(N2854,LEN(N2854)-FIND("/",N2854))</f>
        <v>jazz</v>
      </c>
      <c r="S2854" s="8">
        <f t="shared" si="88"/>
        <v>41944.916215277779</v>
      </c>
      <c r="T2854" s="8">
        <f t="shared" si="89"/>
        <v>41974.957881944443</v>
      </c>
    </row>
    <row r="2855" spans="1:20" ht="45" x14ac:dyDescent="0.2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17">
        <f>(E2855/D2855)*100</f>
        <v>5</v>
      </c>
      <c r="P2855" s="19">
        <f>ROUND(E2855/L2855, 3)</f>
        <v>83.332999999999998</v>
      </c>
      <c r="Q2855" t="str">
        <f>LEFT(N2855, SEARCH("/", N2855, 1)-1)</f>
        <v>film &amp; video</v>
      </c>
      <c r="R2855" t="str">
        <f>RIGHT(N2855,LEN(N2855)-FIND("/",N2855))</f>
        <v>drama</v>
      </c>
      <c r="S2855" s="8">
        <f t="shared" si="88"/>
        <v>42239.441412037035</v>
      </c>
      <c r="T2855" s="8">
        <f t="shared" si="89"/>
        <v>42279.441412037035</v>
      </c>
    </row>
    <row r="2856" spans="1:20" ht="60" x14ac:dyDescent="0.2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17">
        <f>(E2856/D2856)*100</f>
        <v>5</v>
      </c>
      <c r="P2856" s="19">
        <f>ROUND(E2856/L2856, 3)</f>
        <v>62.5</v>
      </c>
      <c r="Q2856" t="str">
        <f>LEFT(N2856, SEARCH("/", N2856, 1)-1)</f>
        <v>film &amp; video</v>
      </c>
      <c r="R2856" t="str">
        <f>RIGHT(N2856,LEN(N2856)-FIND("/",N2856))</f>
        <v>animation</v>
      </c>
      <c r="S2856" s="8">
        <f t="shared" si="88"/>
        <v>41576.834513888891</v>
      </c>
      <c r="T2856" s="8">
        <f t="shared" si="89"/>
        <v>41609.876180555555</v>
      </c>
    </row>
    <row r="2857" spans="1:20" ht="45" x14ac:dyDescent="0.2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17">
        <f>(E2857/D2857)*100</f>
        <v>5</v>
      </c>
      <c r="P2857" s="19">
        <f>ROUND(E2857/L2857, 3)</f>
        <v>50</v>
      </c>
      <c r="Q2857" t="str">
        <f>LEFT(N2857, SEARCH("/", N2857, 1)-1)</f>
        <v>film &amp; video</v>
      </c>
      <c r="R2857" t="str">
        <f>RIGHT(N2857,LEN(N2857)-FIND("/",N2857))</f>
        <v>animation</v>
      </c>
      <c r="S2857" s="8">
        <f t="shared" si="88"/>
        <v>40894.906956018516</v>
      </c>
      <c r="T2857" s="8">
        <f t="shared" si="89"/>
        <v>40954.906956018516</v>
      </c>
    </row>
    <row r="2858" spans="1:20" ht="60" x14ac:dyDescent="0.2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17">
        <f>(E2858/D2858)*100</f>
        <v>5</v>
      </c>
      <c r="P2858" s="19">
        <f>ROUND(E2858/L2858, 3)</f>
        <v>50</v>
      </c>
      <c r="Q2858" t="str">
        <f>LEFT(N2858, SEARCH("/", N2858, 1)-1)</f>
        <v>games</v>
      </c>
      <c r="R2858" t="str">
        <f>RIGHT(N2858,LEN(N2858)-FIND("/",N2858))</f>
        <v>mobile games</v>
      </c>
      <c r="S2858" s="8">
        <f t="shared" si="88"/>
        <v>42558.989513888882</v>
      </c>
      <c r="T2858" s="8">
        <f t="shared" si="89"/>
        <v>42588.989513888882</v>
      </c>
    </row>
    <row r="2859" spans="1:20" ht="60" x14ac:dyDescent="0.2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17">
        <f>(E2859/D2859)*100</f>
        <v>5</v>
      </c>
      <c r="P2859" s="19">
        <f>ROUND(E2859/L2859, 3)</f>
        <v>100</v>
      </c>
      <c r="Q2859" t="str">
        <f>LEFT(N2859, SEARCH("/", N2859, 1)-1)</f>
        <v>publishing</v>
      </c>
      <c r="R2859" t="str">
        <f>RIGHT(N2859,LEN(N2859)-FIND("/",N2859))</f>
        <v>translations</v>
      </c>
      <c r="S2859" s="8">
        <f t="shared" si="88"/>
        <v>42360.437152777777</v>
      </c>
      <c r="T2859" s="8">
        <f t="shared" si="89"/>
        <v>42420.437152777777</v>
      </c>
    </row>
    <row r="2860" spans="1:20" ht="60" x14ac:dyDescent="0.2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17">
        <f>(E2860/D2860)*100</f>
        <v>5</v>
      </c>
      <c r="P2860" s="19">
        <f>ROUND(E2860/L2860, 3)</f>
        <v>41.667000000000002</v>
      </c>
      <c r="Q2860" t="str">
        <f>LEFT(N2860, SEARCH("/", N2860, 1)-1)</f>
        <v>publishing</v>
      </c>
      <c r="R2860" t="str">
        <f>RIGHT(N2860,LEN(N2860)-FIND("/",N2860))</f>
        <v>art books</v>
      </c>
      <c r="S2860" s="8">
        <f t="shared" si="88"/>
        <v>42404.033090277779</v>
      </c>
      <c r="T2860" s="8">
        <f t="shared" si="89"/>
        <v>42428.999305555553</v>
      </c>
    </row>
    <row r="2861" spans="1:20" ht="45" x14ac:dyDescent="0.2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17">
        <f>(E2861/D2861)*100</f>
        <v>5</v>
      </c>
      <c r="P2861" s="19">
        <f>ROUND(E2861/L2861, 3)</f>
        <v>8.3330000000000002</v>
      </c>
      <c r="Q2861" t="str">
        <f>LEFT(N2861, SEARCH("/", N2861, 1)-1)</f>
        <v>games</v>
      </c>
      <c r="R2861" t="str">
        <f>RIGHT(N2861,LEN(N2861)-FIND("/",N2861))</f>
        <v>video games</v>
      </c>
      <c r="S2861" s="8">
        <f t="shared" si="88"/>
        <v>42167.207071759258</v>
      </c>
      <c r="T2861" s="8">
        <f t="shared" si="89"/>
        <v>42197.207071759258</v>
      </c>
    </row>
    <row r="2862" spans="1:20" ht="60" x14ac:dyDescent="0.2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17">
        <f>(E2862/D2862)*100</f>
        <v>5</v>
      </c>
      <c r="P2862" s="19">
        <f>ROUND(E2862/L2862, 3)</f>
        <v>10</v>
      </c>
      <c r="Q2862" t="str">
        <f>LEFT(N2862, SEARCH("/", N2862, 1)-1)</f>
        <v>theater</v>
      </c>
      <c r="R2862" t="str">
        <f>RIGHT(N2862,LEN(N2862)-FIND("/",N2862))</f>
        <v>plays</v>
      </c>
      <c r="S2862" s="8">
        <f t="shared" si="88"/>
        <v>42261.632916666669</v>
      </c>
      <c r="T2862" s="8">
        <f t="shared" si="89"/>
        <v>42266.165972222225</v>
      </c>
    </row>
    <row r="2863" spans="1:20" ht="60" x14ac:dyDescent="0.2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17">
        <f>(E2863/D2863)*100</f>
        <v>5</v>
      </c>
      <c r="P2863" s="19">
        <f>ROUND(E2863/L2863, 3)</f>
        <v>18.75</v>
      </c>
      <c r="Q2863" t="str">
        <f>LEFT(N2863, SEARCH("/", N2863, 1)-1)</f>
        <v>theater</v>
      </c>
      <c r="R2863" t="str">
        <f>RIGHT(N2863,LEN(N2863)-FIND("/",N2863))</f>
        <v>plays</v>
      </c>
      <c r="S2863" s="8">
        <f t="shared" si="88"/>
        <v>41940.967951388891</v>
      </c>
      <c r="T2863" s="8">
        <f t="shared" si="89"/>
        <v>41952.5</v>
      </c>
    </row>
    <row r="2864" spans="1:20" x14ac:dyDescent="0.2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17">
        <f>(E2864/D2864)*100</f>
        <v>5</v>
      </c>
      <c r="P2864" s="19">
        <f>ROUND(E2864/L2864, 3)</f>
        <v>100</v>
      </c>
      <c r="Q2864" t="str">
        <f>LEFT(N2864, SEARCH("/", N2864, 1)-1)</f>
        <v>theater</v>
      </c>
      <c r="R2864" t="str">
        <f>RIGHT(N2864,LEN(N2864)-FIND("/",N2864))</f>
        <v>plays</v>
      </c>
      <c r="S2864" s="8">
        <f t="shared" si="88"/>
        <v>41914.590011574073</v>
      </c>
      <c r="T2864" s="8">
        <f t="shared" si="89"/>
        <v>41955.907638888893</v>
      </c>
    </row>
    <row r="2865" spans="1:20" ht="30" x14ac:dyDescent="0.2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17">
        <f>(E2865/D2865)*100</f>
        <v>5</v>
      </c>
      <c r="P2865" s="19">
        <f>ROUND(E2865/L2865, 3)</f>
        <v>25</v>
      </c>
      <c r="Q2865" t="str">
        <f>LEFT(N2865, SEARCH("/", N2865, 1)-1)</f>
        <v>theater</v>
      </c>
      <c r="R2865" t="str">
        <f>RIGHT(N2865,LEN(N2865)-FIND("/",N2865))</f>
        <v>musical</v>
      </c>
      <c r="S2865" s="8">
        <f t="shared" si="88"/>
        <v>42756.018506944441</v>
      </c>
      <c r="T2865" s="8">
        <f t="shared" si="89"/>
        <v>42786.018506944441</v>
      </c>
    </row>
    <row r="2866" spans="1:20" ht="60" x14ac:dyDescent="0.2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17">
        <f>(E2866/D2866)*100</f>
        <v>5</v>
      </c>
      <c r="P2866" s="19">
        <f>ROUND(E2866/L2866, 3)</f>
        <v>50</v>
      </c>
      <c r="Q2866" t="str">
        <f>LEFT(N2866, SEARCH("/", N2866, 1)-1)</f>
        <v>theater</v>
      </c>
      <c r="R2866" t="str">
        <f>RIGHT(N2866,LEN(N2866)-FIND("/",N2866))</f>
        <v>plays</v>
      </c>
      <c r="S2866" s="8">
        <f t="shared" si="88"/>
        <v>42032.250208333338</v>
      </c>
      <c r="T2866" s="8">
        <f t="shared" si="89"/>
        <v>42063.250208333338</v>
      </c>
    </row>
    <row r="2867" spans="1:20" ht="60" x14ac:dyDescent="0.2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17">
        <f>(E2867/D2867)*100</f>
        <v>5</v>
      </c>
      <c r="P2867" s="19">
        <f>ROUND(E2867/L2867, 3)</f>
        <v>62.5</v>
      </c>
      <c r="Q2867" t="str">
        <f>LEFT(N2867, SEARCH("/", N2867, 1)-1)</f>
        <v>theater</v>
      </c>
      <c r="R2867" t="str">
        <f>RIGHT(N2867,LEN(N2867)-FIND("/",N2867))</f>
        <v>plays</v>
      </c>
      <c r="S2867" s="8">
        <f t="shared" si="88"/>
        <v>42151.237685185188</v>
      </c>
      <c r="T2867" s="8">
        <f t="shared" si="89"/>
        <v>42211.237685185188</v>
      </c>
    </row>
    <row r="2868" spans="1:20" ht="60" x14ac:dyDescent="0.2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17">
        <f>(E2868/D2868)*100</f>
        <v>4.9639999999999995</v>
      </c>
      <c r="P2868" s="19">
        <f>ROUND(E2868/L2868, 3)</f>
        <v>88.643000000000001</v>
      </c>
      <c r="Q2868" t="str">
        <f>LEFT(N2868, SEARCH("/", N2868, 1)-1)</f>
        <v>theater</v>
      </c>
      <c r="R2868" t="str">
        <f>RIGHT(N2868,LEN(N2868)-FIND("/",N2868))</f>
        <v>musical</v>
      </c>
      <c r="S2868" s="8">
        <f t="shared" si="88"/>
        <v>42682.67768518519</v>
      </c>
      <c r="T2868" s="8">
        <f t="shared" si="89"/>
        <v>42712.67768518519</v>
      </c>
    </row>
    <row r="2869" spans="1:20" ht="45" x14ac:dyDescent="0.2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17">
        <f>(E2869/D2869)*100</f>
        <v>4.957575757575758</v>
      </c>
      <c r="P2869" s="19">
        <f>ROUND(E2869/L2869, 3)</f>
        <v>109.06699999999999</v>
      </c>
      <c r="Q2869" t="str">
        <f>LEFT(N2869, SEARCH("/", N2869, 1)-1)</f>
        <v>photography</v>
      </c>
      <c r="R2869" t="str">
        <f>RIGHT(N2869,LEN(N2869)-FIND("/",N2869))</f>
        <v>photobooks</v>
      </c>
      <c r="S2869" s="8">
        <f t="shared" si="88"/>
        <v>42010.674513888895</v>
      </c>
      <c r="T2869" s="8">
        <f t="shared" si="89"/>
        <v>42040.674513888895</v>
      </c>
    </row>
    <row r="2870" spans="1:20" ht="60" x14ac:dyDescent="0.2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17">
        <f>(E2870/D2870)*100</f>
        <v>4.9516666666666671</v>
      </c>
      <c r="P2870" s="19">
        <f>ROUND(E2870/L2870, 3)</f>
        <v>80.296999999999997</v>
      </c>
      <c r="Q2870" t="str">
        <f>LEFT(N2870, SEARCH("/", N2870, 1)-1)</f>
        <v>games</v>
      </c>
      <c r="R2870" t="str">
        <f>RIGHT(N2870,LEN(N2870)-FIND("/",N2870))</f>
        <v>video games</v>
      </c>
      <c r="S2870" s="8">
        <f t="shared" si="88"/>
        <v>41771.40996527778</v>
      </c>
      <c r="T2870" s="8">
        <f t="shared" si="89"/>
        <v>41801.40996527778</v>
      </c>
    </row>
    <row r="2871" spans="1:20" ht="60" x14ac:dyDescent="0.2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17">
        <f>(E2871/D2871)*100</f>
        <v>4.8680000000000003</v>
      </c>
      <c r="P2871" s="19">
        <f>ROUND(E2871/L2871, 3)</f>
        <v>71.587999999999994</v>
      </c>
      <c r="Q2871" t="str">
        <f>LEFT(N2871, SEARCH("/", N2871, 1)-1)</f>
        <v>games</v>
      </c>
      <c r="R2871" t="str">
        <f>RIGHT(N2871,LEN(N2871)-FIND("/",N2871))</f>
        <v>mobile games</v>
      </c>
      <c r="S2871" s="8">
        <f t="shared" si="88"/>
        <v>42328.779224537036</v>
      </c>
      <c r="T2871" s="8">
        <f t="shared" si="89"/>
        <v>42353.332638888889</v>
      </c>
    </row>
    <row r="2872" spans="1:20" ht="45" x14ac:dyDescent="0.2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17">
        <f>(E2872/D2872)*100</f>
        <v>4.8666666666666663</v>
      </c>
      <c r="P2872" s="19">
        <f>ROUND(E2872/L2872, 3)</f>
        <v>24.332999999999998</v>
      </c>
      <c r="Q2872" t="str">
        <f>LEFT(N2872, SEARCH("/", N2872, 1)-1)</f>
        <v>theater</v>
      </c>
      <c r="R2872" t="str">
        <f>RIGHT(N2872,LEN(N2872)-FIND("/",N2872))</f>
        <v>plays</v>
      </c>
      <c r="S2872" s="8">
        <f t="shared" si="88"/>
        <v>42165.037581018521</v>
      </c>
      <c r="T2872" s="8">
        <f t="shared" si="89"/>
        <v>42224.898611111115</v>
      </c>
    </row>
    <row r="2873" spans="1:20" ht="45" x14ac:dyDescent="0.2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17">
        <f>(E2873/D2873)*100</f>
        <v>4.8571428571428568</v>
      </c>
      <c r="P2873" s="19">
        <f>ROUND(E2873/L2873, 3)</f>
        <v>21.25</v>
      </c>
      <c r="Q2873" t="str">
        <f>LEFT(N2873, SEARCH("/", N2873, 1)-1)</f>
        <v>music</v>
      </c>
      <c r="R2873" t="str">
        <f>RIGHT(N2873,LEN(N2873)-FIND("/",N2873))</f>
        <v>faith</v>
      </c>
      <c r="S2873" s="8">
        <f t="shared" si="88"/>
        <v>41841.56381944444</v>
      </c>
      <c r="T2873" s="8">
        <f t="shared" si="89"/>
        <v>41882.818749999999</v>
      </c>
    </row>
    <row r="2874" spans="1:20" ht="45" x14ac:dyDescent="0.2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17">
        <f>(E2874/D2874)*100</f>
        <v>4.8099999999999996</v>
      </c>
      <c r="P2874" s="19">
        <f>ROUND(E2874/L2874, 3)</f>
        <v>60.125</v>
      </c>
      <c r="Q2874" t="str">
        <f>LEFT(N2874, SEARCH("/", N2874, 1)-1)</f>
        <v>theater</v>
      </c>
      <c r="R2874" t="str">
        <f>RIGHT(N2874,LEN(N2874)-FIND("/",N2874))</f>
        <v>musical</v>
      </c>
      <c r="S2874" s="8">
        <f t="shared" si="88"/>
        <v>42140.421319444446</v>
      </c>
      <c r="T2874" s="8">
        <f t="shared" si="89"/>
        <v>42171.979166666672</v>
      </c>
    </row>
    <row r="2875" spans="1:20" ht="60" x14ac:dyDescent="0.2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17">
        <f>(E2875/D2875)*100</f>
        <v>4.8</v>
      </c>
      <c r="P2875" s="19">
        <f>ROUND(E2875/L2875, 3)</f>
        <v>30</v>
      </c>
      <c r="Q2875" t="str">
        <f>LEFT(N2875, SEARCH("/", N2875, 1)-1)</f>
        <v>theater</v>
      </c>
      <c r="R2875" t="str">
        <f>RIGHT(N2875,LEN(N2875)-FIND("/",N2875))</f>
        <v>plays</v>
      </c>
      <c r="S2875" s="8">
        <f t="shared" si="88"/>
        <v>42122.732499999998</v>
      </c>
      <c r="T2875" s="8">
        <f t="shared" si="89"/>
        <v>42155.732638888891</v>
      </c>
    </row>
    <row r="2876" spans="1:20" ht="60" x14ac:dyDescent="0.2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17">
        <f>(E2876/D2876)*100</f>
        <v>4.7363636363636363</v>
      </c>
      <c r="P2876" s="19">
        <f>ROUND(E2876/L2876, 3)</f>
        <v>57.889000000000003</v>
      </c>
      <c r="Q2876" t="str">
        <f>LEFT(N2876, SEARCH("/", N2876, 1)-1)</f>
        <v>theater</v>
      </c>
      <c r="R2876" t="str">
        <f>RIGHT(N2876,LEN(N2876)-FIND("/",N2876))</f>
        <v>spaces</v>
      </c>
      <c r="S2876" s="8">
        <f t="shared" si="88"/>
        <v>42615.121921296297</v>
      </c>
      <c r="T2876" s="8">
        <f t="shared" si="89"/>
        <v>42675.121921296297</v>
      </c>
    </row>
    <row r="2877" spans="1:20" ht="45" x14ac:dyDescent="0.2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17">
        <f>(E2877/D2877)*100</f>
        <v>4.7</v>
      </c>
      <c r="P2877" s="19">
        <f>ROUND(E2877/L2877, 3)</f>
        <v>39.167000000000002</v>
      </c>
      <c r="Q2877" t="str">
        <f>LEFT(N2877, SEARCH("/", N2877, 1)-1)</f>
        <v>publishing</v>
      </c>
      <c r="R2877" t="str">
        <f>RIGHT(N2877,LEN(N2877)-FIND("/",N2877))</f>
        <v>fiction</v>
      </c>
      <c r="S2877" s="8">
        <f t="shared" si="88"/>
        <v>41642.751458333332</v>
      </c>
      <c r="T2877" s="8">
        <f t="shared" si="89"/>
        <v>41672.751458333332</v>
      </c>
    </row>
    <row r="2878" spans="1:20" ht="60" x14ac:dyDescent="0.2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17">
        <f>(E2878/D2878)*100</f>
        <v>4.7</v>
      </c>
      <c r="P2878" s="19">
        <f>ROUND(E2878/L2878, 3)</f>
        <v>9.4</v>
      </c>
      <c r="Q2878" t="str">
        <f>LEFT(N2878, SEARCH("/", N2878, 1)-1)</f>
        <v>theater</v>
      </c>
      <c r="R2878" t="str">
        <f>RIGHT(N2878,LEN(N2878)-FIND("/",N2878))</f>
        <v>plays</v>
      </c>
      <c r="S2878" s="8">
        <f t="shared" si="88"/>
        <v>42304.940960648149</v>
      </c>
      <c r="T2878" s="8">
        <f t="shared" si="89"/>
        <v>42329.166666666672</v>
      </c>
    </row>
    <row r="2879" spans="1:20" ht="45" x14ac:dyDescent="0.2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17">
        <f>(E2879/D2879)*100</f>
        <v>4.67</v>
      </c>
      <c r="P2879" s="19">
        <f>ROUND(E2879/L2879, 3)</f>
        <v>35.923000000000002</v>
      </c>
      <c r="Q2879" t="str">
        <f>LEFT(N2879, SEARCH("/", N2879, 1)-1)</f>
        <v>theater</v>
      </c>
      <c r="R2879" t="str">
        <f>RIGHT(N2879,LEN(N2879)-FIND("/",N2879))</f>
        <v>plays</v>
      </c>
      <c r="S2879" s="8">
        <f t="shared" si="88"/>
        <v>41974.738576388889</v>
      </c>
      <c r="T2879" s="8">
        <f t="shared" si="89"/>
        <v>41994.738576388889</v>
      </c>
    </row>
    <row r="2880" spans="1:20" ht="45" x14ac:dyDescent="0.2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17">
        <f>(E2880/D2880)*100</f>
        <v>4.666666666666667</v>
      </c>
      <c r="P2880" s="19">
        <f>ROUND(E2880/L2880, 3)</f>
        <v>11.667</v>
      </c>
      <c r="Q2880" t="str">
        <f>LEFT(N2880, SEARCH("/", N2880, 1)-1)</f>
        <v>photography</v>
      </c>
      <c r="R2880" t="str">
        <f>RIGHT(N2880,LEN(N2880)-FIND("/",N2880))</f>
        <v>nature</v>
      </c>
      <c r="S2880" s="8">
        <f t="shared" si="88"/>
        <v>42185.397673611107</v>
      </c>
      <c r="T2880" s="8">
        <f t="shared" si="89"/>
        <v>42244.508333333331</v>
      </c>
    </row>
    <row r="2881" spans="1:20" ht="60" x14ac:dyDescent="0.2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17">
        <f>(E2881/D2881)*100</f>
        <v>4.5999999999999996</v>
      </c>
      <c r="P2881" s="19">
        <f>ROUND(E2881/L2881, 3)</f>
        <v>5.75</v>
      </c>
      <c r="Q2881" t="str">
        <f>LEFT(N2881, SEARCH("/", N2881, 1)-1)</f>
        <v>theater</v>
      </c>
      <c r="R2881" t="str">
        <f>RIGHT(N2881,LEN(N2881)-FIND("/",N2881))</f>
        <v>plays</v>
      </c>
      <c r="S2881" s="8">
        <f t="shared" si="88"/>
        <v>41811.555462962962</v>
      </c>
      <c r="T2881" s="8">
        <f t="shared" si="89"/>
        <v>41812.875</v>
      </c>
    </row>
    <row r="2882" spans="1:20" ht="45" x14ac:dyDescent="0.2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17">
        <f>(E2882/D2882)*100</f>
        <v>4.5985132395404564</v>
      </c>
      <c r="P2882" s="19">
        <f>ROUND(E2882/L2882, 3)</f>
        <v>136.09100000000001</v>
      </c>
      <c r="Q2882" t="str">
        <f>LEFT(N2882, SEARCH("/", N2882, 1)-1)</f>
        <v>film &amp; video</v>
      </c>
      <c r="R2882" t="str">
        <f>RIGHT(N2882,LEN(N2882)-FIND("/",N2882))</f>
        <v>animation</v>
      </c>
      <c r="S2882" s="8">
        <f t="shared" si="88"/>
        <v>40858.762141203704</v>
      </c>
      <c r="T2882" s="8">
        <f t="shared" si="89"/>
        <v>40900.762141203704</v>
      </c>
    </row>
    <row r="2883" spans="1:20" ht="60" x14ac:dyDescent="0.2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17">
        <f>(E2883/D2883)*100</f>
        <v>4.583333333333333</v>
      </c>
      <c r="P2883" s="19">
        <f>ROUND(E2883/L2883, 3)</f>
        <v>183.333</v>
      </c>
      <c r="Q2883" t="str">
        <f>LEFT(N2883, SEARCH("/", N2883, 1)-1)</f>
        <v>theater</v>
      </c>
      <c r="R2883" t="str">
        <f>RIGHT(N2883,LEN(N2883)-FIND("/",N2883))</f>
        <v>plays</v>
      </c>
      <c r="S2883" s="8">
        <f t="shared" ref="S2883:S2946" si="90">(((J2883/60)/60)/24)+DATE(1970,1,1)</f>
        <v>42258.646504629629</v>
      </c>
      <c r="T2883" s="8">
        <f t="shared" ref="T2883:T2946" si="91">(((I2883/60)/60)/24)+DATE(1970,1,1)</f>
        <v>42288.645196759258</v>
      </c>
    </row>
    <row r="2884" spans="1:20" ht="45" x14ac:dyDescent="0.2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17">
        <f>(E2884/D2884)*100</f>
        <v>4.5714285714285712</v>
      </c>
      <c r="P2884" s="19">
        <f>ROUND(E2884/L2884, 3)</f>
        <v>24.614999999999998</v>
      </c>
      <c r="Q2884" t="str">
        <f>LEFT(N2884, SEARCH("/", N2884, 1)-1)</f>
        <v>publishing</v>
      </c>
      <c r="R2884" t="str">
        <f>RIGHT(N2884,LEN(N2884)-FIND("/",N2884))</f>
        <v>translations</v>
      </c>
      <c r="S2884" s="8">
        <f t="shared" si="90"/>
        <v>41947.063645833332</v>
      </c>
      <c r="T2884" s="8">
        <f t="shared" si="91"/>
        <v>41977.063645833332</v>
      </c>
    </row>
    <row r="2885" spans="1:20" ht="45" x14ac:dyDescent="0.2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17">
        <f>(E2885/D2885)*100</f>
        <v>4.5600000000000005</v>
      </c>
      <c r="P2885" s="19">
        <f>ROUND(E2885/L2885, 3)</f>
        <v>27.36</v>
      </c>
      <c r="Q2885" t="str">
        <f>LEFT(N2885, SEARCH("/", N2885, 1)-1)</f>
        <v>technology</v>
      </c>
      <c r="R2885" t="str">
        <f>RIGHT(N2885,LEN(N2885)-FIND("/",N2885))</f>
        <v>wearables</v>
      </c>
      <c r="S2885" s="8">
        <f t="shared" si="90"/>
        <v>42090.831273148149</v>
      </c>
      <c r="T2885" s="8">
        <f t="shared" si="91"/>
        <v>42135.831273148149</v>
      </c>
    </row>
    <row r="2886" spans="1:20" ht="45" x14ac:dyDescent="0.2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17">
        <f>(E2886/D2886)*100</f>
        <v>4.5</v>
      </c>
      <c r="P2886" s="19">
        <f>ROUND(E2886/L2886, 3)</f>
        <v>18</v>
      </c>
      <c r="Q2886" t="str">
        <f>LEFT(N2886, SEARCH("/", N2886, 1)-1)</f>
        <v>music</v>
      </c>
      <c r="R2886" t="str">
        <f>RIGHT(N2886,LEN(N2886)-FIND("/",N2886))</f>
        <v>jazz</v>
      </c>
      <c r="S2886" s="8">
        <f t="shared" si="90"/>
        <v>40921.117662037039</v>
      </c>
      <c r="T2886" s="8">
        <f t="shared" si="91"/>
        <v>40951.117662037039</v>
      </c>
    </row>
    <row r="2887" spans="1:20" ht="45" x14ac:dyDescent="0.2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17">
        <f>(E2887/D2887)*100</f>
        <v>4.5</v>
      </c>
      <c r="P2887" s="19">
        <f>ROUND(E2887/L2887, 3)</f>
        <v>15</v>
      </c>
      <c r="Q2887" t="str">
        <f>LEFT(N2887, SEARCH("/", N2887, 1)-1)</f>
        <v>games</v>
      </c>
      <c r="R2887" t="str">
        <f>RIGHT(N2887,LEN(N2887)-FIND("/",N2887))</f>
        <v>video games</v>
      </c>
      <c r="S2887" s="8">
        <f t="shared" si="90"/>
        <v>41005.904120370367</v>
      </c>
      <c r="T2887" s="8">
        <f t="shared" si="91"/>
        <v>41035.904120370367</v>
      </c>
    </row>
    <row r="2888" spans="1:20" ht="60" x14ac:dyDescent="0.2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17">
        <f>(E2888/D2888)*100</f>
        <v>4.5</v>
      </c>
      <c r="P2888" s="19">
        <f>ROUND(E2888/L2888, 3)</f>
        <v>15</v>
      </c>
      <c r="Q2888" t="str">
        <f>LEFT(N2888, SEARCH("/", N2888, 1)-1)</f>
        <v>publishing</v>
      </c>
      <c r="R2888" t="str">
        <f>RIGHT(N2888,LEN(N2888)-FIND("/",N2888))</f>
        <v>translations</v>
      </c>
      <c r="S2888" s="8">
        <f t="shared" si="90"/>
        <v>42432.379826388889</v>
      </c>
      <c r="T2888" s="8">
        <f t="shared" si="91"/>
        <v>42462.338159722218</v>
      </c>
    </row>
    <row r="2889" spans="1:20" ht="60" x14ac:dyDescent="0.2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17">
        <f>(E2889/D2889)*100</f>
        <v>4.46</v>
      </c>
      <c r="P2889" s="19">
        <f>ROUND(E2889/L2889, 3)</f>
        <v>24.777999999999999</v>
      </c>
      <c r="Q2889" t="str">
        <f>LEFT(N2889, SEARCH("/", N2889, 1)-1)</f>
        <v>technology</v>
      </c>
      <c r="R2889" t="str">
        <f>RIGHT(N2889,LEN(N2889)-FIND("/",N2889))</f>
        <v>web</v>
      </c>
      <c r="S2889" s="8">
        <f t="shared" si="90"/>
        <v>42377.554756944446</v>
      </c>
      <c r="T2889" s="8">
        <f t="shared" si="91"/>
        <v>42408.542361111111</v>
      </c>
    </row>
    <row r="2890" spans="1:20" ht="60" x14ac:dyDescent="0.2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17">
        <f>(E2890/D2890)*100</f>
        <v>4.3999999999999995</v>
      </c>
      <c r="P2890" s="19">
        <f>ROUND(E2890/L2890, 3)</f>
        <v>44</v>
      </c>
      <c r="Q2890" t="str">
        <f>LEFT(N2890, SEARCH("/", N2890, 1)-1)</f>
        <v>music</v>
      </c>
      <c r="R2890" t="str">
        <f>RIGHT(N2890,LEN(N2890)-FIND("/",N2890))</f>
        <v>world music</v>
      </c>
      <c r="S2890" s="8">
        <f t="shared" si="90"/>
        <v>41509.905995370369</v>
      </c>
      <c r="T2890" s="8">
        <f t="shared" si="91"/>
        <v>41569.905995370369</v>
      </c>
    </row>
    <row r="2891" spans="1:20" ht="60" x14ac:dyDescent="0.2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17">
        <f>(E2891/D2891)*100</f>
        <v>4.3499999999999996</v>
      </c>
      <c r="P2891" s="19">
        <f>ROUND(E2891/L2891, 3)</f>
        <v>145</v>
      </c>
      <c r="Q2891" t="str">
        <f>LEFT(N2891, SEARCH("/", N2891, 1)-1)</f>
        <v>technology</v>
      </c>
      <c r="R2891" t="str">
        <f>RIGHT(N2891,LEN(N2891)-FIND("/",N2891))</f>
        <v>web</v>
      </c>
      <c r="S2891" s="8">
        <f t="shared" si="90"/>
        <v>42027.056793981479</v>
      </c>
      <c r="T2891" s="8">
        <f t="shared" si="91"/>
        <v>42057.056793981479</v>
      </c>
    </row>
    <row r="2892" spans="1:20" ht="60" x14ac:dyDescent="0.2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17">
        <f>(E2892/D2892)*100</f>
        <v>4.3</v>
      </c>
      <c r="P2892" s="19">
        <f>ROUND(E2892/L2892, 3)</f>
        <v>88.688000000000002</v>
      </c>
      <c r="Q2892" t="str">
        <f>LEFT(N2892, SEARCH("/", N2892, 1)-1)</f>
        <v>photography</v>
      </c>
      <c r="R2892" t="str">
        <f>RIGHT(N2892,LEN(N2892)-FIND("/",N2892))</f>
        <v>people</v>
      </c>
      <c r="S2892" s="8">
        <f t="shared" si="90"/>
        <v>42593.011782407411</v>
      </c>
      <c r="T2892" s="8">
        <f t="shared" si="91"/>
        <v>42615.291666666672</v>
      </c>
    </row>
    <row r="2893" spans="1:20" ht="60" x14ac:dyDescent="0.2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17">
        <f>(E2893/D2893)*100</f>
        <v>4.2880000000000003</v>
      </c>
      <c r="P2893" s="19">
        <f>ROUND(E2893/L2893, 3)</f>
        <v>82.462000000000003</v>
      </c>
      <c r="Q2893" t="str">
        <f>LEFT(N2893, SEARCH("/", N2893, 1)-1)</f>
        <v>theater</v>
      </c>
      <c r="R2893" t="str">
        <f>RIGHT(N2893,LEN(N2893)-FIND("/",N2893))</f>
        <v>spaces</v>
      </c>
      <c r="S2893" s="8">
        <f t="shared" si="90"/>
        <v>42649.562118055561</v>
      </c>
      <c r="T2893" s="8">
        <f t="shared" si="91"/>
        <v>42698.715972222228</v>
      </c>
    </row>
    <row r="2894" spans="1:20" ht="60" x14ac:dyDescent="0.2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17">
        <f>(E2894/D2894)*100</f>
        <v>4.246666666666667</v>
      </c>
      <c r="P2894" s="19">
        <f>ROUND(E2894/L2894, 3)</f>
        <v>176.94399999999999</v>
      </c>
      <c r="Q2894" t="str">
        <f>LEFT(N2894, SEARCH("/", N2894, 1)-1)</f>
        <v>theater</v>
      </c>
      <c r="R2894" t="str">
        <f>RIGHT(N2894,LEN(N2894)-FIND("/",N2894))</f>
        <v>musical</v>
      </c>
      <c r="S2894" s="8">
        <f t="shared" si="90"/>
        <v>42701.166365740741</v>
      </c>
      <c r="T2894" s="8">
        <f t="shared" si="91"/>
        <v>42749.165972222225</v>
      </c>
    </row>
    <row r="2895" spans="1:20" ht="60" x14ac:dyDescent="0.2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17">
        <f>(E2895/D2895)*100</f>
        <v>4.2435339894712749</v>
      </c>
      <c r="P2895" s="19">
        <f>ROUND(E2895/L2895, 3)</f>
        <v>125.27</v>
      </c>
      <c r="Q2895" t="str">
        <f>LEFT(N2895, SEARCH("/", N2895, 1)-1)</f>
        <v>theater</v>
      </c>
      <c r="R2895" t="str">
        <f>RIGHT(N2895,LEN(N2895)-FIND("/",N2895))</f>
        <v>spaces</v>
      </c>
      <c r="S2895" s="8">
        <f t="shared" si="90"/>
        <v>42081.731273148151</v>
      </c>
      <c r="T2895" s="8">
        <f t="shared" si="91"/>
        <v>42111.731273148151</v>
      </c>
    </row>
    <row r="2896" spans="1:20" ht="75" x14ac:dyDescent="0.2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17">
        <f>(E2896/D2896)*100</f>
        <v>4.24</v>
      </c>
      <c r="P2896" s="19">
        <f>ROUND(E2896/L2896, 3)</f>
        <v>30.286000000000001</v>
      </c>
      <c r="Q2896" t="str">
        <f>LEFT(N2896, SEARCH("/", N2896, 1)-1)</f>
        <v>technology</v>
      </c>
      <c r="R2896" t="str">
        <f>RIGHT(N2896,LEN(N2896)-FIND("/",N2896))</f>
        <v>wearables</v>
      </c>
      <c r="S2896" s="8">
        <f t="shared" si="90"/>
        <v>42538.75680555556</v>
      </c>
      <c r="T2896" s="8">
        <f t="shared" si="91"/>
        <v>42563.785416666666</v>
      </c>
    </row>
    <row r="2897" spans="1:20" ht="60" x14ac:dyDescent="0.2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17">
        <f>(E2897/D2897)*100</f>
        <v>4.2311459353574925</v>
      </c>
      <c r="P2897" s="19">
        <f>ROUND(E2897/L2897, 3)</f>
        <v>54</v>
      </c>
      <c r="Q2897" t="str">
        <f>LEFT(N2897, SEARCH("/", N2897, 1)-1)</f>
        <v>music</v>
      </c>
      <c r="R2897" t="str">
        <f>RIGHT(N2897,LEN(N2897)-FIND("/",N2897))</f>
        <v>faith</v>
      </c>
      <c r="S2897" s="8">
        <f t="shared" si="90"/>
        <v>42806.863946759258</v>
      </c>
      <c r="T2897" s="8">
        <f t="shared" si="91"/>
        <v>42836.863946759258</v>
      </c>
    </row>
    <row r="2898" spans="1:20" ht="60" x14ac:dyDescent="0.2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17">
        <f>(E2898/D2898)*100</f>
        <v>4.2133333333333338</v>
      </c>
      <c r="P2898" s="19">
        <f>ROUND(E2898/L2898, 3)</f>
        <v>26.332999999999998</v>
      </c>
      <c r="Q2898" t="str">
        <f>LEFT(N2898, SEARCH("/", N2898, 1)-1)</f>
        <v>theater</v>
      </c>
      <c r="R2898" t="str">
        <f>RIGHT(N2898,LEN(N2898)-FIND("/",N2898))</f>
        <v>plays</v>
      </c>
      <c r="S2898" s="8">
        <f t="shared" si="90"/>
        <v>42278.664965277778</v>
      </c>
      <c r="T2898" s="8">
        <f t="shared" si="91"/>
        <v>42308.664965277778</v>
      </c>
    </row>
    <row r="2899" spans="1:20" ht="60" x14ac:dyDescent="0.2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17">
        <f>(E2899/D2899)*100</f>
        <v>4.2</v>
      </c>
      <c r="P2899" s="19">
        <f>ROUND(E2899/L2899, 3)</f>
        <v>10.5</v>
      </c>
      <c r="Q2899" t="str">
        <f>LEFT(N2899, SEARCH("/", N2899, 1)-1)</f>
        <v>food</v>
      </c>
      <c r="R2899" t="str">
        <f>RIGHT(N2899,LEN(N2899)-FIND("/",N2899))</f>
        <v>food trucks</v>
      </c>
      <c r="S2899" s="8">
        <f t="shared" si="90"/>
        <v>42728.827407407407</v>
      </c>
      <c r="T2899" s="8">
        <f t="shared" si="91"/>
        <v>42747.695833333331</v>
      </c>
    </row>
    <row r="2900" spans="1:20" ht="45" x14ac:dyDescent="0.2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17">
        <f>(E2900/D2900)*100</f>
        <v>4.1818181818181817</v>
      </c>
      <c r="P2900" s="19">
        <f>ROUND(E2900/L2900, 3)</f>
        <v>23</v>
      </c>
      <c r="Q2900" t="str">
        <f>LEFT(N2900, SEARCH("/", N2900, 1)-1)</f>
        <v>theater</v>
      </c>
      <c r="R2900" t="str">
        <f>RIGHT(N2900,LEN(N2900)-FIND("/",N2900))</f>
        <v>plays</v>
      </c>
      <c r="S2900" s="8">
        <f t="shared" si="90"/>
        <v>42401.672372685185</v>
      </c>
      <c r="T2900" s="8">
        <f t="shared" si="91"/>
        <v>42431.672372685185</v>
      </c>
    </row>
    <row r="2901" spans="1:20" ht="60" x14ac:dyDescent="0.2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17">
        <f>(E2901/D2901)*100</f>
        <v>4.1666666666666661</v>
      </c>
      <c r="P2901" s="19">
        <f>ROUND(E2901/L2901, 3)</f>
        <v>31.25</v>
      </c>
      <c r="Q2901" t="str">
        <f>LEFT(N2901, SEARCH("/", N2901, 1)-1)</f>
        <v>music</v>
      </c>
      <c r="R2901" t="str">
        <f>RIGHT(N2901,LEN(N2901)-FIND("/",N2901))</f>
        <v>indie rock</v>
      </c>
      <c r="S2901" s="8">
        <f t="shared" si="90"/>
        <v>41569.698831018519</v>
      </c>
      <c r="T2901" s="8">
        <f t="shared" si="91"/>
        <v>41599.740497685183</v>
      </c>
    </row>
    <row r="2902" spans="1:20" ht="90" x14ac:dyDescent="0.2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17">
        <f>(E2902/D2902)*100</f>
        <v>4.16</v>
      </c>
      <c r="P2902" s="19">
        <f>ROUND(E2902/L2902, 3)</f>
        <v>61.176000000000002</v>
      </c>
      <c r="Q2902" t="str">
        <f>LEFT(N2902, SEARCH("/", N2902, 1)-1)</f>
        <v>theater</v>
      </c>
      <c r="R2902" t="str">
        <f>RIGHT(N2902,LEN(N2902)-FIND("/",N2902))</f>
        <v>spaces</v>
      </c>
      <c r="S2902" s="8">
        <f t="shared" si="90"/>
        <v>42427.01807870371</v>
      </c>
      <c r="T2902" s="8">
        <f t="shared" si="91"/>
        <v>42456.976412037038</v>
      </c>
    </row>
    <row r="2903" spans="1:20" ht="60" x14ac:dyDescent="0.2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17">
        <f>(E2903/D2903)*100</f>
        <v>4.117647058823529</v>
      </c>
      <c r="P2903" s="19">
        <f>ROUND(E2903/L2903, 3)</f>
        <v>26.922999999999998</v>
      </c>
      <c r="Q2903" t="str">
        <f>LEFT(N2903, SEARCH("/", N2903, 1)-1)</f>
        <v>publishing</v>
      </c>
      <c r="R2903" t="str">
        <f>RIGHT(N2903,LEN(N2903)-FIND("/",N2903))</f>
        <v>art books</v>
      </c>
      <c r="S2903" s="8">
        <f t="shared" si="90"/>
        <v>41671.936863425923</v>
      </c>
      <c r="T2903" s="8">
        <f t="shared" si="91"/>
        <v>41687</v>
      </c>
    </row>
    <row r="2904" spans="1:20" ht="60" x14ac:dyDescent="0.2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17">
        <f>(E2904/D2904)*100</f>
        <v>4.1000000000000005</v>
      </c>
      <c r="P2904" s="19">
        <f>ROUND(E2904/L2904, 3)</f>
        <v>10.25</v>
      </c>
      <c r="Q2904" t="str">
        <f>LEFT(N2904, SEARCH("/", N2904, 1)-1)</f>
        <v>theater</v>
      </c>
      <c r="R2904" t="str">
        <f>RIGHT(N2904,LEN(N2904)-FIND("/",N2904))</f>
        <v>spaces</v>
      </c>
      <c r="S2904" s="8">
        <f t="shared" si="90"/>
        <v>42241.429120370376</v>
      </c>
      <c r="T2904" s="8">
        <f t="shared" si="91"/>
        <v>42263.916666666672</v>
      </c>
    </row>
    <row r="2905" spans="1:20" ht="45" x14ac:dyDescent="0.2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17">
        <f>(E2905/D2905)*100</f>
        <v>4.083333333333333</v>
      </c>
      <c r="P2905" s="19">
        <f>ROUND(E2905/L2905, 3)</f>
        <v>175</v>
      </c>
      <c r="Q2905" t="str">
        <f>LEFT(N2905, SEARCH("/", N2905, 1)-1)</f>
        <v>theater</v>
      </c>
      <c r="R2905" t="str">
        <f>RIGHT(N2905,LEN(N2905)-FIND("/",N2905))</f>
        <v>plays</v>
      </c>
      <c r="S2905" s="8">
        <f t="shared" si="90"/>
        <v>42508.179965277777</v>
      </c>
      <c r="T2905" s="8">
        <f t="shared" si="91"/>
        <v>42568.179965277777</v>
      </c>
    </row>
    <row r="2906" spans="1:20" ht="60" x14ac:dyDescent="0.2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17">
        <f>(E2906/D2906)*100</f>
        <v>4.0625</v>
      </c>
      <c r="P2906" s="19">
        <f>ROUND(E2906/L2906, 3)</f>
        <v>108.333</v>
      </c>
      <c r="Q2906" t="str">
        <f>LEFT(N2906, SEARCH("/", N2906, 1)-1)</f>
        <v>film &amp; video</v>
      </c>
      <c r="R2906" t="str">
        <f>RIGHT(N2906,LEN(N2906)-FIND("/",N2906))</f>
        <v>drama</v>
      </c>
      <c r="S2906" s="8">
        <f t="shared" si="90"/>
        <v>42052.83530092593</v>
      </c>
      <c r="T2906" s="8">
        <f t="shared" si="91"/>
        <v>42082.793634259258</v>
      </c>
    </row>
    <row r="2907" spans="1:20" ht="45" x14ac:dyDescent="0.2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17">
        <f>(E2907/D2907)*100</f>
        <v>4.0266666666666664</v>
      </c>
      <c r="P2907" s="19">
        <f>ROUND(E2907/L2907, 3)</f>
        <v>37.75</v>
      </c>
      <c r="Q2907" t="str">
        <f>LEFT(N2907, SEARCH("/", N2907, 1)-1)</f>
        <v>theater</v>
      </c>
      <c r="R2907" t="str">
        <f>RIGHT(N2907,LEN(N2907)-FIND("/",N2907))</f>
        <v>musical</v>
      </c>
      <c r="S2907" s="8">
        <f t="shared" si="90"/>
        <v>42538.755428240736</v>
      </c>
      <c r="T2907" s="8">
        <f t="shared" si="91"/>
        <v>42598.755428240736</v>
      </c>
    </row>
    <row r="2908" spans="1:20" ht="45" x14ac:dyDescent="0.2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17">
        <f>(E2908/D2908)*100</f>
        <v>4.0199999999999996</v>
      </c>
      <c r="P2908" s="19">
        <f>ROUND(E2908/L2908, 3)</f>
        <v>100.5</v>
      </c>
      <c r="Q2908" t="str">
        <f>LEFT(N2908, SEARCH("/", N2908, 1)-1)</f>
        <v>theater</v>
      </c>
      <c r="R2908" t="str">
        <f>RIGHT(N2908,LEN(N2908)-FIND("/",N2908))</f>
        <v>musical</v>
      </c>
      <c r="S2908" s="8">
        <f t="shared" si="90"/>
        <v>42410.93105324074</v>
      </c>
      <c r="T2908" s="8">
        <f t="shared" si="91"/>
        <v>42440.93105324074</v>
      </c>
    </row>
    <row r="2909" spans="1:20" ht="60" x14ac:dyDescent="0.2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17">
        <f>(E2909/D2909)*100</f>
        <v>4.004545454545454</v>
      </c>
      <c r="P2909" s="19">
        <f>ROUND(E2909/L2909, 3)</f>
        <v>55.063000000000002</v>
      </c>
      <c r="Q2909" t="str">
        <f>LEFT(N2909, SEARCH("/", N2909, 1)-1)</f>
        <v>theater</v>
      </c>
      <c r="R2909" t="str">
        <f>RIGHT(N2909,LEN(N2909)-FIND("/",N2909))</f>
        <v>musical</v>
      </c>
      <c r="S2909" s="8">
        <f t="shared" si="90"/>
        <v>41982.737071759257</v>
      </c>
      <c r="T2909" s="8">
        <f t="shared" si="91"/>
        <v>42015.207638888889</v>
      </c>
    </row>
    <row r="2910" spans="1:20" ht="60" x14ac:dyDescent="0.2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17">
        <f>(E2910/D2910)*100</f>
        <v>4</v>
      </c>
      <c r="P2910" s="19">
        <f>ROUND(E2910/L2910, 3)</f>
        <v>33.332999999999998</v>
      </c>
      <c r="Q2910" t="str">
        <f>LEFT(N2910, SEARCH("/", N2910, 1)-1)</f>
        <v>food</v>
      </c>
      <c r="R2910" t="str">
        <f>RIGHT(N2910,LEN(N2910)-FIND("/",N2910))</f>
        <v>food trucks</v>
      </c>
      <c r="S2910" s="8">
        <f t="shared" si="90"/>
        <v>42656.86137731481</v>
      </c>
      <c r="T2910" s="8">
        <f t="shared" si="91"/>
        <v>42676.165972222225</v>
      </c>
    </row>
    <row r="2911" spans="1:20" ht="60" x14ac:dyDescent="0.2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17">
        <f>(E2911/D2911)*100</f>
        <v>4</v>
      </c>
      <c r="P2911" s="19">
        <f>ROUND(E2911/L2911, 3)</f>
        <v>20</v>
      </c>
      <c r="Q2911" t="str">
        <f>LEFT(N2911, SEARCH("/", N2911, 1)-1)</f>
        <v>photography</v>
      </c>
      <c r="R2911" t="str">
        <f>RIGHT(N2911,LEN(N2911)-FIND("/",N2911))</f>
        <v>nature</v>
      </c>
      <c r="S2911" s="8">
        <f t="shared" si="90"/>
        <v>42170.996527777781</v>
      </c>
      <c r="T2911" s="8">
        <f t="shared" si="91"/>
        <v>42185.996527777781</v>
      </c>
    </row>
    <row r="2912" spans="1:20" ht="45" x14ac:dyDescent="0.2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17">
        <f>(E2912/D2912)*100</f>
        <v>4</v>
      </c>
      <c r="P2912" s="19">
        <f>ROUND(E2912/L2912, 3)</f>
        <v>100</v>
      </c>
      <c r="Q2912" t="str">
        <f>LEFT(N2912, SEARCH("/", N2912, 1)-1)</f>
        <v>photography</v>
      </c>
      <c r="R2912" t="str">
        <f>RIGHT(N2912,LEN(N2912)-FIND("/",N2912))</f>
        <v>nature</v>
      </c>
      <c r="S2912" s="8">
        <f t="shared" si="90"/>
        <v>41871.65315972222</v>
      </c>
      <c r="T2912" s="8">
        <f t="shared" si="91"/>
        <v>41902.65315972222</v>
      </c>
    </row>
    <row r="2913" spans="1:20" ht="45" x14ac:dyDescent="0.2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17">
        <f>(E2913/D2913)*100</f>
        <v>3.9750000000000001</v>
      </c>
      <c r="P2913" s="19">
        <f>ROUND(E2913/L2913, 3)</f>
        <v>56.786000000000001</v>
      </c>
      <c r="Q2913" t="str">
        <f>LEFT(N2913, SEARCH("/", N2913, 1)-1)</f>
        <v>theater</v>
      </c>
      <c r="R2913" t="str">
        <f>RIGHT(N2913,LEN(N2913)-FIND("/",N2913))</f>
        <v>spaces</v>
      </c>
      <c r="S2913" s="8">
        <f t="shared" si="90"/>
        <v>42114.825532407413</v>
      </c>
      <c r="T2913" s="8">
        <f t="shared" si="91"/>
        <v>42144.825532407413</v>
      </c>
    </row>
    <row r="2914" spans="1:20" ht="45" x14ac:dyDescent="0.2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17">
        <f>(E2914/D2914)*100</f>
        <v>3.9334666666666664</v>
      </c>
      <c r="P2914" s="19">
        <f>ROUND(E2914/L2914, 3)</f>
        <v>45.386000000000003</v>
      </c>
      <c r="Q2914" t="str">
        <f>LEFT(N2914, SEARCH("/", N2914, 1)-1)</f>
        <v>technology</v>
      </c>
      <c r="R2914" t="str">
        <f>RIGHT(N2914,LEN(N2914)-FIND("/",N2914))</f>
        <v>web</v>
      </c>
      <c r="S2914" s="8">
        <f t="shared" si="90"/>
        <v>41835.639155092591</v>
      </c>
      <c r="T2914" s="8">
        <f t="shared" si="91"/>
        <v>41865.639155092591</v>
      </c>
    </row>
    <row r="2915" spans="1:20" ht="60" x14ac:dyDescent="0.2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17">
        <f>(E2915/D2915)*100</f>
        <v>3.8875000000000002</v>
      </c>
      <c r="P2915" s="19">
        <f>ROUND(E2915/L2915, 3)</f>
        <v>23.922999999999998</v>
      </c>
      <c r="Q2915" t="str">
        <f>LEFT(N2915, SEARCH("/", N2915, 1)-1)</f>
        <v>theater</v>
      </c>
      <c r="R2915" t="str">
        <f>RIGHT(N2915,LEN(N2915)-FIND("/",N2915))</f>
        <v>plays</v>
      </c>
      <c r="S2915" s="8">
        <f t="shared" si="90"/>
        <v>41858.007071759261</v>
      </c>
      <c r="T2915" s="8">
        <f t="shared" si="91"/>
        <v>41888.007071759261</v>
      </c>
    </row>
    <row r="2916" spans="1:20" ht="45" x14ac:dyDescent="0.2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17">
        <f>(E2916/D2916)*100</f>
        <v>3.8860103626943006</v>
      </c>
      <c r="P2916" s="19">
        <f>ROUND(E2916/L2916, 3)</f>
        <v>25</v>
      </c>
      <c r="Q2916" t="str">
        <f>LEFT(N2916, SEARCH("/", N2916, 1)-1)</f>
        <v>theater</v>
      </c>
      <c r="R2916" t="str">
        <f>RIGHT(N2916,LEN(N2916)-FIND("/",N2916))</f>
        <v>plays</v>
      </c>
      <c r="S2916" s="8">
        <f t="shared" si="90"/>
        <v>41851.700925925928</v>
      </c>
      <c r="T2916" s="8">
        <f t="shared" si="91"/>
        <v>41891.700925925928</v>
      </c>
    </row>
    <row r="2917" spans="1:20" ht="60" x14ac:dyDescent="0.2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17">
        <f>(E2917/D2917)*100</f>
        <v>3.8833333333333329</v>
      </c>
      <c r="P2917" s="19">
        <f>ROUND(E2917/L2917, 3)</f>
        <v>29.125</v>
      </c>
      <c r="Q2917" t="str">
        <f>LEFT(N2917, SEARCH("/", N2917, 1)-1)</f>
        <v>food</v>
      </c>
      <c r="R2917" t="str">
        <f>RIGHT(N2917,LEN(N2917)-FIND("/",N2917))</f>
        <v>food trucks</v>
      </c>
      <c r="S2917" s="8">
        <f t="shared" si="90"/>
        <v>42042.676226851851</v>
      </c>
      <c r="T2917" s="8">
        <f t="shared" si="91"/>
        <v>42094.551388888889</v>
      </c>
    </row>
    <row r="2918" spans="1:20" ht="45" x14ac:dyDescent="0.2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17">
        <f>(E2918/D2918)*100</f>
        <v>3.8739999999999997</v>
      </c>
      <c r="P2918" s="19">
        <f>ROUND(E2918/L2918, 3)</f>
        <v>48.424999999999997</v>
      </c>
      <c r="Q2918" t="str">
        <f>LEFT(N2918, SEARCH("/", N2918, 1)-1)</f>
        <v>music</v>
      </c>
      <c r="R2918" t="str">
        <f>RIGHT(N2918,LEN(N2918)-FIND("/",N2918))</f>
        <v>world music</v>
      </c>
      <c r="S2918" s="8">
        <f t="shared" si="90"/>
        <v>41715.874780092592</v>
      </c>
      <c r="T2918" s="8">
        <f t="shared" si="91"/>
        <v>41750.041666666664</v>
      </c>
    </row>
    <row r="2919" spans="1:20" ht="45" x14ac:dyDescent="0.2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17">
        <f>(E2919/D2919)*100</f>
        <v>3.85</v>
      </c>
      <c r="P2919" s="19">
        <f>ROUND(E2919/L2919, 3)</f>
        <v>60.789000000000001</v>
      </c>
      <c r="Q2919" t="str">
        <f>LEFT(N2919, SEARCH("/", N2919, 1)-1)</f>
        <v>food</v>
      </c>
      <c r="R2919" t="str">
        <f>RIGHT(N2919,LEN(N2919)-FIND("/",N2919))</f>
        <v>food trucks</v>
      </c>
      <c r="S2919" s="8">
        <f t="shared" si="90"/>
        <v>42061.154930555553</v>
      </c>
      <c r="T2919" s="8">
        <f t="shared" si="91"/>
        <v>42091.113263888896</v>
      </c>
    </row>
    <row r="2920" spans="1:20" ht="60" x14ac:dyDescent="0.2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17">
        <f>(E2920/D2920)*100</f>
        <v>3.8206896551724134</v>
      </c>
      <c r="P2920" s="19">
        <f>ROUND(E2920/L2920, 3)</f>
        <v>65.176000000000002</v>
      </c>
      <c r="Q2920" t="str">
        <f>LEFT(N2920, SEARCH("/", N2920, 1)-1)</f>
        <v>technology</v>
      </c>
      <c r="R2920" t="str">
        <f>RIGHT(N2920,LEN(N2920)-FIND("/",N2920))</f>
        <v>wearables</v>
      </c>
      <c r="S2920" s="8">
        <f t="shared" si="90"/>
        <v>42481.376597222217</v>
      </c>
      <c r="T2920" s="8">
        <f t="shared" si="91"/>
        <v>42511.376597222217</v>
      </c>
    </row>
    <row r="2921" spans="1:20" ht="30" x14ac:dyDescent="0.2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17">
        <f>(E2921/D2921)*100</f>
        <v>3.8</v>
      </c>
      <c r="P2921" s="19">
        <f>ROUND(E2921/L2921, 3)</f>
        <v>9.5</v>
      </c>
      <c r="Q2921" t="str">
        <f>LEFT(N2921, SEARCH("/", N2921, 1)-1)</f>
        <v>theater</v>
      </c>
      <c r="R2921" t="str">
        <f>RIGHT(N2921,LEN(N2921)-FIND("/",N2921))</f>
        <v>plays</v>
      </c>
      <c r="S2921" s="8">
        <f t="shared" si="90"/>
        <v>41975.124340277776</v>
      </c>
      <c r="T2921" s="8">
        <f t="shared" si="91"/>
        <v>42005.124340277776</v>
      </c>
    </row>
    <row r="2922" spans="1:20" ht="60" x14ac:dyDescent="0.2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17">
        <f>(E2922/D2922)*100</f>
        <v>3.7600000000000002</v>
      </c>
      <c r="P2922" s="19">
        <f>ROUND(E2922/L2922, 3)</f>
        <v>23.5</v>
      </c>
      <c r="Q2922" t="str">
        <f>LEFT(N2922, SEARCH("/", N2922, 1)-1)</f>
        <v>photography</v>
      </c>
      <c r="R2922" t="str">
        <f>RIGHT(N2922,LEN(N2922)-FIND("/",N2922))</f>
        <v>nature</v>
      </c>
      <c r="S2922" s="8">
        <f t="shared" si="90"/>
        <v>41936.020752314813</v>
      </c>
      <c r="T2922" s="8">
        <f t="shared" si="91"/>
        <v>41956.062418981484</v>
      </c>
    </row>
    <row r="2923" spans="1:20" ht="45" x14ac:dyDescent="0.2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17">
        <f>(E2923/D2923)*100</f>
        <v>3.75</v>
      </c>
      <c r="P2923" s="19">
        <f>ROUND(E2923/L2923, 3)</f>
        <v>93.75</v>
      </c>
      <c r="Q2923" t="str">
        <f>LEFT(N2923, SEARCH("/", N2923, 1)-1)</f>
        <v>theater</v>
      </c>
      <c r="R2923" t="str">
        <f>RIGHT(N2923,LEN(N2923)-FIND("/",N2923))</f>
        <v>plays</v>
      </c>
      <c r="S2923" s="8">
        <f t="shared" si="90"/>
        <v>42808.640231481477</v>
      </c>
      <c r="T2923" s="8">
        <f t="shared" si="91"/>
        <v>42839.207638888889</v>
      </c>
    </row>
    <row r="2924" spans="1:20" ht="45" x14ac:dyDescent="0.2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17">
        <f>(E2924/D2924)*100</f>
        <v>3.74</v>
      </c>
      <c r="P2924" s="19">
        <f>ROUND(E2924/L2924, 3)</f>
        <v>12.467000000000001</v>
      </c>
      <c r="Q2924" t="str">
        <f>LEFT(N2924, SEARCH("/", N2924, 1)-1)</f>
        <v>photography</v>
      </c>
      <c r="R2924" t="str">
        <f>RIGHT(N2924,LEN(N2924)-FIND("/",N2924))</f>
        <v>photobooks</v>
      </c>
      <c r="S2924" s="8">
        <f t="shared" si="90"/>
        <v>41849.560694444444</v>
      </c>
      <c r="T2924" s="8">
        <f t="shared" si="91"/>
        <v>41909.560694444444</v>
      </c>
    </row>
    <row r="2925" spans="1:20" ht="60" x14ac:dyDescent="0.2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17">
        <f>(E2925/D2925)*100</f>
        <v>3.6080041046690612</v>
      </c>
      <c r="P2925" s="19">
        <f>ROUND(E2925/L2925, 3)</f>
        <v>65.111000000000004</v>
      </c>
      <c r="Q2925" t="str">
        <f>LEFT(N2925, SEARCH("/", N2925, 1)-1)</f>
        <v>theater</v>
      </c>
      <c r="R2925" t="str">
        <f>RIGHT(N2925,LEN(N2925)-FIND("/",N2925))</f>
        <v>spaces</v>
      </c>
      <c r="S2925" s="8">
        <f t="shared" si="90"/>
        <v>42359.792233796295</v>
      </c>
      <c r="T2925" s="8">
        <f t="shared" si="91"/>
        <v>42408.01180555555</v>
      </c>
    </row>
    <row r="2926" spans="1:20" ht="45" x14ac:dyDescent="0.2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17">
        <f>(E2926/D2926)*100</f>
        <v>3.5666666666666664</v>
      </c>
      <c r="P2926" s="19">
        <f>ROUND(E2926/L2926, 3)</f>
        <v>26.75</v>
      </c>
      <c r="Q2926" t="str">
        <f>LEFT(N2926, SEARCH("/", N2926, 1)-1)</f>
        <v>photography</v>
      </c>
      <c r="R2926" t="str">
        <f>RIGHT(N2926,LEN(N2926)-FIND("/",N2926))</f>
        <v>photobooks</v>
      </c>
      <c r="S2926" s="8">
        <f t="shared" si="90"/>
        <v>41973.740335648152</v>
      </c>
      <c r="T2926" s="8">
        <f t="shared" si="91"/>
        <v>42033.740335648152</v>
      </c>
    </row>
    <row r="2927" spans="1:20" ht="45" x14ac:dyDescent="0.2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17">
        <f>(E2927/D2927)*100</f>
        <v>3.5520833333333335</v>
      </c>
      <c r="P2927" s="19">
        <f>ROUND(E2927/L2927, 3)</f>
        <v>41.585000000000001</v>
      </c>
      <c r="Q2927" t="str">
        <f>LEFT(N2927, SEARCH("/", N2927, 1)-1)</f>
        <v>technology</v>
      </c>
      <c r="R2927" t="str">
        <f>RIGHT(N2927,LEN(N2927)-FIND("/",N2927))</f>
        <v>wearables</v>
      </c>
      <c r="S2927" s="8">
        <f t="shared" si="90"/>
        <v>42123.678645833337</v>
      </c>
      <c r="T2927" s="8">
        <f t="shared" si="91"/>
        <v>42153.678645833337</v>
      </c>
    </row>
    <row r="2928" spans="1:20" ht="60" x14ac:dyDescent="0.2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17">
        <f>(E2928/D2928)*100</f>
        <v>3.55</v>
      </c>
      <c r="P2928" s="19">
        <f>ROUND(E2928/L2928, 3)</f>
        <v>591.66700000000003</v>
      </c>
      <c r="Q2928" t="str">
        <f>LEFT(N2928, SEARCH("/", N2928, 1)-1)</f>
        <v>technology</v>
      </c>
      <c r="R2928" t="str">
        <f>RIGHT(N2928,LEN(N2928)-FIND("/",N2928))</f>
        <v>wearables</v>
      </c>
      <c r="S2928" s="8">
        <f t="shared" si="90"/>
        <v>42711.750613425931</v>
      </c>
      <c r="T2928" s="8">
        <f t="shared" si="91"/>
        <v>42771.750613425931</v>
      </c>
    </row>
    <row r="2929" spans="1:20" ht="75" x14ac:dyDescent="0.2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17">
        <f>(E2929/D2929)*100</f>
        <v>3.54</v>
      </c>
      <c r="P2929" s="19">
        <f>ROUND(E2929/L2929, 3)</f>
        <v>59</v>
      </c>
      <c r="Q2929" t="str">
        <f>LEFT(N2929, SEARCH("/", N2929, 1)-1)</f>
        <v>publishing</v>
      </c>
      <c r="R2929" t="str">
        <f>RIGHT(N2929,LEN(N2929)-FIND("/",N2929))</f>
        <v>fiction</v>
      </c>
      <c r="S2929" s="8">
        <f t="shared" si="90"/>
        <v>42115.143634259264</v>
      </c>
      <c r="T2929" s="8">
        <f t="shared" si="91"/>
        <v>42145.143634259264</v>
      </c>
    </row>
    <row r="2930" spans="1:20" ht="60" x14ac:dyDescent="0.2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17">
        <f>(E2930/D2930)*100</f>
        <v>3.4666666666666663</v>
      </c>
      <c r="P2930" s="19">
        <f>ROUND(E2930/L2930, 3)</f>
        <v>47.273000000000003</v>
      </c>
      <c r="Q2930" t="str">
        <f>LEFT(N2930, SEARCH("/", N2930, 1)-1)</f>
        <v>theater</v>
      </c>
      <c r="R2930" t="str">
        <f>RIGHT(N2930,LEN(N2930)-FIND("/",N2930))</f>
        <v>plays</v>
      </c>
      <c r="S2930" s="8">
        <f t="shared" si="90"/>
        <v>42679.958472222221</v>
      </c>
      <c r="T2930" s="8">
        <f t="shared" si="91"/>
        <v>42710.207638888889</v>
      </c>
    </row>
    <row r="2931" spans="1:20" ht="30" x14ac:dyDescent="0.2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17">
        <f>(E2931/D2931)*100</f>
        <v>3.4474868431088401</v>
      </c>
      <c r="P2931" s="19">
        <f>ROUND(E2931/L2931, 3)</f>
        <v>30.132999999999999</v>
      </c>
      <c r="Q2931" t="str">
        <f>LEFT(N2931, SEARCH("/", N2931, 1)-1)</f>
        <v>theater</v>
      </c>
      <c r="R2931" t="str">
        <f>RIGHT(N2931,LEN(N2931)-FIND("/",N2931))</f>
        <v>musical</v>
      </c>
      <c r="S2931" s="8">
        <f t="shared" si="90"/>
        <v>42047.724444444444</v>
      </c>
      <c r="T2931" s="8">
        <f t="shared" si="91"/>
        <v>42077.132638888885</v>
      </c>
    </row>
    <row r="2932" spans="1:20" ht="45" x14ac:dyDescent="0.2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17">
        <f>(E2932/D2932)*100</f>
        <v>3.42</v>
      </c>
      <c r="P2932" s="19">
        <f>ROUND(E2932/L2932, 3)</f>
        <v>114</v>
      </c>
      <c r="Q2932" t="str">
        <f>LEFT(N2932, SEARCH("/", N2932, 1)-1)</f>
        <v>games</v>
      </c>
      <c r="R2932" t="str">
        <f>RIGHT(N2932,LEN(N2932)-FIND("/",N2932))</f>
        <v>video games</v>
      </c>
      <c r="S2932" s="8">
        <f t="shared" si="90"/>
        <v>42413.671006944445</v>
      </c>
      <c r="T2932" s="8">
        <f t="shared" si="91"/>
        <v>42443.629340277781</v>
      </c>
    </row>
    <row r="2933" spans="1:20" ht="60" x14ac:dyDescent="0.2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17">
        <f>(E2933/D2933)*100</f>
        <v>3.4125000000000001</v>
      </c>
      <c r="P2933" s="19">
        <f>ROUND(E2933/L2933, 3)</f>
        <v>22.75</v>
      </c>
      <c r="Q2933" t="str">
        <f>LEFT(N2933, SEARCH("/", N2933, 1)-1)</f>
        <v>theater</v>
      </c>
      <c r="R2933" t="str">
        <f>RIGHT(N2933,LEN(N2933)-FIND("/",N2933))</f>
        <v>musical</v>
      </c>
      <c r="S2933" s="8">
        <f t="shared" si="90"/>
        <v>42095.374675925923</v>
      </c>
      <c r="T2933" s="8">
        <f t="shared" si="91"/>
        <v>42125.374675925923</v>
      </c>
    </row>
    <row r="2934" spans="1:20" ht="60" x14ac:dyDescent="0.2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17">
        <f>(E2934/D2934)*100</f>
        <v>3.4000000000000004</v>
      </c>
      <c r="P2934" s="19">
        <f>ROUND(E2934/L2934, 3)</f>
        <v>25.5</v>
      </c>
      <c r="Q2934" t="str">
        <f>LEFT(N2934, SEARCH("/", N2934, 1)-1)</f>
        <v>film &amp; video</v>
      </c>
      <c r="R2934" t="str">
        <f>RIGHT(N2934,LEN(N2934)-FIND("/",N2934))</f>
        <v>drama</v>
      </c>
      <c r="S2934" s="8">
        <f t="shared" si="90"/>
        <v>41825.791226851856</v>
      </c>
      <c r="T2934" s="8">
        <f t="shared" si="91"/>
        <v>41883.165972222225</v>
      </c>
    </row>
    <row r="2935" spans="1:20" ht="45" x14ac:dyDescent="0.2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17">
        <f>(E2935/D2935)*100</f>
        <v>3.3673333333333333</v>
      </c>
      <c r="P2935" s="19">
        <f>ROUND(E2935/L2935, 3)</f>
        <v>34.128</v>
      </c>
      <c r="Q2935" t="str">
        <f>LEFT(N2935, SEARCH("/", N2935, 1)-1)</f>
        <v>games</v>
      </c>
      <c r="R2935" t="str">
        <f>RIGHT(N2935,LEN(N2935)-FIND("/",N2935))</f>
        <v>video games</v>
      </c>
      <c r="S2935" s="8">
        <f t="shared" si="90"/>
        <v>41445.962754629632</v>
      </c>
      <c r="T2935" s="8">
        <f t="shared" si="91"/>
        <v>41490.962754629632</v>
      </c>
    </row>
    <row r="2936" spans="1:20" ht="60" x14ac:dyDescent="0.2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17">
        <f>(E2936/D2936)*100</f>
        <v>3.3666666666666663</v>
      </c>
      <c r="P2936" s="19">
        <f>ROUND(E2936/L2936, 3)</f>
        <v>50.5</v>
      </c>
      <c r="Q2936" t="str">
        <f>LEFT(N2936, SEARCH("/", N2936, 1)-1)</f>
        <v>theater</v>
      </c>
      <c r="R2936" t="str">
        <f>RIGHT(N2936,LEN(N2936)-FIND("/",N2936))</f>
        <v>plays</v>
      </c>
      <c r="S2936" s="8">
        <f t="shared" si="90"/>
        <v>42615.142870370371</v>
      </c>
      <c r="T2936" s="8">
        <f t="shared" si="91"/>
        <v>42645.142870370371</v>
      </c>
    </row>
    <row r="2937" spans="1:20" ht="60" x14ac:dyDescent="0.2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17">
        <f>(E2937/D2937)*100</f>
        <v>3.3444444444444441</v>
      </c>
      <c r="P2937" s="19">
        <f>ROUND(E2937/L2937, 3)</f>
        <v>150.5</v>
      </c>
      <c r="Q2937" t="str">
        <f>LEFT(N2937, SEARCH("/", N2937, 1)-1)</f>
        <v>technology</v>
      </c>
      <c r="R2937" t="str">
        <f>RIGHT(N2937,LEN(N2937)-FIND("/",N2937))</f>
        <v>web</v>
      </c>
      <c r="S2937" s="8">
        <f t="shared" si="90"/>
        <v>42631.769513888896</v>
      </c>
      <c r="T2937" s="8">
        <f t="shared" si="91"/>
        <v>42691.811180555553</v>
      </c>
    </row>
    <row r="2938" spans="1:20" ht="45" x14ac:dyDescent="0.2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17">
        <f>(E2938/D2938)*100</f>
        <v>3.34</v>
      </c>
      <c r="P2938" s="19">
        <f>ROUND(E2938/L2938, 3)</f>
        <v>20.875</v>
      </c>
      <c r="Q2938" t="str">
        <f>LEFT(N2938, SEARCH("/", N2938, 1)-1)</f>
        <v>theater</v>
      </c>
      <c r="R2938" t="str">
        <f>RIGHT(N2938,LEN(N2938)-FIND("/",N2938))</f>
        <v>spaces</v>
      </c>
      <c r="S2938" s="8">
        <f t="shared" si="90"/>
        <v>42690.733437499999</v>
      </c>
      <c r="T2938" s="8">
        <f t="shared" si="91"/>
        <v>42711.733437499999</v>
      </c>
    </row>
    <row r="2939" spans="1:20" ht="45" x14ac:dyDescent="0.2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17">
        <f>(E2939/D2939)*100</f>
        <v>3.3333333333333335</v>
      </c>
      <c r="P2939" s="19">
        <f>ROUND(E2939/L2939, 3)</f>
        <v>16.667000000000002</v>
      </c>
      <c r="Q2939" t="str">
        <f>LEFT(N2939, SEARCH("/", N2939, 1)-1)</f>
        <v>film &amp; video</v>
      </c>
      <c r="R2939" t="str">
        <f>RIGHT(N2939,LEN(N2939)-FIND("/",N2939))</f>
        <v>animation</v>
      </c>
      <c r="S2939" s="8">
        <f t="shared" si="90"/>
        <v>41830.613969907405</v>
      </c>
      <c r="T2939" s="8">
        <f t="shared" si="91"/>
        <v>41860.613969907405</v>
      </c>
    </row>
    <row r="2940" spans="1:20" ht="60" x14ac:dyDescent="0.2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17">
        <f>(E2940/D2940)*100</f>
        <v>3.3333333333333335</v>
      </c>
      <c r="P2940" s="19">
        <f>ROUND(E2940/L2940, 3)</f>
        <v>250</v>
      </c>
      <c r="Q2940" t="str">
        <f>LEFT(N2940, SEARCH("/", N2940, 1)-1)</f>
        <v>technology</v>
      </c>
      <c r="R2940" t="str">
        <f>RIGHT(N2940,LEN(N2940)-FIND("/",N2940))</f>
        <v>web</v>
      </c>
      <c r="S2940" s="8">
        <f t="shared" si="90"/>
        <v>41946.232175925928</v>
      </c>
      <c r="T2940" s="8">
        <f t="shared" si="91"/>
        <v>41976.232175925921</v>
      </c>
    </row>
    <row r="2941" spans="1:20" ht="60" x14ac:dyDescent="0.2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17">
        <f>(E2941/D2941)*100</f>
        <v>3.3333333333333335</v>
      </c>
      <c r="P2941" s="19">
        <f>ROUND(E2941/L2941, 3)</f>
        <v>50</v>
      </c>
      <c r="Q2941" t="str">
        <f>LEFT(N2941, SEARCH("/", N2941, 1)-1)</f>
        <v>publishing</v>
      </c>
      <c r="R2941" t="str">
        <f>RIGHT(N2941,LEN(N2941)-FIND("/",N2941))</f>
        <v>fiction</v>
      </c>
      <c r="S2941" s="8">
        <f t="shared" si="90"/>
        <v>40068.056932870371</v>
      </c>
      <c r="T2941" s="8">
        <f t="shared" si="91"/>
        <v>40118.165972222225</v>
      </c>
    </row>
    <row r="2942" spans="1:20" ht="45" x14ac:dyDescent="0.2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17">
        <f>(E2942/D2942)*100</f>
        <v>3.3333333333333335</v>
      </c>
      <c r="P2942" s="19">
        <f>ROUND(E2942/L2942, 3)</f>
        <v>7.5</v>
      </c>
      <c r="Q2942" t="str">
        <f>LEFT(N2942, SEARCH("/", N2942, 1)-1)</f>
        <v>photography</v>
      </c>
      <c r="R2942" t="str">
        <f>RIGHT(N2942,LEN(N2942)-FIND("/",N2942))</f>
        <v>photobooks</v>
      </c>
      <c r="S2942" s="8">
        <f t="shared" si="90"/>
        <v>41860.91002314815</v>
      </c>
      <c r="T2942" s="8">
        <f t="shared" si="91"/>
        <v>41872.91002314815</v>
      </c>
    </row>
    <row r="2943" spans="1:20" ht="45" x14ac:dyDescent="0.2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17">
        <f>(E2943/D2943)*100</f>
        <v>3.3333333333333335</v>
      </c>
      <c r="P2943" s="19">
        <f>ROUND(E2943/L2943, 3)</f>
        <v>50</v>
      </c>
      <c r="Q2943" t="str">
        <f>LEFT(N2943, SEARCH("/", N2943, 1)-1)</f>
        <v>theater</v>
      </c>
      <c r="R2943" t="str">
        <f>RIGHT(N2943,LEN(N2943)-FIND("/",N2943))</f>
        <v>plays</v>
      </c>
      <c r="S2943" s="8">
        <f t="shared" si="90"/>
        <v>42807.885057870371</v>
      </c>
      <c r="T2943" s="8">
        <f t="shared" si="91"/>
        <v>42858.8</v>
      </c>
    </row>
    <row r="2944" spans="1:20" ht="60" x14ac:dyDescent="0.2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17">
        <f>(E2944/D2944)*100</f>
        <v>3.3076923076923079</v>
      </c>
      <c r="P2944" s="19">
        <f>ROUND(E2944/L2944, 3)</f>
        <v>53.75</v>
      </c>
      <c r="Q2944" t="str">
        <f>LEFT(N2944, SEARCH("/", N2944, 1)-1)</f>
        <v>film &amp; video</v>
      </c>
      <c r="R2944" t="str">
        <f>RIGHT(N2944,LEN(N2944)-FIND("/",N2944))</f>
        <v>animation</v>
      </c>
      <c r="S2944" s="8">
        <f t="shared" si="90"/>
        <v>40247.886006944449</v>
      </c>
      <c r="T2944" s="8">
        <f t="shared" si="91"/>
        <v>40306.927777777775</v>
      </c>
    </row>
    <row r="2945" spans="1:20" ht="60" x14ac:dyDescent="0.2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17">
        <f>(E2945/D2945)*100</f>
        <v>3.3033333333333332</v>
      </c>
      <c r="P2945" s="19">
        <f>ROUND(E2945/L2945, 3)</f>
        <v>66.066999999999993</v>
      </c>
      <c r="Q2945" t="str">
        <f>LEFT(N2945, SEARCH("/", N2945, 1)-1)</f>
        <v>technology</v>
      </c>
      <c r="R2945" t="str">
        <f>RIGHT(N2945,LEN(N2945)-FIND("/",N2945))</f>
        <v>wearables</v>
      </c>
      <c r="S2945" s="8">
        <f t="shared" si="90"/>
        <v>42188.803622685184</v>
      </c>
      <c r="T2945" s="8">
        <f t="shared" si="91"/>
        <v>42218.803622685184</v>
      </c>
    </row>
    <row r="2946" spans="1:20" ht="60" x14ac:dyDescent="0.2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17">
        <f>(E2946/D2946)*100</f>
        <v>3.2804000000000002</v>
      </c>
      <c r="P2946" s="19">
        <f>ROUND(E2946/L2946, 3)</f>
        <v>20.503</v>
      </c>
      <c r="Q2946" t="str">
        <f>LEFT(N2946, SEARCH("/", N2946, 1)-1)</f>
        <v>film &amp; video</v>
      </c>
      <c r="R2946" t="str">
        <f>RIGHT(N2946,LEN(N2946)-FIND("/",N2946))</f>
        <v>animation</v>
      </c>
      <c r="S2946" s="8">
        <f t="shared" si="90"/>
        <v>41753.758043981477</v>
      </c>
      <c r="T2946" s="8">
        <f t="shared" si="91"/>
        <v>41773.758043981477</v>
      </c>
    </row>
    <row r="2947" spans="1:20" ht="60" x14ac:dyDescent="0.2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17">
        <f>(E2947/D2947)*100</f>
        <v>3.2727272727272729</v>
      </c>
      <c r="P2947" s="19">
        <f>ROUND(E2947/L2947, 3)</f>
        <v>30</v>
      </c>
      <c r="Q2947" t="str">
        <f>LEFT(N2947, SEARCH("/", N2947, 1)-1)</f>
        <v>technology</v>
      </c>
      <c r="R2947" t="str">
        <f>RIGHT(N2947,LEN(N2947)-FIND("/",N2947))</f>
        <v>web</v>
      </c>
      <c r="S2947" s="8">
        <f t="shared" ref="S2947:S3010" si="92">(((J2947/60)/60)/24)+DATE(1970,1,1)</f>
        <v>42088.069108796291</v>
      </c>
      <c r="T2947" s="8">
        <f t="shared" ref="T2947:T3010" si="93">(((I2947/60)/60)/24)+DATE(1970,1,1)</f>
        <v>42118.069108796291</v>
      </c>
    </row>
    <row r="2948" spans="1:20" ht="45" x14ac:dyDescent="0.2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17">
        <f>(E2948/D2948)*100</f>
        <v>3.267605633802817</v>
      </c>
      <c r="P2948" s="19">
        <f>ROUND(E2948/L2948, 3)</f>
        <v>29</v>
      </c>
      <c r="Q2948" t="str">
        <f>LEFT(N2948, SEARCH("/", N2948, 1)-1)</f>
        <v>theater</v>
      </c>
      <c r="R2948" t="str">
        <f>RIGHT(N2948,LEN(N2948)-FIND("/",N2948))</f>
        <v>musical</v>
      </c>
      <c r="S2948" s="8">
        <f t="shared" si="92"/>
        <v>42138.798819444448</v>
      </c>
      <c r="T2948" s="8">
        <f t="shared" si="93"/>
        <v>42170.798819444448</v>
      </c>
    </row>
    <row r="2949" spans="1:20" ht="60" x14ac:dyDescent="0.2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17">
        <f>(E2949/D2949)*100</f>
        <v>3.25</v>
      </c>
      <c r="P2949" s="19">
        <f>ROUND(E2949/L2949, 3)</f>
        <v>32.5</v>
      </c>
      <c r="Q2949" t="str">
        <f>LEFT(N2949, SEARCH("/", N2949, 1)-1)</f>
        <v>film &amp; video</v>
      </c>
      <c r="R2949" t="str">
        <f>RIGHT(N2949,LEN(N2949)-FIND("/",N2949))</f>
        <v>drama</v>
      </c>
      <c r="S2949" s="8">
        <f t="shared" si="92"/>
        <v>42216.977812500001</v>
      </c>
      <c r="T2949" s="8">
        <f t="shared" si="93"/>
        <v>42246.227777777778</v>
      </c>
    </row>
    <row r="2950" spans="1:20" ht="60" x14ac:dyDescent="0.2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17">
        <f>(E2950/D2950)*100</f>
        <v>3.25</v>
      </c>
      <c r="P2950" s="19">
        <f>ROUND(E2950/L2950, 3)</f>
        <v>28.888999999999999</v>
      </c>
      <c r="Q2950" t="str">
        <f>LEFT(N2950, SEARCH("/", N2950, 1)-1)</f>
        <v>music</v>
      </c>
      <c r="R2950" t="str">
        <f>RIGHT(N2950,LEN(N2950)-FIND("/",N2950))</f>
        <v>indie rock</v>
      </c>
      <c r="S2950" s="8">
        <f t="shared" si="92"/>
        <v>41842.031597222223</v>
      </c>
      <c r="T2950" s="8">
        <f t="shared" si="93"/>
        <v>41872.031597222223</v>
      </c>
    </row>
    <row r="2951" spans="1:20" ht="60" x14ac:dyDescent="0.2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17">
        <f>(E2951/D2951)*100</f>
        <v>3.25</v>
      </c>
      <c r="P2951" s="19">
        <f>ROUND(E2951/L2951, 3)</f>
        <v>65</v>
      </c>
      <c r="Q2951" t="str">
        <f>LEFT(N2951, SEARCH("/", N2951, 1)-1)</f>
        <v>music</v>
      </c>
      <c r="R2951" t="str">
        <f>RIGHT(N2951,LEN(N2951)-FIND("/",N2951))</f>
        <v>jazz</v>
      </c>
      <c r="S2951" s="8">
        <f t="shared" si="92"/>
        <v>41081.69027777778</v>
      </c>
      <c r="T2951" s="8">
        <f t="shared" si="93"/>
        <v>41113.166666666664</v>
      </c>
    </row>
    <row r="2952" spans="1:20" ht="30" x14ac:dyDescent="0.2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17">
        <f>(E2952/D2952)*100</f>
        <v>3.25</v>
      </c>
      <c r="P2952" s="19">
        <f>ROUND(E2952/L2952, 3)</f>
        <v>39</v>
      </c>
      <c r="Q2952" t="str">
        <f>LEFT(N2952, SEARCH("/", N2952, 1)-1)</f>
        <v>theater</v>
      </c>
      <c r="R2952" t="str">
        <f>RIGHT(N2952,LEN(N2952)-FIND("/",N2952))</f>
        <v>plays</v>
      </c>
      <c r="S2952" s="8">
        <f t="shared" si="92"/>
        <v>42031.833587962959</v>
      </c>
      <c r="T2952" s="8">
        <f t="shared" si="93"/>
        <v>42063.333333333328</v>
      </c>
    </row>
    <row r="2953" spans="1:20" ht="60" x14ac:dyDescent="0.2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17">
        <f>(E2953/D2953)*100</f>
        <v>3.214285714285714</v>
      </c>
      <c r="P2953" s="19">
        <f>ROUND(E2953/L2953, 3)</f>
        <v>15</v>
      </c>
      <c r="Q2953" t="str">
        <f>LEFT(N2953, SEARCH("/", N2953, 1)-1)</f>
        <v>theater</v>
      </c>
      <c r="R2953" t="str">
        <f>RIGHT(N2953,LEN(N2953)-FIND("/",N2953))</f>
        <v>plays</v>
      </c>
      <c r="S2953" s="8">
        <f t="shared" si="92"/>
        <v>42311.621458333335</v>
      </c>
      <c r="T2953" s="8">
        <f t="shared" si="93"/>
        <v>42336.621458333335</v>
      </c>
    </row>
    <row r="2954" spans="1:20" ht="60" x14ac:dyDescent="0.2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17">
        <f>(E2954/D2954)*100</f>
        <v>3.2</v>
      </c>
      <c r="P2954" s="19">
        <f>ROUND(E2954/L2954, 3)</f>
        <v>64</v>
      </c>
      <c r="Q2954" t="str">
        <f>LEFT(N2954, SEARCH("/", N2954, 1)-1)</f>
        <v>film &amp; video</v>
      </c>
      <c r="R2954" t="str">
        <f>RIGHT(N2954,LEN(N2954)-FIND("/",N2954))</f>
        <v>animation</v>
      </c>
      <c r="S2954" s="8">
        <f t="shared" si="92"/>
        <v>41156.958993055552</v>
      </c>
      <c r="T2954" s="8">
        <f t="shared" si="93"/>
        <v>41201.958993055552</v>
      </c>
    </row>
    <row r="2955" spans="1:20" ht="45" x14ac:dyDescent="0.2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17">
        <f>(E2955/D2955)*100</f>
        <v>3.2</v>
      </c>
      <c r="P2955" s="19">
        <f>ROUND(E2955/L2955, 3)</f>
        <v>40</v>
      </c>
      <c r="Q2955" t="str">
        <f>LEFT(N2955, SEARCH("/", N2955, 1)-1)</f>
        <v>music</v>
      </c>
      <c r="R2955" t="str">
        <f>RIGHT(N2955,LEN(N2955)-FIND("/",N2955))</f>
        <v>jazz</v>
      </c>
      <c r="S2955" s="8">
        <f t="shared" si="92"/>
        <v>41149.796064814815</v>
      </c>
      <c r="T2955" s="8">
        <f t="shared" si="93"/>
        <v>41175.100694444445</v>
      </c>
    </row>
    <row r="2956" spans="1:20" ht="45" x14ac:dyDescent="0.2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17">
        <f>(E2956/D2956)*100</f>
        <v>3.2</v>
      </c>
      <c r="P2956" s="19">
        <f>ROUND(E2956/L2956, 3)</f>
        <v>10.667</v>
      </c>
      <c r="Q2956" t="str">
        <f>LEFT(N2956, SEARCH("/", N2956, 1)-1)</f>
        <v>theater</v>
      </c>
      <c r="R2956" t="str">
        <f>RIGHT(N2956,LEN(N2956)-FIND("/",N2956))</f>
        <v>plays</v>
      </c>
      <c r="S2956" s="8">
        <f t="shared" si="92"/>
        <v>42209.67288194444</v>
      </c>
      <c r="T2956" s="8">
        <f t="shared" si="93"/>
        <v>42223.625</v>
      </c>
    </row>
    <row r="2957" spans="1:20" ht="60" x14ac:dyDescent="0.2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17">
        <f>(E2957/D2957)*100</f>
        <v>3.1875</v>
      </c>
      <c r="P2957" s="19">
        <f>ROUND(E2957/L2957, 3)</f>
        <v>12.75</v>
      </c>
      <c r="Q2957" t="str">
        <f>LEFT(N2957, SEARCH("/", N2957, 1)-1)</f>
        <v>photography</v>
      </c>
      <c r="R2957" t="str">
        <f>RIGHT(N2957,LEN(N2957)-FIND("/",N2957))</f>
        <v>people</v>
      </c>
      <c r="S2957" s="8">
        <f t="shared" si="92"/>
        <v>42555.698738425926</v>
      </c>
      <c r="T2957" s="8">
        <f t="shared" si="93"/>
        <v>42584.958333333328</v>
      </c>
    </row>
    <row r="2958" spans="1:20" ht="45" x14ac:dyDescent="0.2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17">
        <f>(E2958/D2958)*100</f>
        <v>3.1481481481481479</v>
      </c>
      <c r="P2958" s="19">
        <f>ROUND(E2958/L2958, 3)</f>
        <v>21.25</v>
      </c>
      <c r="Q2958" t="str">
        <f>LEFT(N2958, SEARCH("/", N2958, 1)-1)</f>
        <v>food</v>
      </c>
      <c r="R2958" t="str">
        <f>RIGHT(N2958,LEN(N2958)-FIND("/",N2958))</f>
        <v>small batch</v>
      </c>
      <c r="S2958" s="8">
        <f t="shared" si="92"/>
        <v>42804.895474537043</v>
      </c>
      <c r="T2958" s="8">
        <f t="shared" si="93"/>
        <v>42834.853807870371</v>
      </c>
    </row>
    <row r="2959" spans="1:20" ht="60" x14ac:dyDescent="0.2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17">
        <f>(E2959/D2959)*100</f>
        <v>3.1413333333333333</v>
      </c>
      <c r="P2959" s="19">
        <f>ROUND(E2959/L2959, 3)</f>
        <v>81.241</v>
      </c>
      <c r="Q2959" t="str">
        <f>LEFT(N2959, SEARCH("/", N2959, 1)-1)</f>
        <v>film &amp; video</v>
      </c>
      <c r="R2959" t="str">
        <f>RIGHT(N2959,LEN(N2959)-FIND("/",N2959))</f>
        <v>science fiction</v>
      </c>
      <c r="S2959" s="8">
        <f t="shared" si="92"/>
        <v>42186.257418981477</v>
      </c>
      <c r="T2959" s="8">
        <f t="shared" si="93"/>
        <v>42217.207638888889</v>
      </c>
    </row>
    <row r="2960" spans="1:20" ht="45" x14ac:dyDescent="0.2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17">
        <f>(E2960/D2960)*100</f>
        <v>3.1333333333333333</v>
      </c>
      <c r="P2960" s="19">
        <f>ROUND(E2960/L2960, 3)</f>
        <v>15.667</v>
      </c>
      <c r="Q2960" t="str">
        <f>LEFT(N2960, SEARCH("/", N2960, 1)-1)</f>
        <v>theater</v>
      </c>
      <c r="R2960" t="str">
        <f>RIGHT(N2960,LEN(N2960)-FIND("/",N2960))</f>
        <v>plays</v>
      </c>
      <c r="S2960" s="8">
        <f t="shared" si="92"/>
        <v>42029.135879629626</v>
      </c>
      <c r="T2960" s="8">
        <f t="shared" si="93"/>
        <v>42059.135879629626</v>
      </c>
    </row>
    <row r="2961" spans="1:20" ht="45" x14ac:dyDescent="0.2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17">
        <f>(E2961/D2961)*100</f>
        <v>3.105</v>
      </c>
      <c r="P2961" s="19">
        <f>ROUND(E2961/L2961, 3)</f>
        <v>88.713999999999999</v>
      </c>
      <c r="Q2961" t="str">
        <f>LEFT(N2961, SEARCH("/", N2961, 1)-1)</f>
        <v>technology</v>
      </c>
      <c r="R2961" t="str">
        <f>RIGHT(N2961,LEN(N2961)-FIND("/",N2961))</f>
        <v>wearables</v>
      </c>
      <c r="S2961" s="8">
        <f t="shared" si="92"/>
        <v>42535.492280092592</v>
      </c>
      <c r="T2961" s="8">
        <f t="shared" si="93"/>
        <v>42565.492280092592</v>
      </c>
    </row>
    <row r="2962" spans="1:20" ht="45" x14ac:dyDescent="0.2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17">
        <f>(E2962/D2962)*100</f>
        <v>3.0833333333333335</v>
      </c>
      <c r="P2962" s="19">
        <f>ROUND(E2962/L2962, 3)</f>
        <v>61.667000000000002</v>
      </c>
      <c r="Q2962" t="str">
        <f>LEFT(N2962, SEARCH("/", N2962, 1)-1)</f>
        <v>theater</v>
      </c>
      <c r="R2962" t="str">
        <f>RIGHT(N2962,LEN(N2962)-FIND("/",N2962))</f>
        <v>plays</v>
      </c>
      <c r="S2962" s="8">
        <f t="shared" si="92"/>
        <v>42224.756909722222</v>
      </c>
      <c r="T2962" s="8">
        <f t="shared" si="93"/>
        <v>42254.756909722222</v>
      </c>
    </row>
    <row r="2963" spans="1:20" ht="60" x14ac:dyDescent="0.2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17">
        <f>(E2963/D2963)*100</f>
        <v>3.0666666666666664</v>
      </c>
      <c r="P2963" s="19">
        <f>ROUND(E2963/L2963, 3)</f>
        <v>35.384999999999998</v>
      </c>
      <c r="Q2963" t="str">
        <f>LEFT(N2963, SEARCH("/", N2963, 1)-1)</f>
        <v>food</v>
      </c>
      <c r="R2963" t="str">
        <f>RIGHT(N2963,LEN(N2963)-FIND("/",N2963))</f>
        <v>food trucks</v>
      </c>
      <c r="S2963" s="8">
        <f t="shared" si="92"/>
        <v>42198.695138888885</v>
      </c>
      <c r="T2963" s="8">
        <f t="shared" si="93"/>
        <v>42238.165972222225</v>
      </c>
    </row>
    <row r="2964" spans="1:20" ht="60" x14ac:dyDescent="0.2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17">
        <f>(E2964/D2964)*100</f>
        <v>3.0579999999999998</v>
      </c>
      <c r="P2964" s="19">
        <f>ROUND(E2964/L2964, 3)</f>
        <v>84.944000000000003</v>
      </c>
      <c r="Q2964" t="str">
        <f>LEFT(N2964, SEARCH("/", N2964, 1)-1)</f>
        <v>technology</v>
      </c>
      <c r="R2964" t="str">
        <f>RIGHT(N2964,LEN(N2964)-FIND("/",N2964))</f>
        <v>wearables</v>
      </c>
      <c r="S2964" s="8">
        <f t="shared" si="92"/>
        <v>41922.741655092592</v>
      </c>
      <c r="T2964" s="8">
        <f t="shared" si="93"/>
        <v>41952.783321759263</v>
      </c>
    </row>
    <row r="2965" spans="1:20" ht="45" x14ac:dyDescent="0.2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17">
        <f>(E2965/D2965)*100</f>
        <v>3.0153846153846153</v>
      </c>
      <c r="P2965" s="19">
        <f>ROUND(E2965/L2965, 3)</f>
        <v>32.667000000000002</v>
      </c>
      <c r="Q2965" t="str">
        <f>LEFT(N2965, SEARCH("/", N2965, 1)-1)</f>
        <v>music</v>
      </c>
      <c r="R2965" t="str">
        <f>RIGHT(N2965,LEN(N2965)-FIND("/",N2965))</f>
        <v>jazz</v>
      </c>
      <c r="S2965" s="8">
        <f t="shared" si="92"/>
        <v>40507.239884259259</v>
      </c>
      <c r="T2965" s="8">
        <f t="shared" si="93"/>
        <v>40567.239884259259</v>
      </c>
    </row>
    <row r="2966" spans="1:20" ht="45" x14ac:dyDescent="0.2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17">
        <f>(E2966/D2966)*100</f>
        <v>3.0124999999999997</v>
      </c>
      <c r="P2966" s="19">
        <f>ROUND(E2966/L2966, 3)</f>
        <v>30.125</v>
      </c>
      <c r="Q2966" t="str">
        <f>LEFT(N2966, SEARCH("/", N2966, 1)-1)</f>
        <v>music</v>
      </c>
      <c r="R2966" t="str">
        <f>RIGHT(N2966,LEN(N2966)-FIND("/",N2966))</f>
        <v>world music</v>
      </c>
      <c r="S2966" s="8">
        <f t="shared" si="92"/>
        <v>41409.040011574078</v>
      </c>
      <c r="T2966" s="8">
        <f t="shared" si="93"/>
        <v>41467.910416666666</v>
      </c>
    </row>
    <row r="2967" spans="1:20" ht="60" x14ac:dyDescent="0.2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17">
        <f>(E2967/D2967)*100</f>
        <v>3.0066666666666664</v>
      </c>
      <c r="P2967" s="19">
        <f>ROUND(E2967/L2967, 3)</f>
        <v>41</v>
      </c>
      <c r="Q2967" t="str">
        <f>LEFT(N2967, SEARCH("/", N2967, 1)-1)</f>
        <v>theater</v>
      </c>
      <c r="R2967" t="str">
        <f>RIGHT(N2967,LEN(N2967)-FIND("/",N2967))</f>
        <v>spaces</v>
      </c>
      <c r="S2967" s="8">
        <f t="shared" si="92"/>
        <v>41829.935717592591</v>
      </c>
      <c r="T2967" s="8">
        <f t="shared" si="93"/>
        <v>41859.935717592591</v>
      </c>
    </row>
    <row r="2968" spans="1:20" ht="45" x14ac:dyDescent="0.2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17">
        <f>(E2968/D2968)*100</f>
        <v>3</v>
      </c>
      <c r="P2968" s="19">
        <f>ROUND(E2968/L2968, 3)</f>
        <v>30</v>
      </c>
      <c r="Q2968" t="str">
        <f>LEFT(N2968, SEARCH("/", N2968, 1)-1)</f>
        <v>film &amp; video</v>
      </c>
      <c r="R2968" t="str">
        <f>RIGHT(N2968,LEN(N2968)-FIND("/",N2968))</f>
        <v>animation</v>
      </c>
      <c r="S2968" s="8">
        <f t="shared" si="92"/>
        <v>41340.303032407406</v>
      </c>
      <c r="T2968" s="8">
        <f t="shared" si="93"/>
        <v>41370.261365740742</v>
      </c>
    </row>
    <row r="2969" spans="1:20" ht="60" x14ac:dyDescent="0.2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17">
        <f>(E2969/D2969)*100</f>
        <v>3</v>
      </c>
      <c r="P2969" s="19">
        <f>ROUND(E2969/L2969, 3)</f>
        <v>20</v>
      </c>
      <c r="Q2969" t="str">
        <f>LEFT(N2969, SEARCH("/", N2969, 1)-1)</f>
        <v>technology</v>
      </c>
      <c r="R2969" t="str">
        <f>RIGHT(N2969,LEN(N2969)-FIND("/",N2969))</f>
        <v>web</v>
      </c>
      <c r="S2969" s="8">
        <f t="shared" si="92"/>
        <v>42087.343090277776</v>
      </c>
      <c r="T2969" s="8">
        <f t="shared" si="93"/>
        <v>42132.343090277776</v>
      </c>
    </row>
    <row r="2970" spans="1:20" ht="60" x14ac:dyDescent="0.2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17">
        <f>(E2970/D2970)*100</f>
        <v>3</v>
      </c>
      <c r="P2970" s="19">
        <f>ROUND(E2970/L2970, 3)</f>
        <v>75</v>
      </c>
      <c r="Q2970" t="str">
        <f>LEFT(N2970, SEARCH("/", N2970, 1)-1)</f>
        <v>publishing</v>
      </c>
      <c r="R2970" t="str">
        <f>RIGHT(N2970,LEN(N2970)-FIND("/",N2970))</f>
        <v>translations</v>
      </c>
      <c r="S2970" s="8">
        <f t="shared" si="92"/>
        <v>42457.871516203704</v>
      </c>
      <c r="T2970" s="8">
        <f t="shared" si="93"/>
        <v>42487.579861111109</v>
      </c>
    </row>
    <row r="2971" spans="1:20" ht="60" x14ac:dyDescent="0.2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17">
        <f>(E2971/D2971)*100</f>
        <v>3</v>
      </c>
      <c r="P2971" s="19">
        <f>ROUND(E2971/L2971, 3)</f>
        <v>300</v>
      </c>
      <c r="Q2971" t="str">
        <f>LEFT(N2971, SEARCH("/", N2971, 1)-1)</f>
        <v>technology</v>
      </c>
      <c r="R2971" t="str">
        <f>RIGHT(N2971,LEN(N2971)-FIND("/",N2971))</f>
        <v>web</v>
      </c>
      <c r="S2971" s="8">
        <f t="shared" si="92"/>
        <v>42327.825289351851</v>
      </c>
      <c r="T2971" s="8">
        <f t="shared" si="93"/>
        <v>42377.82430555555</v>
      </c>
    </row>
    <row r="2972" spans="1:20" ht="45" x14ac:dyDescent="0.2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17">
        <f>(E2972/D2972)*100</f>
        <v>3</v>
      </c>
      <c r="P2972" s="19">
        <f>ROUND(E2972/L2972, 3)</f>
        <v>75</v>
      </c>
      <c r="Q2972" t="str">
        <f>LEFT(N2972, SEARCH("/", N2972, 1)-1)</f>
        <v>publishing</v>
      </c>
      <c r="R2972" t="str">
        <f>RIGHT(N2972,LEN(N2972)-FIND("/",N2972))</f>
        <v>children's books</v>
      </c>
      <c r="S2972" s="8">
        <f t="shared" si="92"/>
        <v>40863.013356481482</v>
      </c>
      <c r="T2972" s="8">
        <f t="shared" si="93"/>
        <v>40893.013356481482</v>
      </c>
    </row>
    <row r="2973" spans="1:20" ht="60" x14ac:dyDescent="0.2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17">
        <f>(E2973/D2973)*100</f>
        <v>3</v>
      </c>
      <c r="P2973" s="19">
        <f>ROUND(E2973/L2973, 3)</f>
        <v>300</v>
      </c>
      <c r="Q2973" t="str">
        <f>LEFT(N2973, SEARCH("/", N2973, 1)-1)</f>
        <v>theater</v>
      </c>
      <c r="R2973" t="str">
        <f>RIGHT(N2973,LEN(N2973)-FIND("/",N2973))</f>
        <v>spaces</v>
      </c>
      <c r="S2973" s="8">
        <f t="shared" si="92"/>
        <v>42496.447071759263</v>
      </c>
      <c r="T2973" s="8">
        <f t="shared" si="93"/>
        <v>42526.447071759263</v>
      </c>
    </row>
    <row r="2974" spans="1:20" ht="60" x14ac:dyDescent="0.2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17">
        <f>(E2974/D2974)*100</f>
        <v>2.9894179894179893</v>
      </c>
      <c r="P2974" s="19">
        <f>ROUND(E2974/L2974, 3)</f>
        <v>14.125</v>
      </c>
      <c r="Q2974" t="str">
        <f>LEFT(N2974, SEARCH("/", N2974, 1)-1)</f>
        <v>music</v>
      </c>
      <c r="R2974" t="str">
        <f>RIGHT(N2974,LEN(N2974)-FIND("/",N2974))</f>
        <v>indie rock</v>
      </c>
      <c r="S2974" s="8">
        <f t="shared" si="92"/>
        <v>41179.32104166667</v>
      </c>
      <c r="T2974" s="8">
        <f t="shared" si="93"/>
        <v>41212.32104166667</v>
      </c>
    </row>
    <row r="2975" spans="1:20" ht="60" x14ac:dyDescent="0.2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17">
        <f>(E2975/D2975)*100</f>
        <v>2.9550000000000001</v>
      </c>
      <c r="P2975" s="19">
        <f>ROUND(E2975/L2975, 3)</f>
        <v>73.875</v>
      </c>
      <c r="Q2975" t="str">
        <f>LEFT(N2975, SEARCH("/", N2975, 1)-1)</f>
        <v>photography</v>
      </c>
      <c r="R2975" t="str">
        <f>RIGHT(N2975,LEN(N2975)-FIND("/",N2975))</f>
        <v>photobooks</v>
      </c>
      <c r="S2975" s="8">
        <f t="shared" si="92"/>
        <v>41877.638298611113</v>
      </c>
      <c r="T2975" s="8">
        <f t="shared" si="93"/>
        <v>41912.638298611113</v>
      </c>
    </row>
    <row r="2976" spans="1:20" ht="60" x14ac:dyDescent="0.2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17">
        <f>(E2976/D2976)*100</f>
        <v>2.93</v>
      </c>
      <c r="P2976" s="19">
        <f>ROUND(E2976/L2976, 3)</f>
        <v>34.881</v>
      </c>
      <c r="Q2976" t="str">
        <f>LEFT(N2976, SEARCH("/", N2976, 1)-1)</f>
        <v>games</v>
      </c>
      <c r="R2976" t="str">
        <f>RIGHT(N2976,LEN(N2976)-FIND("/",N2976))</f>
        <v>video games</v>
      </c>
      <c r="S2976" s="8">
        <f t="shared" si="92"/>
        <v>40952.636979166666</v>
      </c>
      <c r="T2976" s="8">
        <f t="shared" si="93"/>
        <v>41012.595312500001</v>
      </c>
    </row>
    <row r="2977" spans="1:20" ht="45" x14ac:dyDescent="0.2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17">
        <f>(E2977/D2977)*100</f>
        <v>2.9250000000000003</v>
      </c>
      <c r="P2977" s="19">
        <f>ROUND(E2977/L2977, 3)</f>
        <v>65</v>
      </c>
      <c r="Q2977" t="str">
        <f>LEFT(N2977, SEARCH("/", N2977, 1)-1)</f>
        <v>food</v>
      </c>
      <c r="R2977" t="str">
        <f>RIGHT(N2977,LEN(N2977)-FIND("/",N2977))</f>
        <v>food trucks</v>
      </c>
      <c r="S2977" s="8">
        <f t="shared" si="92"/>
        <v>42170.728460648148</v>
      </c>
      <c r="T2977" s="8">
        <f t="shared" si="93"/>
        <v>42200.728460648148</v>
      </c>
    </row>
    <row r="2978" spans="1:20" ht="30" x14ac:dyDescent="0.2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17">
        <f>(E2978/D2978)*100</f>
        <v>2.9000000000000004</v>
      </c>
      <c r="P2978" s="19">
        <f>ROUND(E2978/L2978, 3)</f>
        <v>48.332999999999998</v>
      </c>
      <c r="Q2978" t="str">
        <f>LEFT(N2978, SEARCH("/", N2978, 1)-1)</f>
        <v>publishing</v>
      </c>
      <c r="R2978" t="str">
        <f>RIGHT(N2978,LEN(N2978)-FIND("/",N2978))</f>
        <v>translations</v>
      </c>
      <c r="S2978" s="8">
        <f t="shared" si="92"/>
        <v>42708.668576388889</v>
      </c>
      <c r="T2978" s="8">
        <f t="shared" si="93"/>
        <v>42738.668576388889</v>
      </c>
    </row>
    <row r="2979" spans="1:20" ht="45" x14ac:dyDescent="0.2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17">
        <f>(E2979/D2979)*100</f>
        <v>2.87</v>
      </c>
      <c r="P2979" s="19">
        <f>ROUND(E2979/L2979, 3)</f>
        <v>61.5</v>
      </c>
      <c r="Q2979" t="str">
        <f>LEFT(N2979, SEARCH("/", N2979, 1)-1)</f>
        <v>film &amp; video</v>
      </c>
      <c r="R2979" t="str">
        <f>RIGHT(N2979,LEN(N2979)-FIND("/",N2979))</f>
        <v>animation</v>
      </c>
      <c r="S2979" s="8">
        <f t="shared" si="92"/>
        <v>41869.698136574072</v>
      </c>
      <c r="T2979" s="8">
        <f t="shared" si="93"/>
        <v>41899.698136574072</v>
      </c>
    </row>
    <row r="2980" spans="1:20" ht="60" x14ac:dyDescent="0.2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17">
        <f>(E2980/D2980)*100</f>
        <v>2.85</v>
      </c>
      <c r="P2980" s="19">
        <f>ROUND(E2980/L2980, 3)</f>
        <v>57</v>
      </c>
      <c r="Q2980" t="str">
        <f>LEFT(N2980, SEARCH("/", N2980, 1)-1)</f>
        <v>theater</v>
      </c>
      <c r="R2980" t="str">
        <f>RIGHT(N2980,LEN(N2980)-FIND("/",N2980))</f>
        <v>plays</v>
      </c>
      <c r="S2980" s="8">
        <f t="shared" si="92"/>
        <v>41779.695092592592</v>
      </c>
      <c r="T2980" s="8">
        <f t="shared" si="93"/>
        <v>41813.666666666664</v>
      </c>
    </row>
    <row r="2981" spans="1:20" ht="45" x14ac:dyDescent="0.2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17">
        <f>(E2981/D2981)*100</f>
        <v>2.8420000000000001</v>
      </c>
      <c r="P2981" s="19">
        <f>ROUND(E2981/L2981, 3)</f>
        <v>74.789000000000001</v>
      </c>
      <c r="Q2981" t="str">
        <f>LEFT(N2981, SEARCH("/", N2981, 1)-1)</f>
        <v>technology</v>
      </c>
      <c r="R2981" t="str">
        <f>RIGHT(N2981,LEN(N2981)-FIND("/",N2981))</f>
        <v>wearables</v>
      </c>
      <c r="S2981" s="8">
        <f t="shared" si="92"/>
        <v>42422.107129629629</v>
      </c>
      <c r="T2981" s="8">
        <f t="shared" si="93"/>
        <v>42467.065462962957</v>
      </c>
    </row>
    <row r="2982" spans="1:20" ht="60" x14ac:dyDescent="0.2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17">
        <f>(E2982/D2982)*100</f>
        <v>2.8000000000000003</v>
      </c>
      <c r="P2982" s="19">
        <f>ROUND(E2982/L2982, 3)</f>
        <v>35</v>
      </c>
      <c r="Q2982" t="str">
        <f>LEFT(N2982, SEARCH("/", N2982, 1)-1)</f>
        <v>music</v>
      </c>
      <c r="R2982" t="str">
        <f>RIGHT(N2982,LEN(N2982)-FIND("/",N2982))</f>
        <v>indie rock</v>
      </c>
      <c r="S2982" s="8">
        <f t="shared" si="92"/>
        <v>40878.758217592593</v>
      </c>
      <c r="T2982" s="8">
        <f t="shared" si="93"/>
        <v>40923.758217592593</v>
      </c>
    </row>
    <row r="2983" spans="1:20" ht="60" x14ac:dyDescent="0.2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17">
        <f>(E2983/D2983)*100</f>
        <v>2.7873639500929119</v>
      </c>
      <c r="P2983" s="19">
        <f>ROUND(E2983/L2983, 3)</f>
        <v>35</v>
      </c>
      <c r="Q2983" t="str">
        <f>LEFT(N2983, SEARCH("/", N2983, 1)-1)</f>
        <v>music</v>
      </c>
      <c r="R2983" t="str">
        <f>RIGHT(N2983,LEN(N2983)-FIND("/",N2983))</f>
        <v>world music</v>
      </c>
      <c r="S2983" s="8">
        <f t="shared" si="92"/>
        <v>41583.135405092595</v>
      </c>
      <c r="T2983" s="8">
        <f t="shared" si="93"/>
        <v>41623.135405092595</v>
      </c>
    </row>
    <row r="2984" spans="1:20" ht="60" x14ac:dyDescent="0.2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17">
        <f>(E2984/D2984)*100</f>
        <v>2.75</v>
      </c>
      <c r="P2984" s="19">
        <f>ROUND(E2984/L2984, 3)</f>
        <v>15.714</v>
      </c>
      <c r="Q2984" t="str">
        <f>LEFT(N2984, SEARCH("/", N2984, 1)-1)</f>
        <v>film &amp; video</v>
      </c>
      <c r="R2984" t="str">
        <f>RIGHT(N2984,LEN(N2984)-FIND("/",N2984))</f>
        <v>drama</v>
      </c>
      <c r="S2984" s="8">
        <f t="shared" si="92"/>
        <v>42032.82576388889</v>
      </c>
      <c r="T2984" s="8">
        <f t="shared" si="93"/>
        <v>42062.82576388889</v>
      </c>
    </row>
    <row r="2985" spans="1:20" ht="60" x14ac:dyDescent="0.2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17">
        <f>(E2985/D2985)*100</f>
        <v>2.75</v>
      </c>
      <c r="P2985" s="19">
        <f>ROUND(E2985/L2985, 3)</f>
        <v>52.8</v>
      </c>
      <c r="Q2985" t="str">
        <f>LEFT(N2985, SEARCH("/", N2985, 1)-1)</f>
        <v>theater</v>
      </c>
      <c r="R2985" t="str">
        <f>RIGHT(N2985,LEN(N2985)-FIND("/",N2985))</f>
        <v>plays</v>
      </c>
      <c r="S2985" s="8">
        <f t="shared" si="92"/>
        <v>42499.731701388882</v>
      </c>
      <c r="T2985" s="8">
        <f t="shared" si="93"/>
        <v>42529.731701388882</v>
      </c>
    </row>
    <row r="2986" spans="1:20" ht="60" x14ac:dyDescent="0.2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17">
        <f>(E2986/D2986)*100</f>
        <v>2.73</v>
      </c>
      <c r="P2986" s="19">
        <f>ROUND(E2986/L2986, 3)</f>
        <v>27.3</v>
      </c>
      <c r="Q2986" t="str">
        <f>LEFT(N2986, SEARCH("/", N2986, 1)-1)</f>
        <v>theater</v>
      </c>
      <c r="R2986" t="str">
        <f>RIGHT(N2986,LEN(N2986)-FIND("/",N2986))</f>
        <v>plays</v>
      </c>
      <c r="S2986" s="8">
        <f t="shared" si="92"/>
        <v>42415.883425925931</v>
      </c>
      <c r="T2986" s="8">
        <f t="shared" si="93"/>
        <v>42475.84175925926</v>
      </c>
    </row>
    <row r="2987" spans="1:20" ht="30" x14ac:dyDescent="0.2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17">
        <f>(E2987/D2987)*100</f>
        <v>2.7272727272727271</v>
      </c>
      <c r="P2987" s="19">
        <f>ROUND(E2987/L2987, 3)</f>
        <v>1</v>
      </c>
      <c r="Q2987" t="str">
        <f>LEFT(N2987, SEARCH("/", N2987, 1)-1)</f>
        <v>publishing</v>
      </c>
      <c r="R2987" t="str">
        <f>RIGHT(N2987,LEN(N2987)-FIND("/",N2987))</f>
        <v>translations</v>
      </c>
      <c r="S2987" s="8">
        <f t="shared" si="92"/>
        <v>42524.667662037042</v>
      </c>
      <c r="T2987" s="8">
        <f t="shared" si="93"/>
        <v>42549.667662037042</v>
      </c>
    </row>
    <row r="2988" spans="1:20" x14ac:dyDescent="0.2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17">
        <f>(E2988/D2988)*100</f>
        <v>2.7204081632653061</v>
      </c>
      <c r="P2988" s="19">
        <f>ROUND(E2988/L2988, 3)</f>
        <v>133.30000000000001</v>
      </c>
      <c r="Q2988" t="str">
        <f>LEFT(N2988, SEARCH("/", N2988, 1)-1)</f>
        <v>technology</v>
      </c>
      <c r="R2988" t="str">
        <f>RIGHT(N2988,LEN(N2988)-FIND("/",N2988))</f>
        <v>space exploration</v>
      </c>
      <c r="S2988" s="8">
        <f t="shared" si="92"/>
        <v>42082.069560185191</v>
      </c>
      <c r="T2988" s="8">
        <f t="shared" si="93"/>
        <v>42112.069560185191</v>
      </c>
    </row>
    <row r="2989" spans="1:20" ht="60" x14ac:dyDescent="0.2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17">
        <f>(E2989/D2989)*100</f>
        <v>2.7199999999999998</v>
      </c>
      <c r="P2989" s="19">
        <f>ROUND(E2989/L2989, 3)</f>
        <v>8.5</v>
      </c>
      <c r="Q2989" t="str">
        <f>LEFT(N2989, SEARCH("/", N2989, 1)-1)</f>
        <v>technology</v>
      </c>
      <c r="R2989" t="str">
        <f>RIGHT(N2989,LEN(N2989)-FIND("/",N2989))</f>
        <v>web</v>
      </c>
      <c r="S2989" s="8">
        <f t="shared" si="92"/>
        <v>42163.636828703704</v>
      </c>
      <c r="T2989" s="8">
        <f t="shared" si="93"/>
        <v>42193.636828703704</v>
      </c>
    </row>
    <row r="2990" spans="1:20" ht="45" x14ac:dyDescent="0.2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17">
        <f>(E2990/D2990)*100</f>
        <v>2.7025000000000001</v>
      </c>
      <c r="P2990" s="19">
        <f>ROUND(E2990/L2990, 3)</f>
        <v>49.136000000000003</v>
      </c>
      <c r="Q2990" t="str">
        <f>LEFT(N2990, SEARCH("/", N2990, 1)-1)</f>
        <v>photography</v>
      </c>
      <c r="R2990" t="str">
        <f>RIGHT(N2990,LEN(N2990)-FIND("/",N2990))</f>
        <v>photobooks</v>
      </c>
      <c r="S2990" s="8">
        <f t="shared" si="92"/>
        <v>41987.818969907406</v>
      </c>
      <c r="T2990" s="8">
        <f t="shared" si="93"/>
        <v>42017.818969907406</v>
      </c>
    </row>
    <row r="2991" spans="1:20" ht="60" x14ac:dyDescent="0.2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17">
        <f>(E2991/D2991)*100</f>
        <v>2.7</v>
      </c>
      <c r="P2991" s="19">
        <f>ROUND(E2991/L2991, 3)</f>
        <v>16.2</v>
      </c>
      <c r="Q2991" t="str">
        <f>LEFT(N2991, SEARCH("/", N2991, 1)-1)</f>
        <v>games</v>
      </c>
      <c r="R2991" t="str">
        <f>RIGHT(N2991,LEN(N2991)-FIND("/",N2991))</f>
        <v>video games</v>
      </c>
      <c r="S2991" s="8">
        <f t="shared" si="92"/>
        <v>41661.381041666667</v>
      </c>
      <c r="T2991" s="8">
        <f t="shared" si="93"/>
        <v>41689.381041666667</v>
      </c>
    </row>
    <row r="2992" spans="1:20" ht="45" x14ac:dyDescent="0.2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17">
        <f>(E2992/D2992)*100</f>
        <v>2.7</v>
      </c>
      <c r="P2992" s="19">
        <f>ROUND(E2992/L2992, 3)</f>
        <v>23.625</v>
      </c>
      <c r="Q2992" t="str">
        <f>LEFT(N2992, SEARCH("/", N2992, 1)-1)</f>
        <v>theater</v>
      </c>
      <c r="R2992" t="str">
        <f>RIGHT(N2992,LEN(N2992)-FIND("/",N2992))</f>
        <v>plays</v>
      </c>
      <c r="S2992" s="8">
        <f t="shared" si="92"/>
        <v>41885.221550925926</v>
      </c>
      <c r="T2992" s="8">
        <f t="shared" si="93"/>
        <v>41916.290972222225</v>
      </c>
    </row>
    <row r="2993" spans="1:20" ht="60" x14ac:dyDescent="0.2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17">
        <f>(E2993/D2993)*100</f>
        <v>2.6969696969696968</v>
      </c>
      <c r="P2993" s="19">
        <f>ROUND(E2993/L2993, 3)</f>
        <v>106.8</v>
      </c>
      <c r="Q2993" t="str">
        <f>LEFT(N2993, SEARCH("/", N2993, 1)-1)</f>
        <v>technology</v>
      </c>
      <c r="R2993" t="str">
        <f>RIGHT(N2993,LEN(N2993)-FIND("/",N2993))</f>
        <v>gadgets</v>
      </c>
      <c r="S2993" s="8">
        <f t="shared" si="92"/>
        <v>42116.54315972222</v>
      </c>
      <c r="T2993" s="8">
        <f t="shared" si="93"/>
        <v>42146.541666666672</v>
      </c>
    </row>
    <row r="2994" spans="1:20" ht="60" x14ac:dyDescent="0.2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17">
        <f>(E2994/D2994)*100</f>
        <v>2.6866666666666665</v>
      </c>
      <c r="P2994" s="19">
        <f>ROUND(E2994/L2994, 3)</f>
        <v>13</v>
      </c>
      <c r="Q2994" t="str">
        <f>LEFT(N2994, SEARCH("/", N2994, 1)-1)</f>
        <v>technology</v>
      </c>
      <c r="R2994" t="str">
        <f>RIGHT(N2994,LEN(N2994)-FIND("/",N2994))</f>
        <v>wearables</v>
      </c>
      <c r="S2994" s="8">
        <f t="shared" si="92"/>
        <v>42715.688437500001</v>
      </c>
      <c r="T2994" s="8">
        <f t="shared" si="93"/>
        <v>42745.688437500001</v>
      </c>
    </row>
    <row r="2995" spans="1:20" ht="45" x14ac:dyDescent="0.2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17">
        <f>(E2995/D2995)*100</f>
        <v>2.666666666666667</v>
      </c>
      <c r="P2995" s="19">
        <f>ROUND(E2995/L2995, 3)</f>
        <v>13.333</v>
      </c>
      <c r="Q2995" t="str">
        <f>LEFT(N2995, SEARCH("/", N2995, 1)-1)</f>
        <v>film &amp; video</v>
      </c>
      <c r="R2995" t="str">
        <f>RIGHT(N2995,LEN(N2995)-FIND("/",N2995))</f>
        <v>science fiction</v>
      </c>
      <c r="S2995" s="8">
        <f t="shared" si="92"/>
        <v>42115.547395833331</v>
      </c>
      <c r="T2995" s="8">
        <f t="shared" si="93"/>
        <v>42158.547395833331</v>
      </c>
    </row>
    <row r="2996" spans="1:20" ht="60" x14ac:dyDescent="0.2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17">
        <f>(E2996/D2996)*100</f>
        <v>2.666666666666667</v>
      </c>
      <c r="P2996" s="19">
        <f>ROUND(E2996/L2996, 3)</f>
        <v>66.667000000000002</v>
      </c>
      <c r="Q2996" t="str">
        <f>LEFT(N2996, SEARCH("/", N2996, 1)-1)</f>
        <v>publishing</v>
      </c>
      <c r="R2996" t="str">
        <f>RIGHT(N2996,LEN(N2996)-FIND("/",N2996))</f>
        <v>fiction</v>
      </c>
      <c r="S2996" s="8">
        <f t="shared" si="92"/>
        <v>40436.68408564815</v>
      </c>
      <c r="T2996" s="8">
        <f t="shared" si="93"/>
        <v>40466.166666666664</v>
      </c>
    </row>
    <row r="2997" spans="1:20" ht="45" x14ac:dyDescent="0.2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17">
        <f>(E2997/D2997)*100</f>
        <v>2.666666666666667</v>
      </c>
      <c r="P2997" s="19">
        <f>ROUND(E2997/L2997, 3)</f>
        <v>32</v>
      </c>
      <c r="Q2997" t="str">
        <f>LEFT(N2997, SEARCH("/", N2997, 1)-1)</f>
        <v>music</v>
      </c>
      <c r="R2997" t="str">
        <f>RIGHT(N2997,LEN(N2997)-FIND("/",N2997))</f>
        <v>jazz</v>
      </c>
      <c r="S2997" s="8">
        <f t="shared" si="92"/>
        <v>41575.880914351852</v>
      </c>
      <c r="T2997" s="8">
        <f t="shared" si="93"/>
        <v>41605.922581018516</v>
      </c>
    </row>
    <row r="2998" spans="1:20" ht="45" x14ac:dyDescent="0.2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17">
        <f>(E2998/D2998)*100</f>
        <v>2.666666666666667</v>
      </c>
      <c r="P2998" s="19">
        <f>ROUND(E2998/L2998, 3)</f>
        <v>40</v>
      </c>
      <c r="Q2998" t="str">
        <f>LEFT(N2998, SEARCH("/", N2998, 1)-1)</f>
        <v>technology</v>
      </c>
      <c r="R2998" t="str">
        <f>RIGHT(N2998,LEN(N2998)-FIND("/",N2998))</f>
        <v>wearables</v>
      </c>
      <c r="S2998" s="8">
        <f t="shared" si="92"/>
        <v>42303.878414351857</v>
      </c>
      <c r="T2998" s="8">
        <f t="shared" si="93"/>
        <v>42333.920081018514</v>
      </c>
    </row>
    <row r="2999" spans="1:20" ht="45" x14ac:dyDescent="0.2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17">
        <f>(E2999/D2999)*100</f>
        <v>2.666666666666667</v>
      </c>
      <c r="P2999" s="19">
        <f>ROUND(E2999/L2999, 3)</f>
        <v>13.333</v>
      </c>
      <c r="Q2999" t="str">
        <f>LEFT(N2999, SEARCH("/", N2999, 1)-1)</f>
        <v>theater</v>
      </c>
      <c r="R2999" t="str">
        <f>RIGHT(N2999,LEN(N2999)-FIND("/",N2999))</f>
        <v>musical</v>
      </c>
      <c r="S2999" s="8">
        <f t="shared" si="92"/>
        <v>42763.780671296292</v>
      </c>
      <c r="T2999" s="8">
        <f t="shared" si="93"/>
        <v>42823.739004629635</v>
      </c>
    </row>
    <row r="3000" spans="1:20" ht="45" x14ac:dyDescent="0.2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17">
        <f>(E3000/D3000)*100</f>
        <v>2.666666666666667</v>
      </c>
      <c r="P3000" s="19">
        <f>ROUND(E3000/L3000, 3)</f>
        <v>800</v>
      </c>
      <c r="Q3000" t="str">
        <f>LEFT(N3000, SEARCH("/", N3000, 1)-1)</f>
        <v>theater</v>
      </c>
      <c r="R3000" t="str">
        <f>RIGHT(N3000,LEN(N3000)-FIND("/",N3000))</f>
        <v>plays</v>
      </c>
      <c r="S3000" s="8">
        <f t="shared" si="92"/>
        <v>42693.031828703708</v>
      </c>
      <c r="T3000" s="8">
        <f t="shared" si="93"/>
        <v>42723.031828703708</v>
      </c>
    </row>
    <row r="3001" spans="1:20" ht="45" x14ac:dyDescent="0.2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17">
        <f>(E3001/D3001)*100</f>
        <v>2.6660714285714282</v>
      </c>
      <c r="P3001" s="19">
        <f>ROUND(E3001/L3001, 3)</f>
        <v>17.988</v>
      </c>
      <c r="Q3001" t="str">
        <f>LEFT(N3001, SEARCH("/", N3001, 1)-1)</f>
        <v>games</v>
      </c>
      <c r="R3001" t="str">
        <f>RIGHT(N3001,LEN(N3001)-FIND("/",N3001))</f>
        <v>video games</v>
      </c>
      <c r="S3001" s="8">
        <f t="shared" si="92"/>
        <v>41488.85423611111</v>
      </c>
      <c r="T3001" s="8">
        <f t="shared" si="93"/>
        <v>41533.85423611111</v>
      </c>
    </row>
    <row r="3002" spans="1:20" ht="45" x14ac:dyDescent="0.2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17">
        <f>(E3002/D3002)*100</f>
        <v>2.6599999999999997</v>
      </c>
      <c r="P3002" s="19">
        <f>ROUND(E3002/L3002, 3)</f>
        <v>33.25</v>
      </c>
      <c r="Q3002" t="str">
        <f>LEFT(N3002, SEARCH("/", N3002, 1)-1)</f>
        <v>journalism</v>
      </c>
      <c r="R3002" t="str">
        <f>RIGHT(N3002,LEN(N3002)-FIND("/",N3002))</f>
        <v>audio</v>
      </c>
      <c r="S3002" s="8">
        <f t="shared" si="92"/>
        <v>41844.874421296299</v>
      </c>
      <c r="T3002" s="8">
        <f t="shared" si="93"/>
        <v>41874.874421296299</v>
      </c>
    </row>
    <row r="3003" spans="1:20" ht="30" x14ac:dyDescent="0.2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17">
        <f>(E3003/D3003)*100</f>
        <v>2.62</v>
      </c>
      <c r="P3003" s="19">
        <f>ROUND(E3003/L3003, 3)</f>
        <v>16.375</v>
      </c>
      <c r="Q3003" t="str">
        <f>LEFT(N3003, SEARCH("/", N3003, 1)-1)</f>
        <v>technology</v>
      </c>
      <c r="R3003" t="str">
        <f>RIGHT(N3003,LEN(N3003)-FIND("/",N3003))</f>
        <v>web</v>
      </c>
      <c r="S3003" s="8">
        <f t="shared" si="92"/>
        <v>42194.357731481476</v>
      </c>
      <c r="T3003" s="8">
        <f t="shared" si="93"/>
        <v>42239.357731481476</v>
      </c>
    </row>
    <row r="3004" spans="1:20" ht="60" x14ac:dyDescent="0.2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17">
        <f>(E3004/D3004)*100</f>
        <v>2.6076923076923078</v>
      </c>
      <c r="P3004" s="19">
        <f>ROUND(E3004/L3004, 3)</f>
        <v>37.667000000000002</v>
      </c>
      <c r="Q3004" t="str">
        <f>LEFT(N3004, SEARCH("/", N3004, 1)-1)</f>
        <v>games</v>
      </c>
      <c r="R3004" t="str">
        <f>RIGHT(N3004,LEN(N3004)-FIND("/",N3004))</f>
        <v>video games</v>
      </c>
      <c r="S3004" s="8">
        <f t="shared" si="92"/>
        <v>42479.566388888896</v>
      </c>
      <c r="T3004" s="8">
        <f t="shared" si="93"/>
        <v>42504.566388888896</v>
      </c>
    </row>
    <row r="3005" spans="1:20" ht="60" x14ac:dyDescent="0.2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17">
        <f>(E3005/D3005)*100</f>
        <v>2.6069999999999998</v>
      </c>
      <c r="P3005" s="19">
        <f>ROUND(E3005/L3005, 3)</f>
        <v>108.625</v>
      </c>
      <c r="Q3005" t="str">
        <f>LEFT(N3005, SEARCH("/", N3005, 1)-1)</f>
        <v>technology</v>
      </c>
      <c r="R3005" t="str">
        <f>RIGHT(N3005,LEN(N3005)-FIND("/",N3005))</f>
        <v>wearables</v>
      </c>
      <c r="S3005" s="8">
        <f t="shared" si="92"/>
        <v>42489.696585648147</v>
      </c>
      <c r="T3005" s="8">
        <f t="shared" si="93"/>
        <v>42549.696585648147</v>
      </c>
    </row>
    <row r="3006" spans="1:20" ht="60" x14ac:dyDescent="0.2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17">
        <f>(E3006/D3006)*100</f>
        <v>2.5545454545454547</v>
      </c>
      <c r="P3006" s="19">
        <f>ROUND(E3006/L3006, 3)</f>
        <v>40.143000000000001</v>
      </c>
      <c r="Q3006" t="str">
        <f>LEFT(N3006, SEARCH("/", N3006, 1)-1)</f>
        <v>food</v>
      </c>
      <c r="R3006" t="str">
        <f>RIGHT(N3006,LEN(N3006)-FIND("/",N3006))</f>
        <v>restaurants</v>
      </c>
      <c r="S3006" s="8">
        <f t="shared" si="92"/>
        <v>42244.776666666665</v>
      </c>
      <c r="T3006" s="8">
        <f t="shared" si="93"/>
        <v>42274.776666666665</v>
      </c>
    </row>
    <row r="3007" spans="1:20" ht="45" x14ac:dyDescent="0.2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17">
        <f>(E3007/D3007)*100</f>
        <v>2.5333333333333332</v>
      </c>
      <c r="P3007" s="19">
        <f>ROUND(E3007/L3007, 3)</f>
        <v>23.75</v>
      </c>
      <c r="Q3007" t="str">
        <f>LEFT(N3007, SEARCH("/", N3007, 1)-1)</f>
        <v>theater</v>
      </c>
      <c r="R3007" t="str">
        <f>RIGHT(N3007,LEN(N3007)-FIND("/",N3007))</f>
        <v>plays</v>
      </c>
      <c r="S3007" s="8">
        <f t="shared" si="92"/>
        <v>42446.060694444444</v>
      </c>
      <c r="T3007" s="8">
        <f t="shared" si="93"/>
        <v>42461.165972222225</v>
      </c>
    </row>
    <row r="3008" spans="1:20" ht="30" x14ac:dyDescent="0.2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17">
        <f>(E3008/D3008)*100</f>
        <v>2.5</v>
      </c>
      <c r="P3008" s="19">
        <f>ROUND(E3008/L3008, 3)</f>
        <v>200</v>
      </c>
      <c r="Q3008" t="str">
        <f>LEFT(N3008, SEARCH("/", N3008, 1)-1)</f>
        <v>technology</v>
      </c>
      <c r="R3008" t="str">
        <f>RIGHT(N3008,LEN(N3008)-FIND("/",N3008))</f>
        <v>web</v>
      </c>
      <c r="S3008" s="8">
        <f t="shared" si="92"/>
        <v>42345.860150462962</v>
      </c>
      <c r="T3008" s="8">
        <f t="shared" si="93"/>
        <v>42375.860150462962</v>
      </c>
    </row>
    <row r="3009" spans="1:20" ht="45" x14ac:dyDescent="0.2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17">
        <f>(E3009/D3009)*100</f>
        <v>2.5</v>
      </c>
      <c r="P3009" s="19">
        <f>ROUND(E3009/L3009, 3)</f>
        <v>10</v>
      </c>
      <c r="Q3009" t="str">
        <f>LEFT(N3009, SEARCH("/", N3009, 1)-1)</f>
        <v>games</v>
      </c>
      <c r="R3009" t="str">
        <f>RIGHT(N3009,LEN(N3009)-FIND("/",N3009))</f>
        <v>video games</v>
      </c>
      <c r="S3009" s="8">
        <f t="shared" si="92"/>
        <v>42384.110775462963</v>
      </c>
      <c r="T3009" s="8">
        <f t="shared" si="93"/>
        <v>42414.110775462963</v>
      </c>
    </row>
    <row r="3010" spans="1:20" ht="60" x14ac:dyDescent="0.2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17">
        <f>(E3010/D3010)*100</f>
        <v>2.5</v>
      </c>
      <c r="P3010" s="19">
        <f>ROUND(E3010/L3010, 3)</f>
        <v>100</v>
      </c>
      <c r="Q3010" t="str">
        <f>LEFT(N3010, SEARCH("/", N3010, 1)-1)</f>
        <v>publishing</v>
      </c>
      <c r="R3010" t="str">
        <f>RIGHT(N3010,LEN(N3010)-FIND("/",N3010))</f>
        <v>art books</v>
      </c>
      <c r="S3010" s="8">
        <f t="shared" si="92"/>
        <v>40672.729872685188</v>
      </c>
      <c r="T3010" s="8">
        <f t="shared" si="93"/>
        <v>40702.729872685188</v>
      </c>
    </row>
    <row r="3011" spans="1:20" ht="60" x14ac:dyDescent="0.2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17">
        <f>(E3011/D3011)*100</f>
        <v>2.5</v>
      </c>
      <c r="P3011" s="19">
        <f>ROUND(E3011/L3011, 3)</f>
        <v>37.5</v>
      </c>
      <c r="Q3011" t="str">
        <f>LEFT(N3011, SEARCH("/", N3011, 1)-1)</f>
        <v>technology</v>
      </c>
      <c r="R3011" t="str">
        <f>RIGHT(N3011,LEN(N3011)-FIND("/",N3011))</f>
        <v>web</v>
      </c>
      <c r="S3011" s="8">
        <f t="shared" ref="S3011:S3074" si="94">(((J3011/60)/60)/24)+DATE(1970,1,1)</f>
        <v>42195.187534722223</v>
      </c>
      <c r="T3011" s="8">
        <f t="shared" ref="T3011:T3074" si="95">(((I3011/60)/60)/24)+DATE(1970,1,1)</f>
        <v>42220.187534722223</v>
      </c>
    </row>
    <row r="3012" spans="1:20" ht="60" x14ac:dyDescent="0.2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17">
        <f>(E3012/D3012)*100</f>
        <v>2.5</v>
      </c>
      <c r="P3012" s="19">
        <f>ROUND(E3012/L3012, 3)</f>
        <v>12.5</v>
      </c>
      <c r="Q3012" t="str">
        <f>LEFT(N3012, SEARCH("/", N3012, 1)-1)</f>
        <v>theater</v>
      </c>
      <c r="R3012" t="str">
        <f>RIGHT(N3012,LEN(N3012)-FIND("/",N3012))</f>
        <v>spaces</v>
      </c>
      <c r="S3012" s="8">
        <f t="shared" si="94"/>
        <v>42297.823113425926</v>
      </c>
      <c r="T3012" s="8">
        <f t="shared" si="95"/>
        <v>42327.864780092597</v>
      </c>
    </row>
    <row r="3013" spans="1:20" ht="60" x14ac:dyDescent="0.2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17">
        <f>(E3013/D3013)*100</f>
        <v>2.5</v>
      </c>
      <c r="P3013" s="19">
        <f>ROUND(E3013/L3013, 3)</f>
        <v>200</v>
      </c>
      <c r="Q3013" t="str">
        <f>LEFT(N3013, SEARCH("/", N3013, 1)-1)</f>
        <v>theater</v>
      </c>
      <c r="R3013" t="str">
        <f>RIGHT(N3013,LEN(N3013)-FIND("/",N3013))</f>
        <v>spaces</v>
      </c>
      <c r="S3013" s="8">
        <f t="shared" si="94"/>
        <v>42226.938414351855</v>
      </c>
      <c r="T3013" s="8">
        <f t="shared" si="95"/>
        <v>42256.938414351855</v>
      </c>
    </row>
    <row r="3014" spans="1:20" ht="75" x14ac:dyDescent="0.2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17">
        <f>(E3014/D3014)*100</f>
        <v>2.5</v>
      </c>
      <c r="P3014" s="19">
        <f>ROUND(E3014/L3014, 3)</f>
        <v>25</v>
      </c>
      <c r="Q3014" t="str">
        <f>LEFT(N3014, SEARCH("/", N3014, 1)-1)</f>
        <v>theater</v>
      </c>
      <c r="R3014" t="str">
        <f>RIGHT(N3014,LEN(N3014)-FIND("/",N3014))</f>
        <v>plays</v>
      </c>
      <c r="S3014" s="8">
        <f t="shared" si="94"/>
        <v>42059.970729166671</v>
      </c>
      <c r="T3014" s="8">
        <f t="shared" si="95"/>
        <v>42089.929062499999</v>
      </c>
    </row>
    <row r="3015" spans="1:20" ht="45" x14ac:dyDescent="0.2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17">
        <f>(E3015/D3015)*100</f>
        <v>2.5</v>
      </c>
      <c r="P3015" s="19">
        <f>ROUND(E3015/L3015, 3)</f>
        <v>35.713999999999999</v>
      </c>
      <c r="Q3015" t="str">
        <f>LEFT(N3015, SEARCH("/", N3015, 1)-1)</f>
        <v>theater</v>
      </c>
      <c r="R3015" t="str">
        <f>RIGHT(N3015,LEN(N3015)-FIND("/",N3015))</f>
        <v>plays</v>
      </c>
      <c r="S3015" s="8">
        <f t="shared" si="94"/>
        <v>41866.640648148146</v>
      </c>
      <c r="T3015" s="8">
        <f t="shared" si="95"/>
        <v>41898.125</v>
      </c>
    </row>
    <row r="3016" spans="1:20" ht="45" x14ac:dyDescent="0.2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17">
        <f>(E3016/D3016)*100</f>
        <v>2.484</v>
      </c>
      <c r="P3016" s="19">
        <f>ROUND(E3016/L3016, 3)</f>
        <v>155.25</v>
      </c>
      <c r="Q3016" t="str">
        <f>LEFT(N3016, SEARCH("/", N3016, 1)-1)</f>
        <v>technology</v>
      </c>
      <c r="R3016" t="str">
        <f>RIGHT(N3016,LEN(N3016)-FIND("/",N3016))</f>
        <v>wearables</v>
      </c>
      <c r="S3016" s="8">
        <f t="shared" si="94"/>
        <v>42732.872986111113</v>
      </c>
      <c r="T3016" s="8">
        <f t="shared" si="95"/>
        <v>42784.999305555553</v>
      </c>
    </row>
    <row r="3017" spans="1:20" ht="60" x14ac:dyDescent="0.2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17">
        <f>(E3017/D3017)*100</f>
        <v>2.4777777777777779</v>
      </c>
      <c r="P3017" s="19">
        <f>ROUND(E3017/L3017, 3)</f>
        <v>74.332999999999998</v>
      </c>
      <c r="Q3017" t="str">
        <f>LEFT(N3017, SEARCH("/", N3017, 1)-1)</f>
        <v>publishing</v>
      </c>
      <c r="R3017" t="str">
        <f>RIGHT(N3017,LEN(N3017)-FIND("/",N3017))</f>
        <v>art books</v>
      </c>
      <c r="S3017" s="8">
        <f t="shared" si="94"/>
        <v>42786.000023148154</v>
      </c>
      <c r="T3017" s="8">
        <f t="shared" si="95"/>
        <v>42826.165972222225</v>
      </c>
    </row>
    <row r="3018" spans="1:20" ht="60" x14ac:dyDescent="0.2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17">
        <f>(E3018/D3018)*100</f>
        <v>2.4500000000000002</v>
      </c>
      <c r="P3018" s="19">
        <f>ROUND(E3018/L3018, 3)</f>
        <v>163.333</v>
      </c>
      <c r="Q3018" t="str">
        <f>LEFT(N3018, SEARCH("/", N3018, 1)-1)</f>
        <v>theater</v>
      </c>
      <c r="R3018" t="str">
        <f>RIGHT(N3018,LEN(N3018)-FIND("/",N3018))</f>
        <v>plays</v>
      </c>
      <c r="S3018" s="8">
        <f t="shared" si="94"/>
        <v>42523.739212962959</v>
      </c>
      <c r="T3018" s="8">
        <f t="shared" si="95"/>
        <v>42553.739212962959</v>
      </c>
    </row>
    <row r="3019" spans="1:20" ht="60" x14ac:dyDescent="0.2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17">
        <f>(E3019/D3019)*100</f>
        <v>2.44</v>
      </c>
      <c r="P3019" s="19">
        <f>ROUND(E3019/L3019, 3)</f>
        <v>67.778000000000006</v>
      </c>
      <c r="Q3019" t="str">
        <f>LEFT(N3019, SEARCH("/", N3019, 1)-1)</f>
        <v>theater</v>
      </c>
      <c r="R3019" t="str">
        <f>RIGHT(N3019,LEN(N3019)-FIND("/",N3019))</f>
        <v>spaces</v>
      </c>
      <c r="S3019" s="8">
        <f t="shared" si="94"/>
        <v>42246.883784722217</v>
      </c>
      <c r="T3019" s="8">
        <f t="shared" si="95"/>
        <v>42276.883784722217</v>
      </c>
    </row>
    <row r="3020" spans="1:20" ht="60" x14ac:dyDescent="0.2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17">
        <f>(E3020/D3020)*100</f>
        <v>2.4375</v>
      </c>
      <c r="P3020" s="19">
        <f>ROUND(E3020/L3020, 3)</f>
        <v>27.856999999999999</v>
      </c>
      <c r="Q3020" t="str">
        <f>LEFT(N3020, SEARCH("/", N3020, 1)-1)</f>
        <v>music</v>
      </c>
      <c r="R3020" t="str">
        <f>RIGHT(N3020,LEN(N3020)-FIND("/",N3020))</f>
        <v>indie rock</v>
      </c>
      <c r="S3020" s="8">
        <f t="shared" si="94"/>
        <v>40431.127650462964</v>
      </c>
      <c r="T3020" s="8">
        <f t="shared" si="95"/>
        <v>40476.127650462964</v>
      </c>
    </row>
    <row r="3021" spans="1:20" ht="45" x14ac:dyDescent="0.2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17">
        <f>(E3021/D3021)*100</f>
        <v>2.4340000000000002</v>
      </c>
      <c r="P3021" s="19">
        <f>ROUND(E3021/L3021, 3)</f>
        <v>202.833</v>
      </c>
      <c r="Q3021" t="str">
        <f>LEFT(N3021, SEARCH("/", N3021, 1)-1)</f>
        <v>food</v>
      </c>
      <c r="R3021" t="str">
        <f>RIGHT(N3021,LEN(N3021)-FIND("/",N3021))</f>
        <v>food trucks</v>
      </c>
      <c r="S3021" s="8">
        <f t="shared" si="94"/>
        <v>42338.675381944442</v>
      </c>
      <c r="T3021" s="8">
        <f t="shared" si="95"/>
        <v>42368.675381944442</v>
      </c>
    </row>
    <row r="3022" spans="1:20" ht="60" x14ac:dyDescent="0.2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17">
        <f>(E3022/D3022)*100</f>
        <v>2.4299999999999997</v>
      </c>
      <c r="P3022" s="19">
        <f>ROUND(E3022/L3022, 3)</f>
        <v>60.75</v>
      </c>
      <c r="Q3022" t="str">
        <f>LEFT(N3022, SEARCH("/", N3022, 1)-1)</f>
        <v>technology</v>
      </c>
      <c r="R3022" t="str">
        <f>RIGHT(N3022,LEN(N3022)-FIND("/",N3022))</f>
        <v>wearables</v>
      </c>
      <c r="S3022" s="8">
        <f t="shared" si="94"/>
        <v>42704.086053240739</v>
      </c>
      <c r="T3022" s="8">
        <f t="shared" si="95"/>
        <v>42734.086053240739</v>
      </c>
    </row>
    <row r="3023" spans="1:20" ht="60" x14ac:dyDescent="0.2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17">
        <f>(E3023/D3023)*100</f>
        <v>2.4222222222222221</v>
      </c>
      <c r="P3023" s="19">
        <f>ROUND(E3023/L3023, 3)</f>
        <v>36.332999999999998</v>
      </c>
      <c r="Q3023" t="str">
        <f>LEFT(N3023, SEARCH("/", N3023, 1)-1)</f>
        <v>games</v>
      </c>
      <c r="R3023" t="str">
        <f>RIGHT(N3023,LEN(N3023)-FIND("/",N3023))</f>
        <v>video games</v>
      </c>
      <c r="S3023" s="8">
        <f t="shared" si="94"/>
        <v>41704.16642361111</v>
      </c>
      <c r="T3023" s="8">
        <f t="shared" si="95"/>
        <v>41734.124756944446</v>
      </c>
    </row>
    <row r="3024" spans="1:20" ht="45" x14ac:dyDescent="0.2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17">
        <f>(E3024/D3024)*100</f>
        <v>2.4</v>
      </c>
      <c r="P3024" s="19">
        <f>ROUND(E3024/L3024, 3)</f>
        <v>4.8</v>
      </c>
      <c r="Q3024" t="str">
        <f>LEFT(N3024, SEARCH("/", N3024, 1)-1)</f>
        <v>film &amp; video</v>
      </c>
      <c r="R3024" t="str">
        <f>RIGHT(N3024,LEN(N3024)-FIND("/",N3024))</f>
        <v>animation</v>
      </c>
      <c r="S3024" s="8">
        <f t="shared" si="94"/>
        <v>41513.107256944444</v>
      </c>
      <c r="T3024" s="8">
        <f t="shared" si="95"/>
        <v>41528.107256944444</v>
      </c>
    </row>
    <row r="3025" spans="1:20" ht="45" x14ac:dyDescent="0.2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17">
        <f>(E3025/D3025)*100</f>
        <v>2.4</v>
      </c>
      <c r="P3025" s="19">
        <f>ROUND(E3025/L3025, 3)</f>
        <v>60</v>
      </c>
      <c r="Q3025" t="str">
        <f>LEFT(N3025, SEARCH("/", N3025, 1)-1)</f>
        <v>publishing</v>
      </c>
      <c r="R3025" t="str">
        <f>RIGHT(N3025,LEN(N3025)-FIND("/",N3025))</f>
        <v>fiction</v>
      </c>
      <c r="S3025" s="8">
        <f t="shared" si="94"/>
        <v>41614.563194444447</v>
      </c>
      <c r="T3025" s="8">
        <f t="shared" si="95"/>
        <v>41644.563194444447</v>
      </c>
    </row>
    <row r="3026" spans="1:20" ht="60" x14ac:dyDescent="0.2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17">
        <f>(E3026/D3026)*100</f>
        <v>2.4</v>
      </c>
      <c r="P3026" s="19">
        <f>ROUND(E3026/L3026, 3)</f>
        <v>15</v>
      </c>
      <c r="Q3026" t="str">
        <f>LEFT(N3026, SEARCH("/", N3026, 1)-1)</f>
        <v>theater</v>
      </c>
      <c r="R3026" t="str">
        <f>RIGHT(N3026,LEN(N3026)-FIND("/",N3026))</f>
        <v>plays</v>
      </c>
      <c r="S3026" s="8">
        <f t="shared" si="94"/>
        <v>42178.815891203703</v>
      </c>
      <c r="T3026" s="8">
        <f t="shared" si="95"/>
        <v>42238.815891203703</v>
      </c>
    </row>
    <row r="3027" spans="1:20" ht="30" x14ac:dyDescent="0.2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17">
        <f>(E3027/D3027)*100</f>
        <v>2.3764705882352941</v>
      </c>
      <c r="P3027" s="19">
        <f>ROUND(E3027/L3027, 3)</f>
        <v>202</v>
      </c>
      <c r="Q3027" t="str">
        <f>LEFT(N3027, SEARCH("/", N3027, 1)-1)</f>
        <v>theater</v>
      </c>
      <c r="R3027" t="str">
        <f>RIGHT(N3027,LEN(N3027)-FIND("/",N3027))</f>
        <v>plays</v>
      </c>
      <c r="S3027" s="8">
        <f t="shared" si="94"/>
        <v>42621.389340277776</v>
      </c>
      <c r="T3027" s="8">
        <f t="shared" si="95"/>
        <v>42651.389340277776</v>
      </c>
    </row>
    <row r="3028" spans="1:20" ht="60" x14ac:dyDescent="0.2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17">
        <f>(E3028/D3028)*100</f>
        <v>2.375</v>
      </c>
      <c r="P3028" s="19">
        <f>ROUND(E3028/L3028, 3)</f>
        <v>47.5</v>
      </c>
      <c r="Q3028" t="str">
        <f>LEFT(N3028, SEARCH("/", N3028, 1)-1)</f>
        <v>film &amp; video</v>
      </c>
      <c r="R3028" t="str">
        <f>RIGHT(N3028,LEN(N3028)-FIND("/",N3028))</f>
        <v>science fiction</v>
      </c>
      <c r="S3028" s="8">
        <f t="shared" si="94"/>
        <v>42067.62431712963</v>
      </c>
      <c r="T3028" s="8">
        <f t="shared" si="95"/>
        <v>42097.582650462966</v>
      </c>
    </row>
    <row r="3029" spans="1:20" ht="60" x14ac:dyDescent="0.2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17">
        <f>(E3029/D3029)*100</f>
        <v>2.3345000000000002</v>
      </c>
      <c r="P3029" s="19">
        <f>ROUND(E3029/L3029, 3)</f>
        <v>424.45499999999998</v>
      </c>
      <c r="Q3029" t="str">
        <f>LEFT(N3029, SEARCH("/", N3029, 1)-1)</f>
        <v>technology</v>
      </c>
      <c r="R3029" t="str">
        <f>RIGHT(N3029,LEN(N3029)-FIND("/",N3029))</f>
        <v>wearables</v>
      </c>
      <c r="S3029" s="8">
        <f t="shared" si="94"/>
        <v>41921.263078703705</v>
      </c>
      <c r="T3029" s="8">
        <f t="shared" si="95"/>
        <v>41973.957638888889</v>
      </c>
    </row>
    <row r="3030" spans="1:20" ht="60" x14ac:dyDescent="0.2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17">
        <f>(E3030/D3030)*100</f>
        <v>2.3306666666666667</v>
      </c>
      <c r="P3030" s="19">
        <f>ROUND(E3030/L3030, 3)</f>
        <v>116.533</v>
      </c>
      <c r="Q3030" t="str">
        <f>LEFT(N3030, SEARCH("/", N3030, 1)-1)</f>
        <v>technology</v>
      </c>
      <c r="R3030" t="str">
        <f>RIGHT(N3030,LEN(N3030)-FIND("/",N3030))</f>
        <v>wearables</v>
      </c>
      <c r="S3030" s="8">
        <f t="shared" si="94"/>
        <v>42612.642754629633</v>
      </c>
      <c r="T3030" s="8">
        <f t="shared" si="95"/>
        <v>42657.642754629633</v>
      </c>
    </row>
    <row r="3031" spans="1:20" ht="60" x14ac:dyDescent="0.2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17">
        <f>(E3031/D3031)*100</f>
        <v>2.3220000000000001</v>
      </c>
      <c r="P3031" s="19">
        <f>ROUND(E3031/L3031, 3)</f>
        <v>37.451999999999998</v>
      </c>
      <c r="Q3031" t="str">
        <f>LEFT(N3031, SEARCH("/", N3031, 1)-1)</f>
        <v>technology</v>
      </c>
      <c r="R3031" t="str">
        <f>RIGHT(N3031,LEN(N3031)-FIND("/",N3031))</f>
        <v>wearables</v>
      </c>
      <c r="S3031" s="8">
        <f t="shared" si="94"/>
        <v>42746.096585648149</v>
      </c>
      <c r="T3031" s="8">
        <f t="shared" si="95"/>
        <v>42776.096585648149</v>
      </c>
    </row>
    <row r="3032" spans="1:20" ht="45" x14ac:dyDescent="0.2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17">
        <f>(E3032/D3032)*100</f>
        <v>2.3076923076923079</v>
      </c>
      <c r="P3032" s="19">
        <f>ROUND(E3032/L3032, 3)</f>
        <v>25</v>
      </c>
      <c r="Q3032" t="str">
        <f>LEFT(N3032, SEARCH("/", N3032, 1)-1)</f>
        <v>photography</v>
      </c>
      <c r="R3032" t="str">
        <f>RIGHT(N3032,LEN(N3032)-FIND("/",N3032))</f>
        <v>places</v>
      </c>
      <c r="S3032" s="8">
        <f t="shared" si="94"/>
        <v>41941.430196759262</v>
      </c>
      <c r="T3032" s="8">
        <f t="shared" si="95"/>
        <v>41986.471863425926</v>
      </c>
    </row>
    <row r="3033" spans="1:20" ht="45" x14ac:dyDescent="0.2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17">
        <f>(E3033/D3033)*100</f>
        <v>2.2999999999999998</v>
      </c>
      <c r="P3033" s="19">
        <f>ROUND(E3033/L3033, 3)</f>
        <v>23</v>
      </c>
      <c r="Q3033" t="str">
        <f>LEFT(N3033, SEARCH("/", N3033, 1)-1)</f>
        <v>games</v>
      </c>
      <c r="R3033" t="str">
        <f>RIGHT(N3033,LEN(N3033)-FIND("/",N3033))</f>
        <v>video games</v>
      </c>
      <c r="S3033" s="8">
        <f t="shared" si="94"/>
        <v>42430.747511574074</v>
      </c>
      <c r="T3033" s="8">
        <f t="shared" si="95"/>
        <v>42460.70584490741</v>
      </c>
    </row>
    <row r="3034" spans="1:20" ht="45" x14ac:dyDescent="0.2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17">
        <f>(E3034/D3034)*100</f>
        <v>2.2727272727272729</v>
      </c>
      <c r="P3034" s="19">
        <f>ROUND(E3034/L3034, 3)</f>
        <v>113.636</v>
      </c>
      <c r="Q3034" t="str">
        <f>LEFT(N3034, SEARCH("/", N3034, 1)-1)</f>
        <v>film &amp; video</v>
      </c>
      <c r="R3034" t="str">
        <f>RIGHT(N3034,LEN(N3034)-FIND("/",N3034))</f>
        <v>animation</v>
      </c>
      <c r="S3034" s="8">
        <f t="shared" si="94"/>
        <v>40750.710104166668</v>
      </c>
      <c r="T3034" s="8">
        <f t="shared" si="95"/>
        <v>40810.710104166668</v>
      </c>
    </row>
    <row r="3035" spans="1:20" ht="60" x14ac:dyDescent="0.2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17">
        <f>(E3035/D3035)*100</f>
        <v>2.2650000000000001</v>
      </c>
      <c r="P3035" s="19">
        <f>ROUND(E3035/L3035, 3)</f>
        <v>32.356999999999999</v>
      </c>
      <c r="Q3035" t="str">
        <f>LEFT(N3035, SEARCH("/", N3035, 1)-1)</f>
        <v>theater</v>
      </c>
      <c r="R3035" t="str">
        <f>RIGHT(N3035,LEN(N3035)-FIND("/",N3035))</f>
        <v>plays</v>
      </c>
      <c r="S3035" s="8">
        <f t="shared" si="94"/>
        <v>42601.827141203699</v>
      </c>
      <c r="T3035" s="8">
        <f t="shared" si="95"/>
        <v>42631.827141203699</v>
      </c>
    </row>
    <row r="3036" spans="1:20" ht="60" x14ac:dyDescent="0.2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17">
        <f>(E3036/D3036)*100</f>
        <v>2.25</v>
      </c>
      <c r="P3036" s="19">
        <f>ROUND(E3036/L3036, 3)</f>
        <v>9</v>
      </c>
      <c r="Q3036" t="str">
        <f>LEFT(N3036, SEARCH("/", N3036, 1)-1)</f>
        <v>film &amp; video</v>
      </c>
      <c r="R3036" t="str">
        <f>RIGHT(N3036,LEN(N3036)-FIND("/",N3036))</f>
        <v>animation</v>
      </c>
      <c r="S3036" s="8">
        <f t="shared" si="94"/>
        <v>41534.568113425928</v>
      </c>
      <c r="T3036" s="8">
        <f t="shared" si="95"/>
        <v>41564.568113425928</v>
      </c>
    </row>
    <row r="3037" spans="1:20" ht="45" x14ac:dyDescent="0.2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17">
        <f>(E3037/D3037)*100</f>
        <v>2.2444444444444445</v>
      </c>
      <c r="P3037" s="19">
        <f>ROUND(E3037/L3037, 3)</f>
        <v>50.5</v>
      </c>
      <c r="Q3037" t="str">
        <f>LEFT(N3037, SEARCH("/", N3037, 1)-1)</f>
        <v>music</v>
      </c>
      <c r="R3037" t="str">
        <f>RIGHT(N3037,LEN(N3037)-FIND("/",N3037))</f>
        <v>jazz</v>
      </c>
      <c r="S3037" s="8">
        <f t="shared" si="94"/>
        <v>42599.965324074074</v>
      </c>
      <c r="T3037" s="8">
        <f t="shared" si="95"/>
        <v>42629.965324074074</v>
      </c>
    </row>
    <row r="3038" spans="1:20" ht="60" x14ac:dyDescent="0.2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17">
        <f>(E3038/D3038)*100</f>
        <v>2.2388059701492535</v>
      </c>
      <c r="P3038" s="19">
        <f>ROUND(E3038/L3038, 3)</f>
        <v>50</v>
      </c>
      <c r="Q3038" t="str">
        <f>LEFT(N3038, SEARCH("/", N3038, 1)-1)</f>
        <v>publishing</v>
      </c>
      <c r="R3038" t="str">
        <f>RIGHT(N3038,LEN(N3038)-FIND("/",N3038))</f>
        <v>fiction</v>
      </c>
      <c r="S3038" s="8">
        <f t="shared" si="94"/>
        <v>42130.795983796299</v>
      </c>
      <c r="T3038" s="8">
        <f t="shared" si="95"/>
        <v>42175.795983796299</v>
      </c>
    </row>
    <row r="3039" spans="1:20" ht="45" x14ac:dyDescent="0.2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17">
        <f>(E3039/D3039)*100</f>
        <v>2.2307692307692308</v>
      </c>
      <c r="P3039" s="19">
        <f>ROUND(E3039/L3039, 3)</f>
        <v>72.5</v>
      </c>
      <c r="Q3039" t="str">
        <f>LEFT(N3039, SEARCH("/", N3039, 1)-1)</f>
        <v>food</v>
      </c>
      <c r="R3039" t="str">
        <f>RIGHT(N3039,LEN(N3039)-FIND("/",N3039))</f>
        <v>food trucks</v>
      </c>
      <c r="S3039" s="8">
        <f t="shared" si="94"/>
        <v>42234.105462962965</v>
      </c>
      <c r="T3039" s="8">
        <f t="shared" si="95"/>
        <v>42264.105462962965</v>
      </c>
    </row>
    <row r="3040" spans="1:20" ht="30" x14ac:dyDescent="0.2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17">
        <f>(E3040/D3040)*100</f>
        <v>2.230268181818182</v>
      </c>
      <c r="P3040" s="19">
        <f>ROUND(E3040/L3040, 3)</f>
        <v>39.569000000000003</v>
      </c>
      <c r="Q3040" t="str">
        <f>LEFT(N3040, SEARCH("/", N3040, 1)-1)</f>
        <v>film &amp; video</v>
      </c>
      <c r="R3040" t="str">
        <f>RIGHT(N3040,LEN(N3040)-FIND("/",N3040))</f>
        <v>animation</v>
      </c>
      <c r="S3040" s="8">
        <f t="shared" si="94"/>
        <v>41757.975011574075</v>
      </c>
      <c r="T3040" s="8">
        <f t="shared" si="95"/>
        <v>41793.165972222225</v>
      </c>
    </row>
    <row r="3041" spans="1:20" ht="45" x14ac:dyDescent="0.2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17">
        <f>(E3041/D3041)*100</f>
        <v>2.2157147647256061</v>
      </c>
      <c r="P3041" s="19">
        <f>ROUND(E3041/L3041, 3)</f>
        <v>3304</v>
      </c>
      <c r="Q3041" t="str">
        <f>LEFT(N3041, SEARCH("/", N3041, 1)-1)</f>
        <v>technology</v>
      </c>
      <c r="R3041" t="str">
        <f>RIGHT(N3041,LEN(N3041)-FIND("/",N3041))</f>
        <v>wearables</v>
      </c>
      <c r="S3041" s="8">
        <f t="shared" si="94"/>
        <v>42749.059722222228</v>
      </c>
      <c r="T3041" s="8">
        <f t="shared" si="95"/>
        <v>42809.018055555556</v>
      </c>
    </row>
    <row r="3042" spans="1:20" ht="60" x14ac:dyDescent="0.2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17">
        <f>(E3042/D3042)*100</f>
        <v>2.1999999999999997</v>
      </c>
      <c r="P3042" s="19">
        <f>ROUND(E3042/L3042, 3)</f>
        <v>55</v>
      </c>
      <c r="Q3042" t="str">
        <f>LEFT(N3042, SEARCH("/", N3042, 1)-1)</f>
        <v>music</v>
      </c>
      <c r="R3042" t="str">
        <f>RIGHT(N3042,LEN(N3042)-FIND("/",N3042))</f>
        <v>jazz</v>
      </c>
      <c r="S3042" s="8">
        <f t="shared" si="94"/>
        <v>41934.959756944445</v>
      </c>
      <c r="T3042" s="8">
        <f t="shared" si="95"/>
        <v>41965.001423611116</v>
      </c>
    </row>
    <row r="3043" spans="1:20" ht="45" x14ac:dyDescent="0.2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17">
        <f>(E3043/D3043)*100</f>
        <v>2.1999999999999997</v>
      </c>
      <c r="P3043" s="19">
        <f>ROUND(E3043/L3043, 3)</f>
        <v>27.5</v>
      </c>
      <c r="Q3043" t="str">
        <f>LEFT(N3043, SEARCH("/", N3043, 1)-1)</f>
        <v>theater</v>
      </c>
      <c r="R3043" t="str">
        <f>RIGHT(N3043,LEN(N3043)-FIND("/",N3043))</f>
        <v>plays</v>
      </c>
      <c r="S3043" s="8">
        <f t="shared" si="94"/>
        <v>41991.022488425922</v>
      </c>
      <c r="T3043" s="8">
        <f t="shared" si="95"/>
        <v>42015.041666666672</v>
      </c>
    </row>
    <row r="3044" spans="1:20" ht="60" x14ac:dyDescent="0.2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17">
        <f>(E3044/D3044)*100</f>
        <v>2.1919999999999997</v>
      </c>
      <c r="P3044" s="19">
        <f>ROUND(E3044/L3044, 3)</f>
        <v>18.896999999999998</v>
      </c>
      <c r="Q3044" t="str">
        <f>LEFT(N3044, SEARCH("/", N3044, 1)-1)</f>
        <v>theater</v>
      </c>
      <c r="R3044" t="str">
        <f>RIGHT(N3044,LEN(N3044)-FIND("/",N3044))</f>
        <v>spaces</v>
      </c>
      <c r="S3044" s="8">
        <f t="shared" si="94"/>
        <v>41872.802928240737</v>
      </c>
      <c r="T3044" s="8">
        <f t="shared" si="95"/>
        <v>41917.802928240737</v>
      </c>
    </row>
    <row r="3045" spans="1:20" ht="60" x14ac:dyDescent="0.2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17">
        <f>(E3045/D3045)*100</f>
        <v>2.1428571428571428</v>
      </c>
      <c r="P3045" s="19">
        <f>ROUND(E3045/L3045, 3)</f>
        <v>7.5</v>
      </c>
      <c r="Q3045" t="str">
        <f>LEFT(N3045, SEARCH("/", N3045, 1)-1)</f>
        <v>theater</v>
      </c>
      <c r="R3045" t="str">
        <f>RIGHT(N3045,LEN(N3045)-FIND("/",N3045))</f>
        <v>musical</v>
      </c>
      <c r="S3045" s="8">
        <f t="shared" si="94"/>
        <v>42297.816284722227</v>
      </c>
      <c r="T3045" s="8">
        <f t="shared" si="95"/>
        <v>42338.708333333328</v>
      </c>
    </row>
    <row r="3046" spans="1:20" ht="30" x14ac:dyDescent="0.2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17">
        <f>(E3046/D3046)*100</f>
        <v>2.1333333333333333</v>
      </c>
      <c r="P3046" s="19">
        <f>ROUND(E3046/L3046, 3)</f>
        <v>8</v>
      </c>
      <c r="Q3046" t="str">
        <f>LEFT(N3046, SEARCH("/", N3046, 1)-1)</f>
        <v>theater</v>
      </c>
      <c r="R3046" t="str">
        <f>RIGHT(N3046,LEN(N3046)-FIND("/",N3046))</f>
        <v>plays</v>
      </c>
      <c r="S3046" s="8">
        <f t="shared" si="94"/>
        <v>42230.08116898148</v>
      </c>
      <c r="T3046" s="8">
        <f t="shared" si="95"/>
        <v>42245.08116898148</v>
      </c>
    </row>
    <row r="3047" spans="1:20" ht="45" x14ac:dyDescent="0.2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17">
        <f>(E3047/D3047)*100</f>
        <v>2.12</v>
      </c>
      <c r="P3047" s="19">
        <f>ROUND(E3047/L3047, 3)</f>
        <v>53</v>
      </c>
      <c r="Q3047" t="str">
        <f>LEFT(N3047, SEARCH("/", N3047, 1)-1)</f>
        <v>publishing</v>
      </c>
      <c r="R3047" t="str">
        <f>RIGHT(N3047,LEN(N3047)-FIND("/",N3047))</f>
        <v>children's books</v>
      </c>
      <c r="S3047" s="8">
        <f t="shared" si="94"/>
        <v>42300.585891203707</v>
      </c>
      <c r="T3047" s="8">
        <f t="shared" si="95"/>
        <v>42330.627557870372</v>
      </c>
    </row>
    <row r="3048" spans="1:20" ht="60" x14ac:dyDescent="0.2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17">
        <f>(E3048/D3048)*100</f>
        <v>2.1129899999999995</v>
      </c>
      <c r="P3048" s="19">
        <f>ROUND(E3048/L3048, 3)</f>
        <v>21.343</v>
      </c>
      <c r="Q3048" t="str">
        <f>LEFT(N3048, SEARCH("/", N3048, 1)-1)</f>
        <v>games</v>
      </c>
      <c r="R3048" t="str">
        <f>RIGHT(N3048,LEN(N3048)-FIND("/",N3048))</f>
        <v>video games</v>
      </c>
      <c r="S3048" s="8">
        <f t="shared" si="94"/>
        <v>41643.487175925926</v>
      </c>
      <c r="T3048" s="8">
        <f t="shared" si="95"/>
        <v>41673.487175925926</v>
      </c>
    </row>
    <row r="3049" spans="1:20" ht="60" x14ac:dyDescent="0.2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17">
        <f>(E3049/D3049)*100</f>
        <v>2.105</v>
      </c>
      <c r="P3049" s="19">
        <f>ROUND(E3049/L3049, 3)</f>
        <v>70.167000000000002</v>
      </c>
      <c r="Q3049" t="str">
        <f>LEFT(N3049, SEARCH("/", N3049, 1)-1)</f>
        <v>theater</v>
      </c>
      <c r="R3049" t="str">
        <f>RIGHT(N3049,LEN(N3049)-FIND("/",N3049))</f>
        <v>plays</v>
      </c>
      <c r="S3049" s="8">
        <f t="shared" si="94"/>
        <v>42248.627013888887</v>
      </c>
      <c r="T3049" s="8">
        <f t="shared" si="95"/>
        <v>42278.627013888887</v>
      </c>
    </row>
    <row r="3050" spans="1:20" ht="60" x14ac:dyDescent="0.2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17">
        <f>(E3050/D3050)*100</f>
        <v>2.1</v>
      </c>
      <c r="P3050" s="19">
        <f>ROUND(E3050/L3050, 3)</f>
        <v>17.5</v>
      </c>
      <c r="Q3050" t="str">
        <f>LEFT(N3050, SEARCH("/", N3050, 1)-1)</f>
        <v>publishing</v>
      </c>
      <c r="R3050" t="str">
        <f>RIGHT(N3050,LEN(N3050)-FIND("/",N3050))</f>
        <v>fiction</v>
      </c>
      <c r="S3050" s="8">
        <f t="shared" si="94"/>
        <v>41550.922974537039</v>
      </c>
      <c r="T3050" s="8">
        <f t="shared" si="95"/>
        <v>41580.922974537039</v>
      </c>
    </row>
    <row r="3051" spans="1:20" ht="45" x14ac:dyDescent="0.2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17">
        <f>(E3051/D3051)*100</f>
        <v>2.1</v>
      </c>
      <c r="P3051" s="19">
        <f>ROUND(E3051/L3051, 3)</f>
        <v>15.75</v>
      </c>
      <c r="Q3051" t="str">
        <f>LEFT(N3051, SEARCH("/", N3051, 1)-1)</f>
        <v>theater</v>
      </c>
      <c r="R3051" t="str">
        <f>RIGHT(N3051,LEN(N3051)-FIND("/",N3051))</f>
        <v>plays</v>
      </c>
      <c r="S3051" s="8">
        <f t="shared" si="94"/>
        <v>42128.615682870368</v>
      </c>
      <c r="T3051" s="8">
        <f t="shared" si="95"/>
        <v>42188.615682870368</v>
      </c>
    </row>
    <row r="3052" spans="1:20" ht="60" x14ac:dyDescent="0.2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17">
        <f>(E3052/D3052)*100</f>
        <v>2.083333333333333</v>
      </c>
      <c r="P3052" s="19">
        <f>ROUND(E3052/L3052, 3)</f>
        <v>6.25</v>
      </c>
      <c r="Q3052" t="str">
        <f>LEFT(N3052, SEARCH("/", N3052, 1)-1)</f>
        <v>photography</v>
      </c>
      <c r="R3052" t="str">
        <f>RIGHT(N3052,LEN(N3052)-FIND("/",N3052))</f>
        <v>photobooks</v>
      </c>
      <c r="S3052" s="8">
        <f t="shared" si="94"/>
        <v>41820.752268518518</v>
      </c>
      <c r="T3052" s="8">
        <f t="shared" si="95"/>
        <v>41850.752268518518</v>
      </c>
    </row>
    <row r="3053" spans="1:20" ht="60" x14ac:dyDescent="0.2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17">
        <f>(E3053/D3053)*100</f>
        <v>2.0549999999999997</v>
      </c>
      <c r="P3053" s="19">
        <f>ROUND(E3053/L3053, 3)</f>
        <v>51.375</v>
      </c>
      <c r="Q3053" t="str">
        <f>LEFT(N3053, SEARCH("/", N3053, 1)-1)</f>
        <v>technology</v>
      </c>
      <c r="R3053" t="str">
        <f>RIGHT(N3053,LEN(N3053)-FIND("/",N3053))</f>
        <v>wearables</v>
      </c>
      <c r="S3053" s="8">
        <f t="shared" si="94"/>
        <v>42257.014965277776</v>
      </c>
      <c r="T3053" s="8">
        <f t="shared" si="95"/>
        <v>42317.056631944448</v>
      </c>
    </row>
    <row r="3054" spans="1:20" ht="45" x14ac:dyDescent="0.2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17">
        <f>(E3054/D3054)*100</f>
        <v>2.0529999999999999</v>
      </c>
      <c r="P3054" s="19">
        <f>ROUND(E3054/L3054, 3)</f>
        <v>39.481000000000002</v>
      </c>
      <c r="Q3054" t="str">
        <f>LEFT(N3054, SEARCH("/", N3054, 1)-1)</f>
        <v>technology</v>
      </c>
      <c r="R3054" t="str">
        <f>RIGHT(N3054,LEN(N3054)-FIND("/",N3054))</f>
        <v>space exploration</v>
      </c>
      <c r="S3054" s="8">
        <f t="shared" si="94"/>
        <v>42774.792071759264</v>
      </c>
      <c r="T3054" s="8">
        <f t="shared" si="95"/>
        <v>42804.792071759264</v>
      </c>
    </row>
    <row r="3055" spans="1:20" ht="60" x14ac:dyDescent="0.2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17">
        <f>(E3055/D3055)*100</f>
        <v>2.0500000000000003</v>
      </c>
      <c r="P3055" s="19">
        <f>ROUND(E3055/L3055, 3)</f>
        <v>10.25</v>
      </c>
      <c r="Q3055" t="str">
        <f>LEFT(N3055, SEARCH("/", N3055, 1)-1)</f>
        <v>theater</v>
      </c>
      <c r="R3055" t="str">
        <f>RIGHT(N3055,LEN(N3055)-FIND("/",N3055))</f>
        <v>plays</v>
      </c>
      <c r="S3055" s="8">
        <f t="shared" si="94"/>
        <v>41883.916678240741</v>
      </c>
      <c r="T3055" s="8">
        <f t="shared" si="95"/>
        <v>41906.916678240741</v>
      </c>
    </row>
    <row r="3056" spans="1:20" ht="60" x14ac:dyDescent="0.2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17">
        <f>(E3056/D3056)*100</f>
        <v>2.0454545454545454</v>
      </c>
      <c r="P3056" s="19">
        <f>ROUND(E3056/L3056, 3)</f>
        <v>22.5</v>
      </c>
      <c r="Q3056" t="str">
        <f>LEFT(N3056, SEARCH("/", N3056, 1)-1)</f>
        <v>music</v>
      </c>
      <c r="R3056" t="str">
        <f>RIGHT(N3056,LEN(N3056)-FIND("/",N3056))</f>
        <v>jazz</v>
      </c>
      <c r="S3056" s="8">
        <f t="shared" si="94"/>
        <v>41230.77311342593</v>
      </c>
      <c r="T3056" s="8">
        <f t="shared" si="95"/>
        <v>41290.77311342593</v>
      </c>
    </row>
    <row r="3057" spans="1:20" ht="45" x14ac:dyDescent="0.2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17">
        <f>(E3057/D3057)*100</f>
        <v>2.036</v>
      </c>
      <c r="P3057" s="19">
        <f>ROUND(E3057/L3057, 3)</f>
        <v>84.832999999999998</v>
      </c>
      <c r="Q3057" t="str">
        <f>LEFT(N3057, SEARCH("/", N3057, 1)-1)</f>
        <v>photography</v>
      </c>
      <c r="R3057" t="str">
        <f>RIGHT(N3057,LEN(N3057)-FIND("/",N3057))</f>
        <v>photobooks</v>
      </c>
      <c r="S3057" s="8">
        <f t="shared" si="94"/>
        <v>42548.876192129625</v>
      </c>
      <c r="T3057" s="8">
        <f t="shared" si="95"/>
        <v>42576.791666666672</v>
      </c>
    </row>
    <row r="3058" spans="1:20" ht="60" x14ac:dyDescent="0.2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17">
        <f>(E3058/D3058)*100</f>
        <v>2.0066666666666668</v>
      </c>
      <c r="P3058" s="19">
        <f>ROUND(E3058/L3058, 3)</f>
        <v>50.167000000000002</v>
      </c>
      <c r="Q3058" t="str">
        <f>LEFT(N3058, SEARCH("/", N3058, 1)-1)</f>
        <v>film &amp; video</v>
      </c>
      <c r="R3058" t="str">
        <f>RIGHT(N3058,LEN(N3058)-FIND("/",N3058))</f>
        <v>animation</v>
      </c>
      <c r="S3058" s="8">
        <f t="shared" si="94"/>
        <v>42177.491388888884</v>
      </c>
      <c r="T3058" s="8">
        <f t="shared" si="95"/>
        <v>42237.491388888884</v>
      </c>
    </row>
    <row r="3059" spans="1:20" ht="60" x14ac:dyDescent="0.2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17">
        <f>(E3059/D3059)*100</f>
        <v>2</v>
      </c>
      <c r="P3059" s="19">
        <f>ROUND(E3059/L3059, 3)</f>
        <v>100</v>
      </c>
      <c r="Q3059" t="str">
        <f>LEFT(N3059, SEARCH("/", N3059, 1)-1)</f>
        <v>film &amp; video</v>
      </c>
      <c r="R3059" t="str">
        <f>RIGHT(N3059,LEN(N3059)-FIND("/",N3059))</f>
        <v>drama</v>
      </c>
      <c r="S3059" s="8">
        <f t="shared" si="94"/>
        <v>42079.628344907411</v>
      </c>
      <c r="T3059" s="8">
        <f t="shared" si="95"/>
        <v>42139.628344907411</v>
      </c>
    </row>
    <row r="3060" spans="1:20" ht="30" x14ac:dyDescent="0.2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17">
        <f>(E3060/D3060)*100</f>
        <v>2</v>
      </c>
      <c r="P3060" s="19">
        <f>ROUND(E3060/L3060, 3)</f>
        <v>100</v>
      </c>
      <c r="Q3060" t="str">
        <f>LEFT(N3060, SEARCH("/", N3060, 1)-1)</f>
        <v>technology</v>
      </c>
      <c r="R3060" t="str">
        <f>RIGHT(N3060,LEN(N3060)-FIND("/",N3060))</f>
        <v>web</v>
      </c>
      <c r="S3060" s="8">
        <f t="shared" si="94"/>
        <v>42073.798171296294</v>
      </c>
      <c r="T3060" s="8">
        <f t="shared" si="95"/>
        <v>42133.798171296294</v>
      </c>
    </row>
    <row r="3061" spans="1:20" ht="60" x14ac:dyDescent="0.2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17">
        <f>(E3061/D3061)*100</f>
        <v>2</v>
      </c>
      <c r="P3061" s="19">
        <f>ROUND(E3061/L3061, 3)</f>
        <v>1</v>
      </c>
      <c r="Q3061" t="str">
        <f>LEFT(N3061, SEARCH("/", N3061, 1)-1)</f>
        <v>games</v>
      </c>
      <c r="R3061" t="str">
        <f>RIGHT(N3061,LEN(N3061)-FIND("/",N3061))</f>
        <v>video games</v>
      </c>
      <c r="S3061" s="8">
        <f t="shared" si="94"/>
        <v>42066.733587962968</v>
      </c>
      <c r="T3061" s="8">
        <f t="shared" si="95"/>
        <v>42096.691921296297</v>
      </c>
    </row>
    <row r="3062" spans="1:20" ht="60" x14ac:dyDescent="0.2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17">
        <f>(E3062/D3062)*100</f>
        <v>2</v>
      </c>
      <c r="P3062" s="19">
        <f>ROUND(E3062/L3062, 3)</f>
        <v>25</v>
      </c>
      <c r="Q3062" t="str">
        <f>LEFT(N3062, SEARCH("/", N3062, 1)-1)</f>
        <v>publishing</v>
      </c>
      <c r="R3062" t="str">
        <f>RIGHT(N3062,LEN(N3062)-FIND("/",N3062))</f>
        <v>children's books</v>
      </c>
      <c r="S3062" s="8">
        <f t="shared" si="94"/>
        <v>40736.668032407404</v>
      </c>
      <c r="T3062" s="8">
        <f t="shared" si="95"/>
        <v>40766.668032407404</v>
      </c>
    </row>
    <row r="3063" spans="1:20" ht="60" x14ac:dyDescent="0.2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17">
        <f>(E3063/D3063)*100</f>
        <v>2</v>
      </c>
      <c r="P3063" s="19">
        <f>ROUND(E3063/L3063, 3)</f>
        <v>25</v>
      </c>
      <c r="Q3063" t="str">
        <f>LEFT(N3063, SEARCH("/", N3063, 1)-1)</f>
        <v>theater</v>
      </c>
      <c r="R3063" t="str">
        <f>RIGHT(N3063,LEN(N3063)-FIND("/",N3063))</f>
        <v>plays</v>
      </c>
      <c r="S3063" s="8">
        <f t="shared" si="94"/>
        <v>41858.214629629627</v>
      </c>
      <c r="T3063" s="8">
        <f t="shared" si="95"/>
        <v>41888.214629629627</v>
      </c>
    </row>
    <row r="3064" spans="1:20" ht="60" x14ac:dyDescent="0.2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17">
        <f>(E3064/D3064)*100</f>
        <v>2</v>
      </c>
      <c r="P3064" s="19">
        <f>ROUND(E3064/L3064, 3)</f>
        <v>10</v>
      </c>
      <c r="Q3064" t="str">
        <f>LEFT(N3064, SEARCH("/", N3064, 1)-1)</f>
        <v>theater</v>
      </c>
      <c r="R3064" t="str">
        <f>RIGHT(N3064,LEN(N3064)-FIND("/",N3064))</f>
        <v>plays</v>
      </c>
      <c r="S3064" s="8">
        <f t="shared" si="94"/>
        <v>42128.431064814817</v>
      </c>
      <c r="T3064" s="8">
        <f t="shared" si="95"/>
        <v>42146.875</v>
      </c>
    </row>
    <row r="3065" spans="1:20" ht="60" x14ac:dyDescent="0.2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17">
        <f>(E3065/D3065)*100</f>
        <v>2</v>
      </c>
      <c r="P3065" s="19">
        <f>ROUND(E3065/L3065, 3)</f>
        <v>1.5</v>
      </c>
      <c r="Q3065" t="str">
        <f>LEFT(N3065, SEARCH("/", N3065, 1)-1)</f>
        <v>theater</v>
      </c>
      <c r="R3065" t="str">
        <f>RIGHT(N3065,LEN(N3065)-FIND("/",N3065))</f>
        <v>plays</v>
      </c>
      <c r="S3065" s="8">
        <f t="shared" si="94"/>
        <v>42307.189270833333</v>
      </c>
      <c r="T3065" s="8">
        <f t="shared" si="95"/>
        <v>42322.958333333328</v>
      </c>
    </row>
    <row r="3066" spans="1:20" ht="45" x14ac:dyDescent="0.2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17">
        <f>(E3066/D3066)*100</f>
        <v>1.9900000000000002</v>
      </c>
      <c r="P3066" s="19">
        <f>ROUND(E3066/L3066, 3)</f>
        <v>66.332999999999998</v>
      </c>
      <c r="Q3066" t="str">
        <f>LEFT(N3066, SEARCH("/", N3066, 1)-1)</f>
        <v>photography</v>
      </c>
      <c r="R3066" t="str">
        <f>RIGHT(N3066,LEN(N3066)-FIND("/",N3066))</f>
        <v>photobooks</v>
      </c>
      <c r="S3066" s="8">
        <f t="shared" si="94"/>
        <v>42045.86336805555</v>
      </c>
      <c r="T3066" s="8">
        <f t="shared" si="95"/>
        <v>42090.821701388893</v>
      </c>
    </row>
    <row r="3067" spans="1:20" ht="45" x14ac:dyDescent="0.2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17">
        <f>(E3067/D3067)*100</f>
        <v>1.9666666666666666</v>
      </c>
      <c r="P3067" s="19">
        <f>ROUND(E3067/L3067, 3)</f>
        <v>59</v>
      </c>
      <c r="Q3067" t="str">
        <f>LEFT(N3067, SEARCH("/", N3067, 1)-1)</f>
        <v>theater</v>
      </c>
      <c r="R3067" t="str">
        <f>RIGHT(N3067,LEN(N3067)-FIND("/",N3067))</f>
        <v>plays</v>
      </c>
      <c r="S3067" s="8">
        <f t="shared" si="94"/>
        <v>42767.031678240746</v>
      </c>
      <c r="T3067" s="8">
        <f t="shared" si="95"/>
        <v>42797.208333333328</v>
      </c>
    </row>
    <row r="3068" spans="1:20" ht="30" x14ac:dyDescent="0.2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17">
        <f>(E3068/D3068)*100</f>
        <v>1.9416666666666664</v>
      </c>
      <c r="P3068" s="19">
        <f>ROUND(E3068/L3068, 3)</f>
        <v>33.286000000000001</v>
      </c>
      <c r="Q3068" t="str">
        <f>LEFT(N3068, SEARCH("/", N3068, 1)-1)</f>
        <v>technology</v>
      </c>
      <c r="R3068" t="str">
        <f>RIGHT(N3068,LEN(N3068)-FIND("/",N3068))</f>
        <v>wearables</v>
      </c>
      <c r="S3068" s="8">
        <f t="shared" si="94"/>
        <v>42660.552465277782</v>
      </c>
      <c r="T3068" s="8">
        <f t="shared" si="95"/>
        <v>42691.594131944439</v>
      </c>
    </row>
    <row r="3069" spans="1:20" ht="60" x14ac:dyDescent="0.2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17">
        <f>(E3069/D3069)*100</f>
        <v>1.9259999999999999</v>
      </c>
      <c r="P3069" s="19">
        <f>ROUND(E3069/L3069, 3)</f>
        <v>160.5</v>
      </c>
      <c r="Q3069" t="str">
        <f>LEFT(N3069, SEARCH("/", N3069, 1)-1)</f>
        <v>technology</v>
      </c>
      <c r="R3069" t="str">
        <f>RIGHT(N3069,LEN(N3069)-FIND("/",N3069))</f>
        <v>wearables</v>
      </c>
      <c r="S3069" s="8">
        <f t="shared" si="94"/>
        <v>42185.058993055558</v>
      </c>
      <c r="T3069" s="8">
        <f t="shared" si="95"/>
        <v>42230.058993055558</v>
      </c>
    </row>
    <row r="3070" spans="1:20" ht="45" x14ac:dyDescent="0.2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17">
        <f>(E3070/D3070)*100</f>
        <v>1.9066666666666665</v>
      </c>
      <c r="P3070" s="19">
        <f>ROUND(E3070/L3070, 3)</f>
        <v>57.2</v>
      </c>
      <c r="Q3070" t="str">
        <f>LEFT(N3070, SEARCH("/", N3070, 1)-1)</f>
        <v>technology</v>
      </c>
      <c r="R3070" t="str">
        <f>RIGHT(N3070,LEN(N3070)-FIND("/",N3070))</f>
        <v>wearables</v>
      </c>
      <c r="S3070" s="8">
        <f t="shared" si="94"/>
        <v>42592.750555555554</v>
      </c>
      <c r="T3070" s="8">
        <f t="shared" si="95"/>
        <v>42622.750555555554</v>
      </c>
    </row>
    <row r="3071" spans="1:20" ht="60" x14ac:dyDescent="0.2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17">
        <f>(E3071/D3071)*100</f>
        <v>1.9</v>
      </c>
      <c r="P3071" s="19">
        <f>ROUND(E3071/L3071, 3)</f>
        <v>19</v>
      </c>
      <c r="Q3071" t="str">
        <f>LEFT(N3071, SEARCH("/", N3071, 1)-1)</f>
        <v>publishing</v>
      </c>
      <c r="R3071" t="str">
        <f>RIGHT(N3071,LEN(N3071)-FIND("/",N3071))</f>
        <v>fiction</v>
      </c>
      <c r="S3071" s="8">
        <f t="shared" si="94"/>
        <v>41840.983541666668</v>
      </c>
      <c r="T3071" s="8">
        <f t="shared" si="95"/>
        <v>41885.983541666668</v>
      </c>
    </row>
    <row r="3072" spans="1:20" ht="45" x14ac:dyDescent="0.2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17">
        <f>(E3072/D3072)*100</f>
        <v>1.9</v>
      </c>
      <c r="P3072" s="19">
        <f>ROUND(E3072/L3072, 3)</f>
        <v>15.833</v>
      </c>
      <c r="Q3072" t="str">
        <f>LEFT(N3072, SEARCH("/", N3072, 1)-1)</f>
        <v>theater</v>
      </c>
      <c r="R3072" t="str">
        <f>RIGHT(N3072,LEN(N3072)-FIND("/",N3072))</f>
        <v>plays</v>
      </c>
      <c r="S3072" s="8">
        <f t="shared" si="94"/>
        <v>41781.045173611114</v>
      </c>
      <c r="T3072" s="8">
        <f t="shared" si="95"/>
        <v>41811.045173611114</v>
      </c>
    </row>
    <row r="3073" spans="1:20" ht="60" x14ac:dyDescent="0.2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17">
        <f>(E3073/D3073)*100</f>
        <v>1.8689285714285715</v>
      </c>
      <c r="P3073" s="19">
        <f>ROUND(E3073/L3073, 3)</f>
        <v>307.82400000000001</v>
      </c>
      <c r="Q3073" t="str">
        <f>LEFT(N3073, SEARCH("/", N3073, 1)-1)</f>
        <v>technology</v>
      </c>
      <c r="R3073" t="str">
        <f>RIGHT(N3073,LEN(N3073)-FIND("/",N3073))</f>
        <v>space exploration</v>
      </c>
      <c r="S3073" s="8">
        <f t="shared" si="94"/>
        <v>42327.805659722217</v>
      </c>
      <c r="T3073" s="8">
        <f t="shared" si="95"/>
        <v>42355.805659722217</v>
      </c>
    </row>
    <row r="3074" spans="1:20" ht="30" x14ac:dyDescent="0.2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17">
        <f>(E3074/D3074)*100</f>
        <v>1.867</v>
      </c>
      <c r="P3074" s="19">
        <f>ROUND(E3074/L3074, 3)</f>
        <v>311.16699999999997</v>
      </c>
      <c r="Q3074" t="str">
        <f>LEFT(N3074, SEARCH("/", N3074, 1)-1)</f>
        <v>film &amp; video</v>
      </c>
      <c r="R3074" t="str">
        <f>RIGHT(N3074,LEN(N3074)-FIND("/",N3074))</f>
        <v>science fiction</v>
      </c>
      <c r="S3074" s="8">
        <f t="shared" si="94"/>
        <v>42628.22792824074</v>
      </c>
      <c r="T3074" s="8">
        <f t="shared" si="95"/>
        <v>42663.22792824074</v>
      </c>
    </row>
    <row r="3075" spans="1:20" ht="45" x14ac:dyDescent="0.2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17">
        <f>(E3075/D3075)*100</f>
        <v>1.8666666666666669</v>
      </c>
      <c r="P3075" s="19">
        <f>ROUND(E3075/L3075, 3)</f>
        <v>93.332999999999998</v>
      </c>
      <c r="Q3075" t="str">
        <f>LEFT(N3075, SEARCH("/", N3075, 1)-1)</f>
        <v>theater</v>
      </c>
      <c r="R3075" t="str">
        <f>RIGHT(N3075,LEN(N3075)-FIND("/",N3075))</f>
        <v>spaces</v>
      </c>
      <c r="S3075" s="8">
        <f t="shared" ref="S3075:S3138" si="96">(((J3075/60)/60)/24)+DATE(1970,1,1)</f>
        <v>42031.011249999996</v>
      </c>
      <c r="T3075" s="8">
        <f t="shared" ref="T3075:T3138" si="97">(((I3075/60)/60)/24)+DATE(1970,1,1)</f>
        <v>42090.969583333332</v>
      </c>
    </row>
    <row r="3076" spans="1:20" ht="45" x14ac:dyDescent="0.2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17">
        <f>(E3076/D3076)*100</f>
        <v>1.8399999999999999</v>
      </c>
      <c r="P3076" s="19">
        <f>ROUND(E3076/L3076, 3)</f>
        <v>76.667000000000002</v>
      </c>
      <c r="Q3076" t="str">
        <f>LEFT(N3076, SEARCH("/", N3076, 1)-1)</f>
        <v>food</v>
      </c>
      <c r="R3076" t="str">
        <f>RIGHT(N3076,LEN(N3076)-FIND("/",N3076))</f>
        <v>food trucks</v>
      </c>
      <c r="S3076" s="8">
        <f t="shared" si="96"/>
        <v>42204.875868055555</v>
      </c>
      <c r="T3076" s="8">
        <f t="shared" si="97"/>
        <v>42234.875868055555</v>
      </c>
    </row>
    <row r="3077" spans="1:20" ht="60" x14ac:dyDescent="0.2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17">
        <f>(E3077/D3077)*100</f>
        <v>1.8399999999999999</v>
      </c>
      <c r="P3077" s="19">
        <f>ROUND(E3077/L3077, 3)</f>
        <v>5.75</v>
      </c>
      <c r="Q3077" t="str">
        <f>LEFT(N3077, SEARCH("/", N3077, 1)-1)</f>
        <v>theater</v>
      </c>
      <c r="R3077" t="str">
        <f>RIGHT(N3077,LEN(N3077)-FIND("/",N3077))</f>
        <v>plays</v>
      </c>
      <c r="S3077" s="8">
        <f t="shared" si="96"/>
        <v>41879.043530092589</v>
      </c>
      <c r="T3077" s="8">
        <f t="shared" si="97"/>
        <v>41909.043530092589</v>
      </c>
    </row>
    <row r="3078" spans="1:20" ht="60" x14ac:dyDescent="0.2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17">
        <f>(E3078/D3078)*100</f>
        <v>1.8333333333333333</v>
      </c>
      <c r="P3078" s="19">
        <f>ROUND(E3078/L3078, 3)</f>
        <v>18.332999999999998</v>
      </c>
      <c r="Q3078" t="str">
        <f>LEFT(N3078, SEARCH("/", N3078, 1)-1)</f>
        <v>theater</v>
      </c>
      <c r="R3078" t="str">
        <f>RIGHT(N3078,LEN(N3078)-FIND("/",N3078))</f>
        <v>plays</v>
      </c>
      <c r="S3078" s="8">
        <f t="shared" si="96"/>
        <v>42069.903437500005</v>
      </c>
      <c r="T3078" s="8">
        <f t="shared" si="97"/>
        <v>42092.833333333328</v>
      </c>
    </row>
    <row r="3079" spans="1:20" ht="45" x14ac:dyDescent="0.2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17">
        <f>(E3079/D3079)*100</f>
        <v>1.8193398957730169</v>
      </c>
      <c r="P3079" s="19">
        <f>ROUND(E3079/L3079, 3)</f>
        <v>224.429</v>
      </c>
      <c r="Q3079" t="str">
        <f>LEFT(N3079, SEARCH("/", N3079, 1)-1)</f>
        <v>technology</v>
      </c>
      <c r="R3079" t="str">
        <f>RIGHT(N3079,LEN(N3079)-FIND("/",N3079))</f>
        <v>web</v>
      </c>
      <c r="S3079" s="8">
        <f t="shared" si="96"/>
        <v>42074.935740740737</v>
      </c>
      <c r="T3079" s="8">
        <f t="shared" si="97"/>
        <v>42104.935740740737</v>
      </c>
    </row>
    <row r="3080" spans="1:20" ht="45" x14ac:dyDescent="0.2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17">
        <f>(E3080/D3080)*100</f>
        <v>1.7999999999999998</v>
      </c>
      <c r="P3080" s="19">
        <f>ROUND(E3080/L3080, 3)</f>
        <v>30</v>
      </c>
      <c r="Q3080" t="str">
        <f>LEFT(N3080, SEARCH("/", N3080, 1)-1)</f>
        <v>theater</v>
      </c>
      <c r="R3080" t="str">
        <f>RIGHT(N3080,LEN(N3080)-FIND("/",N3080))</f>
        <v>plays</v>
      </c>
      <c r="S3080" s="8">
        <f t="shared" si="96"/>
        <v>42358.684872685189</v>
      </c>
      <c r="T3080" s="8">
        <f t="shared" si="97"/>
        <v>42387</v>
      </c>
    </row>
    <row r="3081" spans="1:20" ht="60" x14ac:dyDescent="0.2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17">
        <f>(E3081/D3081)*100</f>
        <v>1.7538461538461538</v>
      </c>
      <c r="P3081" s="19">
        <f>ROUND(E3081/L3081, 3)</f>
        <v>12.667</v>
      </c>
      <c r="Q3081" t="str">
        <f>LEFT(N3081, SEARCH("/", N3081, 1)-1)</f>
        <v>film &amp; video</v>
      </c>
      <c r="R3081" t="str">
        <f>RIGHT(N3081,LEN(N3081)-FIND("/",N3081))</f>
        <v>animation</v>
      </c>
      <c r="S3081" s="8">
        <f t="shared" si="96"/>
        <v>41991.526655092588</v>
      </c>
      <c r="T3081" s="8">
        <f t="shared" si="97"/>
        <v>42021.526655092588</v>
      </c>
    </row>
    <row r="3082" spans="1:20" ht="60" x14ac:dyDescent="0.2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17">
        <f>(E3082/D3082)*100</f>
        <v>1.7500000000000002</v>
      </c>
      <c r="P3082" s="19">
        <f>ROUND(E3082/L3082, 3)</f>
        <v>52.5</v>
      </c>
      <c r="Q3082" t="str">
        <f>LEFT(N3082, SEARCH("/", N3082, 1)-1)</f>
        <v>food</v>
      </c>
      <c r="R3082" t="str">
        <f>RIGHT(N3082,LEN(N3082)-FIND("/",N3082))</f>
        <v>restaurants</v>
      </c>
      <c r="S3082" s="8">
        <f t="shared" si="96"/>
        <v>41854.389780092592</v>
      </c>
      <c r="T3082" s="8">
        <f t="shared" si="97"/>
        <v>41871.389780092592</v>
      </c>
    </row>
    <row r="3083" spans="1:20" ht="45" x14ac:dyDescent="0.2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17">
        <f>(E3083/D3083)*100</f>
        <v>1.7500000000000002</v>
      </c>
      <c r="P3083" s="19">
        <f>ROUND(E3083/L3083, 3)</f>
        <v>35</v>
      </c>
      <c r="Q3083" t="str">
        <f>LEFT(N3083, SEARCH("/", N3083, 1)-1)</f>
        <v>theater</v>
      </c>
      <c r="R3083" t="str">
        <f>RIGHT(N3083,LEN(N3083)-FIND("/",N3083))</f>
        <v>plays</v>
      </c>
      <c r="S3083" s="8">
        <f t="shared" si="96"/>
        <v>42233.362314814818</v>
      </c>
      <c r="T3083" s="8">
        <f t="shared" si="97"/>
        <v>42293.362314814818</v>
      </c>
    </row>
    <row r="3084" spans="1:20" ht="60" x14ac:dyDescent="0.2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17">
        <f>(E3084/D3084)*100</f>
        <v>1.7500000000000002</v>
      </c>
      <c r="P3084" s="19">
        <f>ROUND(E3084/L3084, 3)</f>
        <v>17.5</v>
      </c>
      <c r="Q3084" t="str">
        <f>LEFT(N3084, SEARCH("/", N3084, 1)-1)</f>
        <v>theater</v>
      </c>
      <c r="R3084" t="str">
        <f>RIGHT(N3084,LEN(N3084)-FIND("/",N3084))</f>
        <v>musical</v>
      </c>
      <c r="S3084" s="8">
        <f t="shared" si="96"/>
        <v>42079.857974537037</v>
      </c>
      <c r="T3084" s="8">
        <f t="shared" si="97"/>
        <v>42125.916666666672</v>
      </c>
    </row>
    <row r="3085" spans="1:20" ht="30" x14ac:dyDescent="0.2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17">
        <f>(E3085/D3085)*100</f>
        <v>1.7457500000000001</v>
      </c>
      <c r="P3085" s="19">
        <f>ROUND(E3085/L3085, 3)</f>
        <v>11.638</v>
      </c>
      <c r="Q3085" t="str">
        <f>LEFT(N3085, SEARCH("/", N3085, 1)-1)</f>
        <v>photography</v>
      </c>
      <c r="R3085" t="str">
        <f>RIGHT(N3085,LEN(N3085)-FIND("/",N3085))</f>
        <v>photobooks</v>
      </c>
      <c r="S3085" s="8">
        <f t="shared" si="96"/>
        <v>41934.842685185184</v>
      </c>
      <c r="T3085" s="8">
        <f t="shared" si="97"/>
        <v>41954.884351851855</v>
      </c>
    </row>
    <row r="3086" spans="1:20" ht="45" x14ac:dyDescent="0.2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17">
        <f>(E3086/D3086)*100</f>
        <v>1.7333333333333332</v>
      </c>
      <c r="P3086" s="19">
        <f>ROUND(E3086/L3086, 3)</f>
        <v>34.667000000000002</v>
      </c>
      <c r="Q3086" t="str">
        <f>LEFT(N3086, SEARCH("/", N3086, 1)-1)</f>
        <v>games</v>
      </c>
      <c r="R3086" t="str">
        <f>RIGHT(N3086,LEN(N3086)-FIND("/",N3086))</f>
        <v>video games</v>
      </c>
      <c r="S3086" s="8">
        <f t="shared" si="96"/>
        <v>41361.886469907404</v>
      </c>
      <c r="T3086" s="8">
        <f t="shared" si="97"/>
        <v>41391.886469907404</v>
      </c>
    </row>
    <row r="3087" spans="1:20" ht="60" x14ac:dyDescent="0.2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17">
        <f>(E3087/D3087)*100</f>
        <v>1.7333333333333332</v>
      </c>
      <c r="P3087" s="19">
        <f>ROUND(E3087/L3087, 3)</f>
        <v>13</v>
      </c>
      <c r="Q3087" t="str">
        <f>LEFT(N3087, SEARCH("/", N3087, 1)-1)</f>
        <v>food</v>
      </c>
      <c r="R3087" t="str">
        <f>RIGHT(N3087,LEN(N3087)-FIND("/",N3087))</f>
        <v>food trucks</v>
      </c>
      <c r="S3087" s="8">
        <f t="shared" si="96"/>
        <v>42382.906527777777</v>
      </c>
      <c r="T3087" s="8">
        <f t="shared" si="97"/>
        <v>42442.864861111113</v>
      </c>
    </row>
    <row r="3088" spans="1:20" ht="60" x14ac:dyDescent="0.2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17">
        <f>(E3088/D3088)*100</f>
        <v>1.7319999999999998</v>
      </c>
      <c r="P3088" s="19">
        <f>ROUND(E3088/L3088, 3)</f>
        <v>108.25</v>
      </c>
      <c r="Q3088" t="str">
        <f>LEFT(N3088, SEARCH("/", N3088, 1)-1)</f>
        <v>technology</v>
      </c>
      <c r="R3088" t="str">
        <f>RIGHT(N3088,LEN(N3088)-FIND("/",N3088))</f>
        <v>gadgets</v>
      </c>
      <c r="S3088" s="8">
        <f t="shared" si="96"/>
        <v>42703.917824074073</v>
      </c>
      <c r="T3088" s="8">
        <f t="shared" si="97"/>
        <v>42733.917824074073</v>
      </c>
    </row>
    <row r="3089" spans="1:20" ht="60" x14ac:dyDescent="0.2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17">
        <f>(E3089/D3089)*100</f>
        <v>1.722</v>
      </c>
      <c r="P3089" s="19">
        <f>ROUND(E3089/L3089, 3)</f>
        <v>50.646999999999998</v>
      </c>
      <c r="Q3089" t="str">
        <f>LEFT(N3089, SEARCH("/", N3089, 1)-1)</f>
        <v>technology</v>
      </c>
      <c r="R3089" t="str">
        <f>RIGHT(N3089,LEN(N3089)-FIND("/",N3089))</f>
        <v>wearables</v>
      </c>
      <c r="S3089" s="8">
        <f t="shared" si="96"/>
        <v>42060.913877314815</v>
      </c>
      <c r="T3089" s="8">
        <f t="shared" si="97"/>
        <v>42120.872210648144</v>
      </c>
    </row>
    <row r="3090" spans="1:20" ht="45" x14ac:dyDescent="0.2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17">
        <f>(E3090/D3090)*100</f>
        <v>1.7098591549295776</v>
      </c>
      <c r="P3090" s="19">
        <f>ROUND(E3090/L3090, 3)</f>
        <v>25.292000000000002</v>
      </c>
      <c r="Q3090" t="str">
        <f>LEFT(N3090, SEARCH("/", N3090, 1)-1)</f>
        <v>games</v>
      </c>
      <c r="R3090" t="str">
        <f>RIGHT(N3090,LEN(N3090)-FIND("/",N3090))</f>
        <v>video games</v>
      </c>
      <c r="S3090" s="8">
        <f t="shared" si="96"/>
        <v>41499.546759259261</v>
      </c>
      <c r="T3090" s="8">
        <f t="shared" si="97"/>
        <v>41531.546759259261</v>
      </c>
    </row>
    <row r="3091" spans="1:20" ht="45" x14ac:dyDescent="0.2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17">
        <f>(E3091/D3091)*100</f>
        <v>1.7000000000000002</v>
      </c>
      <c r="P3091" s="19">
        <f>ROUND(E3091/L3091, 3)</f>
        <v>34</v>
      </c>
      <c r="Q3091" t="str">
        <f>LEFT(N3091, SEARCH("/", N3091, 1)-1)</f>
        <v>publishing</v>
      </c>
      <c r="R3091" t="str">
        <f>RIGHT(N3091,LEN(N3091)-FIND("/",N3091))</f>
        <v>fiction</v>
      </c>
      <c r="S3091" s="8">
        <f t="shared" si="96"/>
        <v>40863.060127314813</v>
      </c>
      <c r="T3091" s="8">
        <f t="shared" si="97"/>
        <v>40893.060127314813</v>
      </c>
    </row>
    <row r="3092" spans="1:20" x14ac:dyDescent="0.2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17">
        <f>(E3092/D3092)*100</f>
        <v>1.7000000000000002</v>
      </c>
      <c r="P3092" s="19">
        <f>ROUND(E3092/L3092, 3)</f>
        <v>510</v>
      </c>
      <c r="Q3092" t="str">
        <f>LEFT(N3092, SEARCH("/", N3092, 1)-1)</f>
        <v>photography</v>
      </c>
      <c r="R3092" t="str">
        <f>RIGHT(N3092,LEN(N3092)-FIND("/",N3092))</f>
        <v>places</v>
      </c>
      <c r="S3092" s="8">
        <f t="shared" si="96"/>
        <v>42240.857222222221</v>
      </c>
      <c r="T3092" s="8">
        <f t="shared" si="97"/>
        <v>42270.857222222221</v>
      </c>
    </row>
    <row r="3093" spans="1:20" ht="60" x14ac:dyDescent="0.2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17">
        <f>(E3093/D3093)*100</f>
        <v>1.6714285714285713</v>
      </c>
      <c r="P3093" s="19">
        <f>ROUND(E3093/L3093, 3)</f>
        <v>25.434999999999999</v>
      </c>
      <c r="Q3093" t="str">
        <f>LEFT(N3093, SEARCH("/", N3093, 1)-1)</f>
        <v>games</v>
      </c>
      <c r="R3093" t="str">
        <f>RIGHT(N3093,LEN(N3093)-FIND("/",N3093))</f>
        <v>mobile games</v>
      </c>
      <c r="S3093" s="8">
        <f t="shared" si="96"/>
        <v>41926.854166666664</v>
      </c>
      <c r="T3093" s="8">
        <f t="shared" si="97"/>
        <v>41957.895833333328</v>
      </c>
    </row>
    <row r="3094" spans="1:20" ht="60" x14ac:dyDescent="0.2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17">
        <f>(E3094/D3094)*100</f>
        <v>1.6666666666666667</v>
      </c>
      <c r="P3094" s="19">
        <f>ROUND(E3094/L3094, 3)</f>
        <v>50</v>
      </c>
      <c r="Q3094" t="str">
        <f>LEFT(N3094, SEARCH("/", N3094, 1)-1)</f>
        <v>music</v>
      </c>
      <c r="R3094" t="str">
        <f>RIGHT(N3094,LEN(N3094)-FIND("/",N3094))</f>
        <v>faith</v>
      </c>
      <c r="S3094" s="8">
        <f t="shared" si="96"/>
        <v>41887.801064814819</v>
      </c>
      <c r="T3094" s="8">
        <f t="shared" si="97"/>
        <v>41917.801064814819</v>
      </c>
    </row>
    <row r="3095" spans="1:20" ht="45" x14ac:dyDescent="0.2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17">
        <f>(E3095/D3095)*100</f>
        <v>1.6666666666666667</v>
      </c>
      <c r="P3095" s="19">
        <f>ROUND(E3095/L3095, 3)</f>
        <v>5</v>
      </c>
      <c r="Q3095" t="str">
        <f>LEFT(N3095, SEARCH("/", N3095, 1)-1)</f>
        <v>theater</v>
      </c>
      <c r="R3095" t="str">
        <f>RIGHT(N3095,LEN(N3095)-FIND("/",N3095))</f>
        <v>musical</v>
      </c>
      <c r="S3095" s="8">
        <f t="shared" si="96"/>
        <v>42201.436226851853</v>
      </c>
      <c r="T3095" s="8">
        <f t="shared" si="97"/>
        <v>42244.9375</v>
      </c>
    </row>
    <row r="3096" spans="1:20" ht="60" x14ac:dyDescent="0.2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17">
        <f>(E3096/D3096)*100</f>
        <v>1.6620689655172414</v>
      </c>
      <c r="P3096" s="19">
        <f>ROUND(E3096/L3096, 3)</f>
        <v>48.2</v>
      </c>
      <c r="Q3096" t="str">
        <f>LEFT(N3096, SEARCH("/", N3096, 1)-1)</f>
        <v>publishing</v>
      </c>
      <c r="R3096" t="str">
        <f>RIGHT(N3096,LEN(N3096)-FIND("/",N3096))</f>
        <v>translations</v>
      </c>
      <c r="S3096" s="8">
        <f t="shared" si="96"/>
        <v>42032.510243055556</v>
      </c>
      <c r="T3096" s="8">
        <f t="shared" si="97"/>
        <v>42057.510243055556</v>
      </c>
    </row>
    <row r="3097" spans="1:20" ht="45" x14ac:dyDescent="0.2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17">
        <f>(E3097/D3097)*100</f>
        <v>1.6363636363636365</v>
      </c>
      <c r="P3097" s="19">
        <f>ROUND(E3097/L3097, 3)</f>
        <v>15</v>
      </c>
      <c r="Q3097" t="str">
        <f>LEFT(N3097, SEARCH("/", N3097, 1)-1)</f>
        <v>theater</v>
      </c>
      <c r="R3097" t="str">
        <f>RIGHT(N3097,LEN(N3097)-FIND("/",N3097))</f>
        <v>plays</v>
      </c>
      <c r="S3097" s="8">
        <f t="shared" si="96"/>
        <v>42783.513182870374</v>
      </c>
      <c r="T3097" s="8">
        <f t="shared" si="97"/>
        <v>42813.471516203703</v>
      </c>
    </row>
    <row r="3098" spans="1:20" ht="45" x14ac:dyDescent="0.2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17">
        <f>(E3098/D3098)*100</f>
        <v>1.6316666666666666</v>
      </c>
      <c r="P3098" s="19">
        <f>ROUND(E3098/L3098, 3)</f>
        <v>61.188000000000002</v>
      </c>
      <c r="Q3098" t="str">
        <f>LEFT(N3098, SEARCH("/", N3098, 1)-1)</f>
        <v>food</v>
      </c>
      <c r="R3098" t="str">
        <f>RIGHT(N3098,LEN(N3098)-FIND("/",N3098))</f>
        <v>food trucks</v>
      </c>
      <c r="S3098" s="8">
        <f t="shared" si="96"/>
        <v>41863.734895833331</v>
      </c>
      <c r="T3098" s="8">
        <f t="shared" si="97"/>
        <v>41894.734895833331</v>
      </c>
    </row>
    <row r="3099" spans="1:20" ht="45" x14ac:dyDescent="0.2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17">
        <f>(E3099/D3099)*100</f>
        <v>1.625</v>
      </c>
      <c r="P3099" s="19">
        <f>ROUND(E3099/L3099, 3)</f>
        <v>13</v>
      </c>
      <c r="Q3099" t="str">
        <f>LEFT(N3099, SEARCH("/", N3099, 1)-1)</f>
        <v>technology</v>
      </c>
      <c r="R3099" t="str">
        <f>RIGHT(N3099,LEN(N3099)-FIND("/",N3099))</f>
        <v>wearables</v>
      </c>
      <c r="S3099" s="8">
        <f t="shared" si="96"/>
        <v>41817.866435185184</v>
      </c>
      <c r="T3099" s="8">
        <f t="shared" si="97"/>
        <v>41847.643750000003</v>
      </c>
    </row>
    <row r="3100" spans="1:20" ht="45" x14ac:dyDescent="0.2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17">
        <f>(E3100/D3100)*100</f>
        <v>1.6199999999999999</v>
      </c>
      <c r="P3100" s="19">
        <f>ROUND(E3100/L3100, 3)</f>
        <v>16.2</v>
      </c>
      <c r="Q3100" t="str">
        <f>LEFT(N3100, SEARCH("/", N3100, 1)-1)</f>
        <v>games</v>
      </c>
      <c r="R3100" t="str">
        <f>RIGHT(N3100,LEN(N3100)-FIND("/",N3100))</f>
        <v>video games</v>
      </c>
      <c r="S3100" s="8">
        <f t="shared" si="96"/>
        <v>42479.22210648148</v>
      </c>
      <c r="T3100" s="8">
        <f t="shared" si="97"/>
        <v>42539.22210648148</v>
      </c>
    </row>
    <row r="3101" spans="1:20" ht="60" x14ac:dyDescent="0.2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17">
        <f>(E3101/D3101)*100</f>
        <v>1.6</v>
      </c>
      <c r="P3101" s="19">
        <f>ROUND(E3101/L3101, 3)</f>
        <v>2</v>
      </c>
      <c r="Q3101" t="str">
        <f>LEFT(N3101, SEARCH("/", N3101, 1)-1)</f>
        <v>technology</v>
      </c>
      <c r="R3101" t="str">
        <f>RIGHT(N3101,LEN(N3101)-FIND("/",N3101))</f>
        <v>gadgets</v>
      </c>
      <c r="S3101" s="8">
        <f t="shared" si="96"/>
        <v>41864.04886574074</v>
      </c>
      <c r="T3101" s="8">
        <f t="shared" si="97"/>
        <v>41884.04886574074</v>
      </c>
    </row>
    <row r="3102" spans="1:20" ht="60" x14ac:dyDescent="0.2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17">
        <f>(E3102/D3102)*100</f>
        <v>1.6</v>
      </c>
      <c r="P3102" s="19">
        <f>ROUND(E3102/L3102, 3)</f>
        <v>5.3330000000000002</v>
      </c>
      <c r="Q3102" t="str">
        <f>LEFT(N3102, SEARCH("/", N3102, 1)-1)</f>
        <v>games</v>
      </c>
      <c r="R3102" t="str">
        <f>RIGHT(N3102,LEN(N3102)-FIND("/",N3102))</f>
        <v>video games</v>
      </c>
      <c r="S3102" s="8">
        <f t="shared" si="96"/>
        <v>40619.097210648149</v>
      </c>
      <c r="T3102" s="8">
        <f t="shared" si="97"/>
        <v>40657.290972222225</v>
      </c>
    </row>
    <row r="3103" spans="1:20" x14ac:dyDescent="0.2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17">
        <f>(E3103/D3103)*100</f>
        <v>1.6</v>
      </c>
      <c r="P3103" s="19">
        <f>ROUND(E3103/L3103, 3)</f>
        <v>13.333</v>
      </c>
      <c r="Q3103" t="str">
        <f>LEFT(N3103, SEARCH("/", N3103, 1)-1)</f>
        <v>theater</v>
      </c>
      <c r="R3103" t="str">
        <f>RIGHT(N3103,LEN(N3103)-FIND("/",N3103))</f>
        <v>plays</v>
      </c>
      <c r="S3103" s="8">
        <f t="shared" si="96"/>
        <v>42172.613506944443</v>
      </c>
      <c r="T3103" s="8">
        <f t="shared" si="97"/>
        <v>42202.554166666669</v>
      </c>
    </row>
    <row r="3104" spans="1:20" ht="60" x14ac:dyDescent="0.2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17">
        <f>(E3104/D3104)*100</f>
        <v>1.5384615384615385</v>
      </c>
      <c r="P3104" s="19">
        <f>ROUND(E3104/L3104, 3)</f>
        <v>10</v>
      </c>
      <c r="Q3104" t="str">
        <f>LEFT(N3104, SEARCH("/", N3104, 1)-1)</f>
        <v>journalism</v>
      </c>
      <c r="R3104" t="str">
        <f>RIGHT(N3104,LEN(N3104)-FIND("/",N3104))</f>
        <v>audio</v>
      </c>
      <c r="S3104" s="8">
        <f t="shared" si="96"/>
        <v>41851.696157407408</v>
      </c>
      <c r="T3104" s="8">
        <f t="shared" si="97"/>
        <v>41894.416666666664</v>
      </c>
    </row>
    <row r="3105" spans="1:20" ht="60" x14ac:dyDescent="0.2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17">
        <f>(E3105/D3105)*100</f>
        <v>1.51</v>
      </c>
      <c r="P3105" s="19">
        <f>ROUND(E3105/L3105, 3)</f>
        <v>50.332999999999998</v>
      </c>
      <c r="Q3105" t="str">
        <f>LEFT(N3105, SEARCH("/", N3105, 1)-1)</f>
        <v>food</v>
      </c>
      <c r="R3105" t="str">
        <f>RIGHT(N3105,LEN(N3105)-FIND("/",N3105))</f>
        <v>food trucks</v>
      </c>
      <c r="S3105" s="8">
        <f t="shared" si="96"/>
        <v>41918.628240740742</v>
      </c>
      <c r="T3105" s="8">
        <f t="shared" si="97"/>
        <v>41978.669907407413</v>
      </c>
    </row>
    <row r="3106" spans="1:20" ht="45" x14ac:dyDescent="0.2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17">
        <f>(E3106/D3106)*100</f>
        <v>1.5</v>
      </c>
      <c r="P3106" s="19">
        <f>ROUND(E3106/L3106, 3)</f>
        <v>15</v>
      </c>
      <c r="Q3106" t="str">
        <f>LEFT(N3106, SEARCH("/", N3106, 1)-1)</f>
        <v>technology</v>
      </c>
      <c r="R3106" t="str">
        <f>RIGHT(N3106,LEN(N3106)-FIND("/",N3106))</f>
        <v>web</v>
      </c>
      <c r="S3106" s="8">
        <f t="shared" si="96"/>
        <v>42577.607361111113</v>
      </c>
      <c r="T3106" s="8">
        <f t="shared" si="97"/>
        <v>42607.607361111113</v>
      </c>
    </row>
    <row r="3107" spans="1:20" ht="60" x14ac:dyDescent="0.2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17">
        <f>(E3107/D3107)*100</f>
        <v>1.5</v>
      </c>
      <c r="P3107" s="19">
        <f>ROUND(E3107/L3107, 3)</f>
        <v>11.25</v>
      </c>
      <c r="Q3107" t="str">
        <f>LEFT(N3107, SEARCH("/", N3107, 1)-1)</f>
        <v>theater</v>
      </c>
      <c r="R3107" t="str">
        <f>RIGHT(N3107,LEN(N3107)-FIND("/",N3107))</f>
        <v>plays</v>
      </c>
      <c r="S3107" s="8">
        <f t="shared" si="96"/>
        <v>42342.845555555556</v>
      </c>
      <c r="T3107" s="8">
        <f t="shared" si="97"/>
        <v>42372.845555555556</v>
      </c>
    </row>
    <row r="3108" spans="1:20" ht="60" x14ac:dyDescent="0.2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17">
        <f>(E3108/D3108)*100</f>
        <v>1.4814814814814816</v>
      </c>
      <c r="P3108" s="19">
        <f>ROUND(E3108/L3108, 3)</f>
        <v>100</v>
      </c>
      <c r="Q3108" t="str">
        <f>LEFT(N3108, SEARCH("/", N3108, 1)-1)</f>
        <v>theater</v>
      </c>
      <c r="R3108" t="str">
        <f>RIGHT(N3108,LEN(N3108)-FIND("/",N3108))</f>
        <v>plays</v>
      </c>
      <c r="S3108" s="8">
        <f t="shared" si="96"/>
        <v>42067.947337962964</v>
      </c>
      <c r="T3108" s="8">
        <f t="shared" si="97"/>
        <v>42097.905671296292</v>
      </c>
    </row>
    <row r="3109" spans="1:20" ht="45" x14ac:dyDescent="0.2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17">
        <f>(E3109/D3109)*100</f>
        <v>1.4749999999999999</v>
      </c>
      <c r="P3109" s="19">
        <f>ROUND(E3109/L3109, 3)</f>
        <v>13.111000000000001</v>
      </c>
      <c r="Q3109" t="str">
        <f>LEFT(N3109, SEARCH("/", N3109, 1)-1)</f>
        <v>theater</v>
      </c>
      <c r="R3109" t="str">
        <f>RIGHT(N3109,LEN(N3109)-FIND("/",N3109))</f>
        <v>plays</v>
      </c>
      <c r="S3109" s="8">
        <f t="shared" si="96"/>
        <v>41977.004976851851</v>
      </c>
      <c r="T3109" s="8">
        <f t="shared" si="97"/>
        <v>42008.976388888885</v>
      </c>
    </row>
    <row r="3110" spans="1:20" ht="60" x14ac:dyDescent="0.2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17">
        <f>(E3110/D3110)*100</f>
        <v>1.4710000000000001</v>
      </c>
      <c r="P3110" s="19">
        <f>ROUND(E3110/L3110, 3)</f>
        <v>61.292000000000002</v>
      </c>
      <c r="Q3110" t="str">
        <f>LEFT(N3110, SEARCH("/", N3110, 1)-1)</f>
        <v>technology</v>
      </c>
      <c r="R3110" t="str">
        <f>RIGHT(N3110,LEN(N3110)-FIND("/",N3110))</f>
        <v>wearables</v>
      </c>
      <c r="S3110" s="8">
        <f t="shared" si="96"/>
        <v>42012.768298611118</v>
      </c>
      <c r="T3110" s="8">
        <f t="shared" si="97"/>
        <v>42042.768298611118</v>
      </c>
    </row>
    <row r="3111" spans="1:20" ht="60" x14ac:dyDescent="0.2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17">
        <f>(E3111/D3111)*100</f>
        <v>1.4642857142857144</v>
      </c>
      <c r="P3111" s="19">
        <f>ROUND(E3111/L3111, 3)</f>
        <v>205</v>
      </c>
      <c r="Q3111" t="str">
        <f>LEFT(N3111, SEARCH("/", N3111, 1)-1)</f>
        <v>theater</v>
      </c>
      <c r="R3111" t="str">
        <f>RIGHT(N3111,LEN(N3111)-FIND("/",N3111))</f>
        <v>musical</v>
      </c>
      <c r="S3111" s="8">
        <f t="shared" si="96"/>
        <v>41831.722777777781</v>
      </c>
      <c r="T3111" s="8">
        <f t="shared" si="97"/>
        <v>41861.722777777781</v>
      </c>
    </row>
    <row r="3112" spans="1:20" ht="45" x14ac:dyDescent="0.2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17">
        <f>(E3112/D3112)*100</f>
        <v>1.4583333333333333</v>
      </c>
      <c r="P3112" s="19">
        <f>ROUND(E3112/L3112, 3)</f>
        <v>35</v>
      </c>
      <c r="Q3112" t="str">
        <f>LEFT(N3112, SEARCH("/", N3112, 1)-1)</f>
        <v>technology</v>
      </c>
      <c r="R3112" t="str">
        <f>RIGHT(N3112,LEN(N3112)-FIND("/",N3112))</f>
        <v>web</v>
      </c>
      <c r="S3112" s="8">
        <f t="shared" si="96"/>
        <v>41968.852118055554</v>
      </c>
      <c r="T3112" s="8">
        <f t="shared" si="97"/>
        <v>41998.852118055554</v>
      </c>
    </row>
    <row r="3113" spans="1:20" ht="60" x14ac:dyDescent="0.2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17">
        <f>(E3113/D3113)*100</f>
        <v>1.4545454545454546</v>
      </c>
      <c r="P3113" s="19">
        <f>ROUND(E3113/L3113, 3)</f>
        <v>20</v>
      </c>
      <c r="Q3113" t="str">
        <f>LEFT(N3113, SEARCH("/", N3113, 1)-1)</f>
        <v>music</v>
      </c>
      <c r="R3113" t="str">
        <f>RIGHT(N3113,LEN(N3113)-FIND("/",N3113))</f>
        <v>jazz</v>
      </c>
      <c r="S3113" s="8">
        <f t="shared" si="96"/>
        <v>41416.763171296298</v>
      </c>
      <c r="T3113" s="8">
        <f t="shared" si="97"/>
        <v>41455.831944444442</v>
      </c>
    </row>
    <row r="3114" spans="1:20" ht="60" x14ac:dyDescent="0.2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17">
        <f>(E3114/D3114)*100</f>
        <v>1.4500000000000002</v>
      </c>
      <c r="P3114" s="19">
        <f>ROUND(E3114/L3114, 3)</f>
        <v>217.5</v>
      </c>
      <c r="Q3114" t="str">
        <f>LEFT(N3114, SEARCH("/", N3114, 1)-1)</f>
        <v>theater</v>
      </c>
      <c r="R3114" t="str">
        <f>RIGHT(N3114,LEN(N3114)-FIND("/",N3114))</f>
        <v>plays</v>
      </c>
      <c r="S3114" s="8">
        <f t="shared" si="96"/>
        <v>42543.788564814815</v>
      </c>
      <c r="T3114" s="8">
        <f t="shared" si="97"/>
        <v>42573.788564814815</v>
      </c>
    </row>
    <row r="3115" spans="1:20" ht="60" x14ac:dyDescent="0.2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17">
        <f>(E3115/D3115)*100</f>
        <v>1.44</v>
      </c>
      <c r="P3115" s="19">
        <f>ROUND(E3115/L3115, 3)</f>
        <v>12</v>
      </c>
      <c r="Q3115" t="str">
        <f>LEFT(N3115, SEARCH("/", N3115, 1)-1)</f>
        <v>technology</v>
      </c>
      <c r="R3115" t="str">
        <f>RIGHT(N3115,LEN(N3115)-FIND("/",N3115))</f>
        <v>space exploration</v>
      </c>
      <c r="S3115" s="8">
        <f t="shared" si="96"/>
        <v>42200.261793981481</v>
      </c>
      <c r="T3115" s="8">
        <f t="shared" si="97"/>
        <v>42230.261793981481</v>
      </c>
    </row>
    <row r="3116" spans="1:20" ht="45" x14ac:dyDescent="0.2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17">
        <f>(E3116/D3116)*100</f>
        <v>1.4321428571428572</v>
      </c>
      <c r="P3116" s="19">
        <f>ROUND(E3116/L3116, 3)</f>
        <v>501.25</v>
      </c>
      <c r="Q3116" t="str">
        <f>LEFT(N3116, SEARCH("/", N3116, 1)-1)</f>
        <v>food</v>
      </c>
      <c r="R3116" t="str">
        <f>RIGHT(N3116,LEN(N3116)-FIND("/",N3116))</f>
        <v>food trucks</v>
      </c>
      <c r="S3116" s="8">
        <f t="shared" si="96"/>
        <v>42734.879236111112</v>
      </c>
      <c r="T3116" s="8">
        <f t="shared" si="97"/>
        <v>42771.697222222225</v>
      </c>
    </row>
    <row r="3117" spans="1:20" ht="60" x14ac:dyDescent="0.2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17">
        <f>(E3117/D3117)*100</f>
        <v>1.4285714285714286</v>
      </c>
      <c r="P3117" s="19">
        <f>ROUND(E3117/L3117, 3)</f>
        <v>25</v>
      </c>
      <c r="Q3117" t="str">
        <f>LEFT(N3117, SEARCH("/", N3117, 1)-1)</f>
        <v>music</v>
      </c>
      <c r="R3117" t="str">
        <f>RIGHT(N3117,LEN(N3117)-FIND("/",N3117))</f>
        <v>jazz</v>
      </c>
      <c r="S3117" s="8">
        <f t="shared" si="96"/>
        <v>42368.333668981482</v>
      </c>
      <c r="T3117" s="8">
        <f t="shared" si="97"/>
        <v>42398.333668981482</v>
      </c>
    </row>
    <row r="3118" spans="1:20" ht="60" x14ac:dyDescent="0.2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17">
        <f>(E3118/D3118)*100</f>
        <v>1.4210526315789473</v>
      </c>
      <c r="P3118" s="19">
        <f>ROUND(E3118/L3118, 3)</f>
        <v>15</v>
      </c>
      <c r="Q3118" t="str">
        <f>LEFT(N3118, SEARCH("/", N3118, 1)-1)</f>
        <v>theater</v>
      </c>
      <c r="R3118" t="str">
        <f>RIGHT(N3118,LEN(N3118)-FIND("/",N3118))</f>
        <v>plays</v>
      </c>
      <c r="S3118" s="8">
        <f t="shared" si="96"/>
        <v>41787.681527777779</v>
      </c>
      <c r="T3118" s="8">
        <f t="shared" si="97"/>
        <v>41817.681527777779</v>
      </c>
    </row>
    <row r="3119" spans="1:20" ht="45" x14ac:dyDescent="0.2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17">
        <f>(E3119/D3119)*100</f>
        <v>1.4200000000000002</v>
      </c>
      <c r="P3119" s="19">
        <f>ROUND(E3119/L3119, 3)</f>
        <v>31.556000000000001</v>
      </c>
      <c r="Q3119" t="str">
        <f>LEFT(N3119, SEARCH("/", N3119, 1)-1)</f>
        <v>games</v>
      </c>
      <c r="R3119" t="str">
        <f>RIGHT(N3119,LEN(N3119)-FIND("/",N3119))</f>
        <v>video games</v>
      </c>
      <c r="S3119" s="8">
        <f t="shared" si="96"/>
        <v>42191.023530092592</v>
      </c>
      <c r="T3119" s="8">
        <f t="shared" si="97"/>
        <v>42221.023530092592</v>
      </c>
    </row>
    <row r="3120" spans="1:20" ht="45" x14ac:dyDescent="0.2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17">
        <f>(E3120/D3120)*100</f>
        <v>1.4166666666666665</v>
      </c>
      <c r="P3120" s="19">
        <f>ROUND(E3120/L3120, 3)</f>
        <v>42.5</v>
      </c>
      <c r="Q3120" t="str">
        <f>LEFT(N3120, SEARCH("/", N3120, 1)-1)</f>
        <v>publishing</v>
      </c>
      <c r="R3120" t="str">
        <f>RIGHT(N3120,LEN(N3120)-FIND("/",N3120))</f>
        <v>art books</v>
      </c>
      <c r="S3120" s="8">
        <f t="shared" si="96"/>
        <v>41652.742488425924</v>
      </c>
      <c r="T3120" s="8">
        <f t="shared" si="97"/>
        <v>41712.700821759259</v>
      </c>
    </row>
    <row r="3121" spans="1:20" ht="60" x14ac:dyDescent="0.2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17">
        <f>(E3121/D3121)*100</f>
        <v>1.4133333333333333</v>
      </c>
      <c r="P3121" s="19">
        <f>ROUND(E3121/L3121, 3)</f>
        <v>53</v>
      </c>
      <c r="Q3121" t="str">
        <f>LEFT(N3121, SEARCH("/", N3121, 1)-1)</f>
        <v>journalism</v>
      </c>
      <c r="R3121" t="str">
        <f>RIGHT(N3121,LEN(N3121)-FIND("/",N3121))</f>
        <v>audio</v>
      </c>
      <c r="S3121" s="8">
        <f t="shared" si="96"/>
        <v>42598.053113425922</v>
      </c>
      <c r="T3121" s="8">
        <f t="shared" si="97"/>
        <v>42638.053113425922</v>
      </c>
    </row>
    <row r="3122" spans="1:20" ht="60" x14ac:dyDescent="0.2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17">
        <f>(E3122/D3122)*100</f>
        <v>1.4000000000000001</v>
      </c>
      <c r="P3122" s="19">
        <f>ROUND(E3122/L3122, 3)</f>
        <v>23.332999999999998</v>
      </c>
      <c r="Q3122" t="str">
        <f>LEFT(N3122, SEARCH("/", N3122, 1)-1)</f>
        <v>technology</v>
      </c>
      <c r="R3122" t="str">
        <f>RIGHT(N3122,LEN(N3122)-FIND("/",N3122))</f>
        <v>web</v>
      </c>
      <c r="S3122" s="8">
        <f t="shared" si="96"/>
        <v>41969.858090277776</v>
      </c>
      <c r="T3122" s="8">
        <f t="shared" si="97"/>
        <v>41999.858090277776</v>
      </c>
    </row>
    <row r="3123" spans="1:20" ht="45" x14ac:dyDescent="0.2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17">
        <f>(E3123/D3123)*100</f>
        <v>1.3818181818181818</v>
      </c>
      <c r="P3123" s="19">
        <f>ROUND(E3123/L3123, 3)</f>
        <v>19</v>
      </c>
      <c r="Q3123" t="str">
        <f>LEFT(N3123, SEARCH("/", N3123, 1)-1)</f>
        <v>photography</v>
      </c>
      <c r="R3123" t="str">
        <f>RIGHT(N3123,LEN(N3123)-FIND("/",N3123))</f>
        <v>photobooks</v>
      </c>
      <c r="S3123" s="8">
        <f t="shared" si="96"/>
        <v>41913.94840277778</v>
      </c>
      <c r="T3123" s="8">
        <f t="shared" si="97"/>
        <v>41943.94840277778</v>
      </c>
    </row>
    <row r="3124" spans="1:20" ht="45" x14ac:dyDescent="0.2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17">
        <f>(E3124/D3124)*100</f>
        <v>1.38</v>
      </c>
      <c r="P3124" s="19">
        <f>ROUND(E3124/L3124, 3)</f>
        <v>76.667000000000002</v>
      </c>
      <c r="Q3124" t="str">
        <f>LEFT(N3124, SEARCH("/", N3124, 1)-1)</f>
        <v>technology</v>
      </c>
      <c r="R3124" t="str">
        <f>RIGHT(N3124,LEN(N3124)-FIND("/",N3124))</f>
        <v>web</v>
      </c>
      <c r="S3124" s="8">
        <f t="shared" si="96"/>
        <v>42489.772326388891</v>
      </c>
      <c r="T3124" s="8">
        <f t="shared" si="97"/>
        <v>42518.772326388891</v>
      </c>
    </row>
    <row r="3125" spans="1:20" ht="60" x14ac:dyDescent="0.2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17">
        <f>(E3125/D3125)*100</f>
        <v>1.3673469387755102</v>
      </c>
      <c r="P3125" s="19">
        <f>ROUND(E3125/L3125, 3)</f>
        <v>67</v>
      </c>
      <c r="Q3125" t="str">
        <f>LEFT(N3125, SEARCH("/", N3125, 1)-1)</f>
        <v>film &amp; video</v>
      </c>
      <c r="R3125" t="str">
        <f>RIGHT(N3125,LEN(N3125)-FIND("/",N3125))</f>
        <v>animation</v>
      </c>
      <c r="S3125" s="8">
        <f t="shared" si="96"/>
        <v>40949.98364583333</v>
      </c>
      <c r="T3125" s="8">
        <f t="shared" si="97"/>
        <v>41009.941979166666</v>
      </c>
    </row>
    <row r="3126" spans="1:20" ht="45" x14ac:dyDescent="0.2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17">
        <f>(E3126/D3126)*100</f>
        <v>1.3668</v>
      </c>
      <c r="P3126" s="19">
        <f>ROUND(E3126/L3126, 3)</f>
        <v>100.5</v>
      </c>
      <c r="Q3126" t="str">
        <f>LEFT(N3126, SEARCH("/", N3126, 1)-1)</f>
        <v>technology</v>
      </c>
      <c r="R3126" t="str">
        <f>RIGHT(N3126,LEN(N3126)-FIND("/",N3126))</f>
        <v>wearables</v>
      </c>
      <c r="S3126" s="8">
        <f t="shared" si="96"/>
        <v>42569.50409722222</v>
      </c>
      <c r="T3126" s="8">
        <f t="shared" si="97"/>
        <v>42599.50409722222</v>
      </c>
    </row>
    <row r="3127" spans="1:20" ht="60" x14ac:dyDescent="0.2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17">
        <f>(E3127/D3127)*100</f>
        <v>1.3666666666666667</v>
      </c>
      <c r="P3127" s="19">
        <f>ROUND(E3127/L3127, 3)</f>
        <v>68.332999999999998</v>
      </c>
      <c r="Q3127" t="str">
        <f>LEFT(N3127, SEARCH("/", N3127, 1)-1)</f>
        <v>film &amp; video</v>
      </c>
      <c r="R3127" t="str">
        <f>RIGHT(N3127,LEN(N3127)-FIND("/",N3127))</f>
        <v>animation</v>
      </c>
      <c r="S3127" s="8">
        <f t="shared" si="96"/>
        <v>42738.615289351852</v>
      </c>
      <c r="T3127" s="8">
        <f t="shared" si="97"/>
        <v>42768.615289351852</v>
      </c>
    </row>
    <row r="3128" spans="1:20" ht="45" x14ac:dyDescent="0.2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17">
        <f>(E3128/D3128)*100</f>
        <v>1.365</v>
      </c>
      <c r="P3128" s="19">
        <f>ROUND(E3128/L3128, 3)</f>
        <v>39</v>
      </c>
      <c r="Q3128" t="str">
        <f>LEFT(N3128, SEARCH("/", N3128, 1)-1)</f>
        <v>technology</v>
      </c>
      <c r="R3128" t="str">
        <f>RIGHT(N3128,LEN(N3128)-FIND("/",N3128))</f>
        <v>wearables</v>
      </c>
      <c r="S3128" s="8">
        <f t="shared" si="96"/>
        <v>42361.043703703705</v>
      </c>
      <c r="T3128" s="8">
        <f t="shared" si="97"/>
        <v>42421.043703703705</v>
      </c>
    </row>
    <row r="3129" spans="1:20" ht="60" x14ac:dyDescent="0.2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17">
        <f>(E3129/D3129)*100</f>
        <v>1.34</v>
      </c>
      <c r="P3129" s="19">
        <f>ROUND(E3129/L3129, 3)</f>
        <v>47.856999999999999</v>
      </c>
      <c r="Q3129" t="str">
        <f>LEFT(N3129, SEARCH("/", N3129, 1)-1)</f>
        <v>technology</v>
      </c>
      <c r="R3129" t="str">
        <f>RIGHT(N3129,LEN(N3129)-FIND("/",N3129))</f>
        <v>web</v>
      </c>
      <c r="S3129" s="8">
        <f t="shared" si="96"/>
        <v>42425.970092592594</v>
      </c>
      <c r="T3129" s="8">
        <f t="shared" si="97"/>
        <v>42485.928425925929</v>
      </c>
    </row>
    <row r="3130" spans="1:20" ht="45" x14ac:dyDescent="0.2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17">
        <f>(E3130/D3130)*100</f>
        <v>1.3333333333333335</v>
      </c>
      <c r="P3130" s="19">
        <f>ROUND(E3130/L3130, 3)</f>
        <v>10</v>
      </c>
      <c r="Q3130" t="str">
        <f>LEFT(N3130, SEARCH("/", N3130, 1)-1)</f>
        <v>games</v>
      </c>
      <c r="R3130" t="str">
        <f>RIGHT(N3130,LEN(N3130)-FIND("/",N3130))</f>
        <v>video games</v>
      </c>
      <c r="S3130" s="8">
        <f t="shared" si="96"/>
        <v>40802.964594907404</v>
      </c>
      <c r="T3130" s="8">
        <f t="shared" si="97"/>
        <v>40832.964594907404</v>
      </c>
    </row>
    <row r="3131" spans="1:20" ht="45" x14ac:dyDescent="0.2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17">
        <f>(E3131/D3131)*100</f>
        <v>1.3333333333333335</v>
      </c>
      <c r="P3131" s="19">
        <f>ROUND(E3131/L3131, 3)</f>
        <v>20</v>
      </c>
      <c r="Q3131" t="str">
        <f>LEFT(N3131, SEARCH("/", N3131, 1)-1)</f>
        <v>photography</v>
      </c>
      <c r="R3131" t="str">
        <f>RIGHT(N3131,LEN(N3131)-FIND("/",N3131))</f>
        <v>photobooks</v>
      </c>
      <c r="S3131" s="8">
        <f t="shared" si="96"/>
        <v>41940.89166666667</v>
      </c>
      <c r="T3131" s="8">
        <f t="shared" si="97"/>
        <v>41970.933333333334</v>
      </c>
    </row>
    <row r="3132" spans="1:20" ht="45" x14ac:dyDescent="0.2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17">
        <f>(E3132/D3132)*100</f>
        <v>1.3333333333333335</v>
      </c>
      <c r="P3132" s="19">
        <f>ROUND(E3132/L3132, 3)</f>
        <v>20</v>
      </c>
      <c r="Q3132" t="str">
        <f>LEFT(N3132, SEARCH("/", N3132, 1)-1)</f>
        <v>theater</v>
      </c>
      <c r="R3132" t="str">
        <f>RIGHT(N3132,LEN(N3132)-FIND("/",N3132))</f>
        <v>plays</v>
      </c>
      <c r="S3132" s="8">
        <f t="shared" si="96"/>
        <v>41872.807696759257</v>
      </c>
      <c r="T3132" s="8">
        <f t="shared" si="97"/>
        <v>41932.807696759257</v>
      </c>
    </row>
    <row r="3133" spans="1:20" ht="60" x14ac:dyDescent="0.2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17">
        <f>(E3133/D3133)*100</f>
        <v>1.3299999999999998</v>
      </c>
      <c r="P3133" s="19">
        <f>ROUND(E3133/L3133, 3)</f>
        <v>16.625</v>
      </c>
      <c r="Q3133" t="str">
        <f>LEFT(N3133, SEARCH("/", N3133, 1)-1)</f>
        <v>film &amp; video</v>
      </c>
      <c r="R3133" t="str">
        <f>RIGHT(N3133,LEN(N3133)-FIND("/",N3133))</f>
        <v>animation</v>
      </c>
      <c r="S3133" s="8">
        <f t="shared" si="96"/>
        <v>42400.711967592593</v>
      </c>
      <c r="T3133" s="8">
        <f t="shared" si="97"/>
        <v>42430.711967592593</v>
      </c>
    </row>
    <row r="3134" spans="1:20" ht="30" x14ac:dyDescent="0.2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17">
        <f>(E3134/D3134)*100</f>
        <v>1.3270833333333334</v>
      </c>
      <c r="P3134" s="19">
        <f>ROUND(E3134/L3134, 3)</f>
        <v>24.5</v>
      </c>
      <c r="Q3134" t="str">
        <f>LEFT(N3134, SEARCH("/", N3134, 1)-1)</f>
        <v>technology</v>
      </c>
      <c r="R3134" t="str">
        <f>RIGHT(N3134,LEN(N3134)-FIND("/",N3134))</f>
        <v>gadgets</v>
      </c>
      <c r="S3134" s="8">
        <f t="shared" si="96"/>
        <v>41890.511319444442</v>
      </c>
      <c r="T3134" s="8">
        <f t="shared" si="97"/>
        <v>41920.511319444442</v>
      </c>
    </row>
    <row r="3135" spans="1:20" ht="60" x14ac:dyDescent="0.2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17">
        <f>(E3135/D3135)*100</f>
        <v>1.325</v>
      </c>
      <c r="P3135" s="19">
        <f>ROUND(E3135/L3135, 3)</f>
        <v>26.5</v>
      </c>
      <c r="Q3135" t="str">
        <f>LEFT(N3135, SEARCH("/", N3135, 1)-1)</f>
        <v>technology</v>
      </c>
      <c r="R3135" t="str">
        <f>RIGHT(N3135,LEN(N3135)-FIND("/",N3135))</f>
        <v>wearables</v>
      </c>
      <c r="S3135" s="8">
        <f t="shared" si="96"/>
        <v>41836.847615740742</v>
      </c>
      <c r="T3135" s="8">
        <f t="shared" si="97"/>
        <v>41866.847615740742</v>
      </c>
    </row>
    <row r="3136" spans="1:20" ht="60" x14ac:dyDescent="0.2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17">
        <f>(E3136/D3136)*100</f>
        <v>1.3028138528138529</v>
      </c>
      <c r="P3136" s="19">
        <f>ROUND(E3136/L3136, 3)</f>
        <v>859.85699999999997</v>
      </c>
      <c r="Q3136" t="str">
        <f>LEFT(N3136, SEARCH("/", N3136, 1)-1)</f>
        <v>technology</v>
      </c>
      <c r="R3136" t="str">
        <f>RIGHT(N3136,LEN(N3136)-FIND("/",N3136))</f>
        <v>wearables</v>
      </c>
      <c r="S3136" s="8">
        <f t="shared" si="96"/>
        <v>42697.74927083333</v>
      </c>
      <c r="T3136" s="8">
        <f t="shared" si="97"/>
        <v>42727.74927083333</v>
      </c>
    </row>
    <row r="3137" spans="1:20" ht="60" x14ac:dyDescent="0.2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17">
        <f>(E3137/D3137)*100</f>
        <v>1.3</v>
      </c>
      <c r="P3137" s="19">
        <f>ROUND(E3137/L3137, 3)</f>
        <v>32.5</v>
      </c>
      <c r="Q3137" t="str">
        <f>LEFT(N3137, SEARCH("/", N3137, 1)-1)</f>
        <v>music</v>
      </c>
      <c r="R3137" t="str">
        <f>RIGHT(N3137,LEN(N3137)-FIND("/",N3137))</f>
        <v>jazz</v>
      </c>
      <c r="S3137" s="8">
        <f t="shared" si="96"/>
        <v>40505.232916666668</v>
      </c>
      <c r="T3137" s="8">
        <f t="shared" si="97"/>
        <v>40535.232916666668</v>
      </c>
    </row>
    <row r="3138" spans="1:20" ht="30" x14ac:dyDescent="0.2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17">
        <f>(E3138/D3138)*100</f>
        <v>1.3</v>
      </c>
      <c r="P3138" s="19">
        <f>ROUND(E3138/L3138, 3)</f>
        <v>8.125</v>
      </c>
      <c r="Q3138" t="str">
        <f>LEFT(N3138, SEARCH("/", N3138, 1)-1)</f>
        <v>technology</v>
      </c>
      <c r="R3138" t="str">
        <f>RIGHT(N3138,LEN(N3138)-FIND("/",N3138))</f>
        <v>wearables</v>
      </c>
      <c r="S3138" s="8">
        <f t="shared" si="96"/>
        <v>41941.10297453704</v>
      </c>
      <c r="T3138" s="8">
        <f t="shared" si="97"/>
        <v>41971.144641203704</v>
      </c>
    </row>
    <row r="3139" spans="1:20" ht="60" x14ac:dyDescent="0.2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17">
        <f>(E3139/D3139)*100</f>
        <v>1.3</v>
      </c>
      <c r="P3139" s="19">
        <f>ROUND(E3139/L3139, 3)</f>
        <v>13</v>
      </c>
      <c r="Q3139" t="str">
        <f>LEFT(N3139, SEARCH("/", N3139, 1)-1)</f>
        <v>theater</v>
      </c>
      <c r="R3139" t="str">
        <f>RIGHT(N3139,LEN(N3139)-FIND("/",N3139))</f>
        <v>plays</v>
      </c>
      <c r="S3139" s="8">
        <f t="shared" ref="S3139:S3202" si="98">(((J3139/60)/60)/24)+DATE(1970,1,1)</f>
        <v>42021.301192129627</v>
      </c>
      <c r="T3139" s="8">
        <f t="shared" ref="T3139:T3202" si="99">(((I3139/60)/60)/24)+DATE(1970,1,1)</f>
        <v>42051.301192129627</v>
      </c>
    </row>
    <row r="3140" spans="1:20" ht="60" x14ac:dyDescent="0.2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17">
        <f>(E3140/D3140)*100</f>
        <v>1.2933333333333332</v>
      </c>
      <c r="P3140" s="19">
        <f>ROUND(E3140/L3140, 3)</f>
        <v>19.399999999999999</v>
      </c>
      <c r="Q3140" t="str">
        <f>LEFT(N3140, SEARCH("/", N3140, 1)-1)</f>
        <v>technology</v>
      </c>
      <c r="R3140" t="str">
        <f>RIGHT(N3140,LEN(N3140)-FIND("/",N3140))</f>
        <v>wearables</v>
      </c>
      <c r="S3140" s="8">
        <f t="shared" si="98"/>
        <v>42409.040231481486</v>
      </c>
      <c r="T3140" s="8">
        <f t="shared" si="99"/>
        <v>42423.040231481486</v>
      </c>
    </row>
    <row r="3141" spans="1:20" ht="45" x14ac:dyDescent="0.2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17">
        <f>(E3141/D3141)*100</f>
        <v>1.2857142857142856</v>
      </c>
      <c r="P3141" s="19">
        <f>ROUND(E3141/L3141, 3)</f>
        <v>9</v>
      </c>
      <c r="Q3141" t="str">
        <f>LEFT(N3141, SEARCH("/", N3141, 1)-1)</f>
        <v>music</v>
      </c>
      <c r="R3141" t="str">
        <f>RIGHT(N3141,LEN(N3141)-FIND("/",N3141))</f>
        <v>jazz</v>
      </c>
      <c r="S3141" s="8">
        <f t="shared" si="98"/>
        <v>41184.167129629634</v>
      </c>
      <c r="T3141" s="8">
        <f t="shared" si="99"/>
        <v>41224.208796296298</v>
      </c>
    </row>
    <row r="3142" spans="1:20" ht="60" x14ac:dyDescent="0.2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17">
        <f>(E3142/D3142)*100</f>
        <v>1.2513513513513512</v>
      </c>
      <c r="P3142" s="19">
        <f>ROUND(E3142/L3142, 3)</f>
        <v>57.875</v>
      </c>
      <c r="Q3142" t="str">
        <f>LEFT(N3142, SEARCH("/", N3142, 1)-1)</f>
        <v>technology</v>
      </c>
      <c r="R3142" t="str">
        <f>RIGHT(N3142,LEN(N3142)-FIND("/",N3142))</f>
        <v>web</v>
      </c>
      <c r="S3142" s="8">
        <f t="shared" si="98"/>
        <v>41989.853692129633</v>
      </c>
      <c r="T3142" s="8">
        <f t="shared" si="99"/>
        <v>42019.811805555553</v>
      </c>
    </row>
    <row r="3143" spans="1:20" ht="60" x14ac:dyDescent="0.2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17">
        <f>(E3143/D3143)*100</f>
        <v>1.25</v>
      </c>
      <c r="P3143" s="19">
        <f>ROUND(E3143/L3143, 3)</f>
        <v>12.5</v>
      </c>
      <c r="Q3143" t="str">
        <f>LEFT(N3143, SEARCH("/", N3143, 1)-1)</f>
        <v>theater</v>
      </c>
      <c r="R3143" t="str">
        <f>RIGHT(N3143,LEN(N3143)-FIND("/",N3143))</f>
        <v>musical</v>
      </c>
      <c r="S3143" s="8">
        <f t="shared" si="98"/>
        <v>41861.767094907409</v>
      </c>
      <c r="T3143" s="8">
        <f t="shared" si="99"/>
        <v>41882.767094907409</v>
      </c>
    </row>
    <row r="3144" spans="1:20" ht="45" x14ac:dyDescent="0.2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17">
        <f>(E3144/D3144)*100</f>
        <v>1.25</v>
      </c>
      <c r="P3144" s="19">
        <f>ROUND(E3144/L3144, 3)</f>
        <v>62.5</v>
      </c>
      <c r="Q3144" t="str">
        <f>LEFT(N3144, SEARCH("/", N3144, 1)-1)</f>
        <v>theater</v>
      </c>
      <c r="R3144" t="str">
        <f>RIGHT(N3144,LEN(N3144)-FIND("/",N3144))</f>
        <v>plays</v>
      </c>
      <c r="S3144" s="8">
        <f t="shared" si="98"/>
        <v>41843.775011574071</v>
      </c>
      <c r="T3144" s="8">
        <f t="shared" si="99"/>
        <v>41863.775011574071</v>
      </c>
    </row>
    <row r="3145" spans="1:20" ht="60" x14ac:dyDescent="0.2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17">
        <f>(E3145/D3145)*100</f>
        <v>1.25</v>
      </c>
      <c r="P3145" s="19">
        <f>ROUND(E3145/L3145, 3)</f>
        <v>10</v>
      </c>
      <c r="Q3145" t="str">
        <f>LEFT(N3145, SEARCH("/", N3145, 1)-1)</f>
        <v>theater</v>
      </c>
      <c r="R3145" t="str">
        <f>RIGHT(N3145,LEN(N3145)-FIND("/",N3145))</f>
        <v>plays</v>
      </c>
      <c r="S3145" s="8">
        <f t="shared" si="98"/>
        <v>42217.670104166667</v>
      </c>
      <c r="T3145" s="8">
        <f t="shared" si="99"/>
        <v>42247.670104166667</v>
      </c>
    </row>
    <row r="3146" spans="1:20" ht="30" x14ac:dyDescent="0.2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17">
        <f>(E3146/D3146)*100</f>
        <v>1.24</v>
      </c>
      <c r="P3146" s="19">
        <f>ROUND(E3146/L3146, 3)</f>
        <v>34.444000000000003</v>
      </c>
      <c r="Q3146" t="str">
        <f>LEFT(N3146, SEARCH("/", N3146, 1)-1)</f>
        <v>food</v>
      </c>
      <c r="R3146" t="str">
        <f>RIGHT(N3146,LEN(N3146)-FIND("/",N3146))</f>
        <v>food trucks</v>
      </c>
      <c r="S3146" s="8">
        <f t="shared" si="98"/>
        <v>41909.892453703702</v>
      </c>
      <c r="T3146" s="8">
        <f t="shared" si="99"/>
        <v>41939.892453703702</v>
      </c>
    </row>
    <row r="3147" spans="1:20" ht="45" x14ac:dyDescent="0.2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17">
        <f>(E3147/D3147)*100</f>
        <v>1.2222222222222223</v>
      </c>
      <c r="P3147" s="19">
        <f>ROUND(E3147/L3147, 3)</f>
        <v>27.5</v>
      </c>
      <c r="Q3147" t="str">
        <f>LEFT(N3147, SEARCH("/", N3147, 1)-1)</f>
        <v>publishing</v>
      </c>
      <c r="R3147" t="str">
        <f>RIGHT(N3147,LEN(N3147)-FIND("/",N3147))</f>
        <v>translations</v>
      </c>
      <c r="S3147" s="8">
        <f t="shared" si="98"/>
        <v>42232.15016203704</v>
      </c>
      <c r="T3147" s="8">
        <f t="shared" si="99"/>
        <v>42262.465972222228</v>
      </c>
    </row>
    <row r="3148" spans="1:20" ht="60" x14ac:dyDescent="0.2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17">
        <f>(E3148/D3148)*100</f>
        <v>1.2123076923076923</v>
      </c>
      <c r="P3148" s="19">
        <f>ROUND(E3148/L3148, 3)</f>
        <v>112.571</v>
      </c>
      <c r="Q3148" t="str">
        <f>LEFT(N3148, SEARCH("/", N3148, 1)-1)</f>
        <v>technology</v>
      </c>
      <c r="R3148" t="str">
        <f>RIGHT(N3148,LEN(N3148)-FIND("/",N3148))</f>
        <v>web</v>
      </c>
      <c r="S3148" s="8">
        <f t="shared" si="98"/>
        <v>42191.70175925926</v>
      </c>
      <c r="T3148" s="8">
        <f t="shared" si="99"/>
        <v>42221.70175925926</v>
      </c>
    </row>
    <row r="3149" spans="1:20" ht="60" x14ac:dyDescent="0.2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17">
        <f>(E3149/D3149)*100</f>
        <v>1.2</v>
      </c>
      <c r="P3149" s="19">
        <f>ROUND(E3149/L3149, 3)</f>
        <v>3</v>
      </c>
      <c r="Q3149" t="str">
        <f>LEFT(N3149, SEARCH("/", N3149, 1)-1)</f>
        <v>technology</v>
      </c>
      <c r="R3149" t="str">
        <f>RIGHT(N3149,LEN(N3149)-FIND("/",N3149))</f>
        <v>web</v>
      </c>
      <c r="S3149" s="8">
        <f t="shared" si="98"/>
        <v>42525.656944444447</v>
      </c>
      <c r="T3149" s="8">
        <f t="shared" si="99"/>
        <v>42555.656944444447</v>
      </c>
    </row>
    <row r="3150" spans="1:20" ht="60" x14ac:dyDescent="0.2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17">
        <f>(E3150/D3150)*100</f>
        <v>1.2</v>
      </c>
      <c r="P3150" s="19">
        <f>ROUND(E3150/L3150, 3)</f>
        <v>4</v>
      </c>
      <c r="Q3150" t="str">
        <f>LEFT(N3150, SEARCH("/", N3150, 1)-1)</f>
        <v>technology</v>
      </c>
      <c r="R3150" t="str">
        <f>RIGHT(N3150,LEN(N3150)-FIND("/",N3150))</f>
        <v>gadgets</v>
      </c>
      <c r="S3150" s="8">
        <f t="shared" si="98"/>
        <v>42037.789895833332</v>
      </c>
      <c r="T3150" s="8">
        <f t="shared" si="99"/>
        <v>42067.789895833332</v>
      </c>
    </row>
    <row r="3151" spans="1:20" ht="60" x14ac:dyDescent="0.2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17">
        <f>(E3151/D3151)*100</f>
        <v>1.2</v>
      </c>
      <c r="P3151" s="19">
        <f>ROUND(E3151/L3151, 3)</f>
        <v>20</v>
      </c>
      <c r="Q3151" t="str">
        <f>LEFT(N3151, SEARCH("/", N3151, 1)-1)</f>
        <v>theater</v>
      </c>
      <c r="R3151" t="str">
        <f>RIGHT(N3151,LEN(N3151)-FIND("/",N3151))</f>
        <v>plays</v>
      </c>
      <c r="S3151" s="8">
        <f t="shared" si="98"/>
        <v>42295.891828703709</v>
      </c>
      <c r="T3151" s="8">
        <f t="shared" si="99"/>
        <v>42325.933495370366</v>
      </c>
    </row>
    <row r="3152" spans="1:20" ht="60" x14ac:dyDescent="0.2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17">
        <f>(E3152/D3152)*100</f>
        <v>1.1919999999999999</v>
      </c>
      <c r="P3152" s="19">
        <f>ROUND(E3152/L3152, 3)</f>
        <v>49.667000000000002</v>
      </c>
      <c r="Q3152" t="str">
        <f>LEFT(N3152, SEARCH("/", N3152, 1)-1)</f>
        <v>technology</v>
      </c>
      <c r="R3152" t="str">
        <f>RIGHT(N3152,LEN(N3152)-FIND("/",N3152))</f>
        <v>wearables</v>
      </c>
      <c r="S3152" s="8">
        <f t="shared" si="98"/>
        <v>42637.016736111109</v>
      </c>
      <c r="T3152" s="8">
        <f t="shared" si="99"/>
        <v>42669.165972222225</v>
      </c>
    </row>
    <row r="3153" spans="1:20" ht="45" x14ac:dyDescent="0.2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17">
        <f>(E3153/D3153)*100</f>
        <v>1.1831900000000002</v>
      </c>
      <c r="P3153" s="19">
        <f>ROUND(E3153/L3153, 3)</f>
        <v>56.341999999999999</v>
      </c>
      <c r="Q3153" t="str">
        <f>LEFT(N3153, SEARCH("/", N3153, 1)-1)</f>
        <v>theater</v>
      </c>
      <c r="R3153" t="str">
        <f>RIGHT(N3153,LEN(N3153)-FIND("/",N3153))</f>
        <v>spaces</v>
      </c>
      <c r="S3153" s="8">
        <f t="shared" si="98"/>
        <v>42255.619351851856</v>
      </c>
      <c r="T3153" s="8">
        <f t="shared" si="99"/>
        <v>42292.916666666672</v>
      </c>
    </row>
    <row r="3154" spans="1:20" ht="60" x14ac:dyDescent="0.2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17">
        <f>(E3154/D3154)*100</f>
        <v>1.1499999999999999</v>
      </c>
      <c r="P3154" s="19">
        <f>ROUND(E3154/L3154, 3)</f>
        <v>57.5</v>
      </c>
      <c r="Q3154" t="str">
        <f>LEFT(N3154, SEARCH("/", N3154, 1)-1)</f>
        <v>film &amp; video</v>
      </c>
      <c r="R3154" t="str">
        <f>RIGHT(N3154,LEN(N3154)-FIND("/",N3154))</f>
        <v>animation</v>
      </c>
      <c r="S3154" s="8">
        <f t="shared" si="98"/>
        <v>40956.553530092591</v>
      </c>
      <c r="T3154" s="8">
        <f t="shared" si="99"/>
        <v>40986.511863425927</v>
      </c>
    </row>
    <row r="3155" spans="1:20" ht="45" x14ac:dyDescent="0.2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17">
        <f>(E3155/D3155)*100</f>
        <v>1.1428571428571428</v>
      </c>
      <c r="P3155" s="19">
        <f>ROUND(E3155/L3155, 3)</f>
        <v>20</v>
      </c>
      <c r="Q3155" t="str">
        <f>LEFT(N3155, SEARCH("/", N3155, 1)-1)</f>
        <v>music</v>
      </c>
      <c r="R3155" t="str">
        <f>RIGHT(N3155,LEN(N3155)-FIND("/",N3155))</f>
        <v>jazz</v>
      </c>
      <c r="S3155" s="8">
        <f t="shared" si="98"/>
        <v>41551.798113425924</v>
      </c>
      <c r="T3155" s="8">
        <f t="shared" si="99"/>
        <v>41581.839780092596</v>
      </c>
    </row>
    <row r="3156" spans="1:20" ht="60" x14ac:dyDescent="0.2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17">
        <f>(E3156/D3156)*100</f>
        <v>1.1428571428571428</v>
      </c>
      <c r="P3156" s="19">
        <f>ROUND(E3156/L3156, 3)</f>
        <v>200</v>
      </c>
      <c r="Q3156" t="str">
        <f>LEFT(N3156, SEARCH("/", N3156, 1)-1)</f>
        <v>food</v>
      </c>
      <c r="R3156" t="str">
        <f>RIGHT(N3156,LEN(N3156)-FIND("/",N3156))</f>
        <v>food trucks</v>
      </c>
      <c r="S3156" s="8">
        <f t="shared" si="98"/>
        <v>41820.914641203701</v>
      </c>
      <c r="T3156" s="8">
        <f t="shared" si="99"/>
        <v>41860.914641203701</v>
      </c>
    </row>
    <row r="3157" spans="1:20" ht="60" x14ac:dyDescent="0.2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17">
        <f>(E3157/D3157)*100</f>
        <v>1.1299999999999999</v>
      </c>
      <c r="P3157" s="19">
        <f>ROUND(E3157/L3157, 3)</f>
        <v>102.727</v>
      </c>
      <c r="Q3157" t="str">
        <f>LEFT(N3157, SEARCH("/", N3157, 1)-1)</f>
        <v>technology</v>
      </c>
      <c r="R3157" t="str">
        <f>RIGHT(N3157,LEN(N3157)-FIND("/",N3157))</f>
        <v>wearables</v>
      </c>
      <c r="S3157" s="8">
        <f t="shared" si="98"/>
        <v>41974.791990740734</v>
      </c>
      <c r="T3157" s="8">
        <f t="shared" si="99"/>
        <v>42019.791990740734</v>
      </c>
    </row>
    <row r="3158" spans="1:20" ht="60" x14ac:dyDescent="0.2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17">
        <f>(E3158/D3158)*100</f>
        <v>1.1266666666666667</v>
      </c>
      <c r="P3158" s="19">
        <f>ROUND(E3158/L3158, 3)</f>
        <v>184.364</v>
      </c>
      <c r="Q3158" t="str">
        <f>LEFT(N3158, SEARCH("/", N3158, 1)-1)</f>
        <v>technology</v>
      </c>
      <c r="R3158" t="str">
        <f>RIGHT(N3158,LEN(N3158)-FIND("/",N3158))</f>
        <v>wearables</v>
      </c>
      <c r="S3158" s="8">
        <f t="shared" si="98"/>
        <v>42604.669675925921</v>
      </c>
      <c r="T3158" s="8">
        <f t="shared" si="99"/>
        <v>42664.669675925921</v>
      </c>
    </row>
    <row r="3159" spans="1:20" ht="60" x14ac:dyDescent="0.2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17">
        <f>(E3159/D3159)*100</f>
        <v>1.125</v>
      </c>
      <c r="P3159" s="19">
        <f>ROUND(E3159/L3159, 3)</f>
        <v>11.25</v>
      </c>
      <c r="Q3159" t="str">
        <f>LEFT(N3159, SEARCH("/", N3159, 1)-1)</f>
        <v>publishing</v>
      </c>
      <c r="R3159" t="str">
        <f>RIGHT(N3159,LEN(N3159)-FIND("/",N3159))</f>
        <v>children's books</v>
      </c>
      <c r="S3159" s="8">
        <f t="shared" si="98"/>
        <v>41030.292025462964</v>
      </c>
      <c r="T3159" s="8">
        <f t="shared" si="99"/>
        <v>41059.791666666664</v>
      </c>
    </row>
    <row r="3160" spans="1:20" ht="60" x14ac:dyDescent="0.2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17">
        <f>(E3160/D3160)*100</f>
        <v>1.1222222222222222</v>
      </c>
      <c r="P3160" s="19">
        <f>ROUND(E3160/L3160, 3)</f>
        <v>673.33299999999997</v>
      </c>
      <c r="Q3160" t="str">
        <f>LEFT(N3160, SEARCH("/", N3160, 1)-1)</f>
        <v>publishing</v>
      </c>
      <c r="R3160" t="str">
        <f>RIGHT(N3160,LEN(N3160)-FIND("/",N3160))</f>
        <v>translations</v>
      </c>
      <c r="S3160" s="8">
        <f t="shared" si="98"/>
        <v>42198.765844907408</v>
      </c>
      <c r="T3160" s="8">
        <f t="shared" si="99"/>
        <v>42258.765844907408</v>
      </c>
    </row>
    <row r="3161" spans="1:20" ht="60" x14ac:dyDescent="0.2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17">
        <f>(E3161/D3161)*100</f>
        <v>1.1159999999999999</v>
      </c>
      <c r="P3161" s="19">
        <f>ROUND(E3161/L3161, 3)</f>
        <v>46.5</v>
      </c>
      <c r="Q3161" t="str">
        <f>LEFT(N3161, SEARCH("/", N3161, 1)-1)</f>
        <v>film &amp; video</v>
      </c>
      <c r="R3161" t="str">
        <f>RIGHT(N3161,LEN(N3161)-FIND("/",N3161))</f>
        <v>drama</v>
      </c>
      <c r="S3161" s="8">
        <f t="shared" si="98"/>
        <v>41887.383356481485</v>
      </c>
      <c r="T3161" s="8">
        <f t="shared" si="99"/>
        <v>41917.383356481485</v>
      </c>
    </row>
    <row r="3162" spans="1:20" ht="60" x14ac:dyDescent="0.2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17">
        <f>(E3162/D3162)*100</f>
        <v>1.1111111111111112</v>
      </c>
      <c r="P3162" s="19">
        <f>ROUND(E3162/L3162, 3)</f>
        <v>50</v>
      </c>
      <c r="Q3162" t="str">
        <f>LEFT(N3162, SEARCH("/", N3162, 1)-1)</f>
        <v>theater</v>
      </c>
      <c r="R3162" t="str">
        <f>RIGHT(N3162,LEN(N3162)-FIND("/",N3162))</f>
        <v>plays</v>
      </c>
      <c r="S3162" s="8">
        <f t="shared" si="98"/>
        <v>42570.850381944445</v>
      </c>
      <c r="T3162" s="8">
        <f t="shared" si="99"/>
        <v>42615.850381944445</v>
      </c>
    </row>
    <row r="3163" spans="1:20" ht="30" x14ac:dyDescent="0.2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17">
        <f>(E3163/D3163)*100</f>
        <v>1.0999999999999999</v>
      </c>
      <c r="P3163" s="19">
        <f>ROUND(E3163/L3163, 3)</f>
        <v>55</v>
      </c>
      <c r="Q3163" t="str">
        <f>LEFT(N3163, SEARCH("/", N3163, 1)-1)</f>
        <v>publishing</v>
      </c>
      <c r="R3163" t="str">
        <f>RIGHT(N3163,LEN(N3163)-FIND("/",N3163))</f>
        <v>children's books</v>
      </c>
      <c r="S3163" s="8">
        <f t="shared" si="98"/>
        <v>42068.799039351856</v>
      </c>
      <c r="T3163" s="8">
        <f t="shared" si="99"/>
        <v>42098.757372685184</v>
      </c>
    </row>
    <row r="3164" spans="1:20" ht="30" x14ac:dyDescent="0.2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17">
        <f>(E3164/D3164)*100</f>
        <v>1.077142857142857</v>
      </c>
      <c r="P3164" s="19">
        <f>ROUND(E3164/L3164, 3)</f>
        <v>41.889000000000003</v>
      </c>
      <c r="Q3164" t="str">
        <f>LEFT(N3164, SEARCH("/", N3164, 1)-1)</f>
        <v>technology</v>
      </c>
      <c r="R3164" t="str">
        <f>RIGHT(N3164,LEN(N3164)-FIND("/",N3164))</f>
        <v>wearables</v>
      </c>
      <c r="S3164" s="8">
        <f t="shared" si="98"/>
        <v>42625.635636574079</v>
      </c>
      <c r="T3164" s="8">
        <f t="shared" si="99"/>
        <v>42660.635636574079</v>
      </c>
    </row>
    <row r="3165" spans="1:20" ht="60" x14ac:dyDescent="0.2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17">
        <f>(E3165/D3165)*100</f>
        <v>1.075</v>
      </c>
      <c r="P3165" s="19">
        <f>ROUND(E3165/L3165, 3)</f>
        <v>35.832999999999998</v>
      </c>
      <c r="Q3165" t="str">
        <f>LEFT(N3165, SEARCH("/", N3165, 1)-1)</f>
        <v>film &amp; video</v>
      </c>
      <c r="R3165" t="str">
        <f>RIGHT(N3165,LEN(N3165)-FIND("/",N3165))</f>
        <v>animation</v>
      </c>
      <c r="S3165" s="8">
        <f t="shared" si="98"/>
        <v>41863.260381944441</v>
      </c>
      <c r="T3165" s="8">
        <f t="shared" si="99"/>
        <v>41893.260381944441</v>
      </c>
    </row>
    <row r="3166" spans="1:20" ht="60" x14ac:dyDescent="0.2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17">
        <f>(E3166/D3166)*100</f>
        <v>1.06</v>
      </c>
      <c r="P3166" s="19">
        <f>ROUND(E3166/L3166, 3)</f>
        <v>90.856999999999999</v>
      </c>
      <c r="Q3166" t="str">
        <f>LEFT(N3166, SEARCH("/", N3166, 1)-1)</f>
        <v>technology</v>
      </c>
      <c r="R3166" t="str">
        <f>RIGHT(N3166,LEN(N3166)-FIND("/",N3166))</f>
        <v>wearables</v>
      </c>
      <c r="S3166" s="8">
        <f t="shared" si="98"/>
        <v>41913.521064814813</v>
      </c>
      <c r="T3166" s="8">
        <f t="shared" si="99"/>
        <v>41943.521064814813</v>
      </c>
    </row>
    <row r="3167" spans="1:20" ht="90" x14ac:dyDescent="0.2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17">
        <f>(E3167/D3167)*100</f>
        <v>1.06</v>
      </c>
      <c r="P3167" s="19">
        <f>ROUND(E3167/L3167, 3)</f>
        <v>35.332999999999998</v>
      </c>
      <c r="Q3167" t="str">
        <f>LEFT(N3167, SEARCH("/", N3167, 1)-1)</f>
        <v>technology</v>
      </c>
      <c r="R3167" t="str">
        <f>RIGHT(N3167,LEN(N3167)-FIND("/",N3167))</f>
        <v>wearables</v>
      </c>
      <c r="S3167" s="8">
        <f t="shared" si="98"/>
        <v>42061.11583333333</v>
      </c>
      <c r="T3167" s="8">
        <f t="shared" si="99"/>
        <v>42091.074166666673</v>
      </c>
    </row>
    <row r="3168" spans="1:20" ht="60" x14ac:dyDescent="0.2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17">
        <f>(E3168/D3168)*100</f>
        <v>1.06</v>
      </c>
      <c r="P3168" s="19">
        <f>ROUND(E3168/L3168, 3)</f>
        <v>16.308</v>
      </c>
      <c r="Q3168" t="str">
        <f>LEFT(N3168, SEARCH("/", N3168, 1)-1)</f>
        <v>games</v>
      </c>
      <c r="R3168" t="str">
        <f>RIGHT(N3168,LEN(N3168)-FIND("/",N3168))</f>
        <v>mobile games</v>
      </c>
      <c r="S3168" s="8">
        <f t="shared" si="98"/>
        <v>42155.129652777774</v>
      </c>
      <c r="T3168" s="8">
        <f t="shared" si="99"/>
        <v>42185.129652777774</v>
      </c>
    </row>
    <row r="3169" spans="1:20" ht="45" x14ac:dyDescent="0.2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17">
        <f>(E3169/D3169)*100</f>
        <v>1.06</v>
      </c>
      <c r="P3169" s="19">
        <f>ROUND(E3169/L3169, 3)</f>
        <v>13.25</v>
      </c>
      <c r="Q3169" t="str">
        <f>LEFT(N3169, SEARCH("/", N3169, 1)-1)</f>
        <v>publishing</v>
      </c>
      <c r="R3169" t="str">
        <f>RIGHT(N3169,LEN(N3169)-FIND("/",N3169))</f>
        <v>children's books</v>
      </c>
      <c r="S3169" s="8">
        <f t="shared" si="98"/>
        <v>42585.7106712963</v>
      </c>
      <c r="T3169" s="8">
        <f t="shared" si="99"/>
        <v>42615.7106712963</v>
      </c>
    </row>
    <row r="3170" spans="1:20" ht="45" x14ac:dyDescent="0.2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17">
        <f>(E3170/D3170)*100</f>
        <v>1.0571428571428572</v>
      </c>
      <c r="P3170" s="19">
        <f>ROUND(E3170/L3170, 3)</f>
        <v>18.5</v>
      </c>
      <c r="Q3170" t="str">
        <f>LEFT(N3170, SEARCH("/", N3170, 1)-1)</f>
        <v>theater</v>
      </c>
      <c r="R3170" t="str">
        <f>RIGHT(N3170,LEN(N3170)-FIND("/",N3170))</f>
        <v>plays</v>
      </c>
      <c r="S3170" s="8">
        <f t="shared" si="98"/>
        <v>42078.34520833334</v>
      </c>
      <c r="T3170" s="8">
        <f t="shared" si="99"/>
        <v>42133.166666666672</v>
      </c>
    </row>
    <row r="3171" spans="1:20" ht="60" x14ac:dyDescent="0.2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17">
        <f>(E3171/D3171)*100</f>
        <v>1.0526315789473684</v>
      </c>
      <c r="P3171" s="19">
        <f>ROUND(E3171/L3171, 3)</f>
        <v>35.713999999999999</v>
      </c>
      <c r="Q3171" t="str">
        <f>LEFT(N3171, SEARCH("/", N3171, 1)-1)</f>
        <v>food</v>
      </c>
      <c r="R3171" t="str">
        <f>RIGHT(N3171,LEN(N3171)-FIND("/",N3171))</f>
        <v>restaurants</v>
      </c>
      <c r="S3171" s="8">
        <f t="shared" si="98"/>
        <v>42058.809594907405</v>
      </c>
      <c r="T3171" s="8">
        <f t="shared" si="99"/>
        <v>42114.767928240741</v>
      </c>
    </row>
    <row r="3172" spans="1:20" ht="60" x14ac:dyDescent="0.2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17">
        <f>(E3172/D3172)*100</f>
        <v>1.05</v>
      </c>
      <c r="P3172" s="19">
        <f>ROUND(E3172/L3172, 3)</f>
        <v>3</v>
      </c>
      <c r="Q3172" t="str">
        <f>LEFT(N3172, SEARCH("/", N3172, 1)-1)</f>
        <v>games</v>
      </c>
      <c r="R3172" t="str">
        <f>RIGHT(N3172,LEN(N3172)-FIND("/",N3172))</f>
        <v>video games</v>
      </c>
      <c r="S3172" s="8">
        <f t="shared" si="98"/>
        <v>41250.025902777779</v>
      </c>
      <c r="T3172" s="8">
        <f t="shared" si="99"/>
        <v>41280.025902777779</v>
      </c>
    </row>
    <row r="3173" spans="1:20" ht="60" x14ac:dyDescent="0.2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17">
        <f>(E3173/D3173)*100</f>
        <v>1.05</v>
      </c>
      <c r="P3173" s="19">
        <f>ROUND(E3173/L3173, 3)</f>
        <v>7</v>
      </c>
      <c r="Q3173" t="str">
        <f>LEFT(N3173, SEARCH("/", N3173, 1)-1)</f>
        <v>theater</v>
      </c>
      <c r="R3173" t="str">
        <f>RIGHT(N3173,LEN(N3173)-FIND("/",N3173))</f>
        <v>plays</v>
      </c>
      <c r="S3173" s="8">
        <f t="shared" si="98"/>
        <v>41831.742962962962</v>
      </c>
      <c r="T3173" s="8">
        <f t="shared" si="99"/>
        <v>41860.125</v>
      </c>
    </row>
    <row r="3174" spans="1:20" ht="60" x14ac:dyDescent="0.2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17">
        <f>(E3174/D3174)*100</f>
        <v>1.05</v>
      </c>
      <c r="P3174" s="19">
        <f>ROUND(E3174/L3174, 3)</f>
        <v>52.5</v>
      </c>
      <c r="Q3174" t="str">
        <f>LEFT(N3174, SEARCH("/", N3174, 1)-1)</f>
        <v>theater</v>
      </c>
      <c r="R3174" t="str">
        <f>RIGHT(N3174,LEN(N3174)-FIND("/",N3174))</f>
        <v>plays</v>
      </c>
      <c r="S3174" s="8">
        <f t="shared" si="98"/>
        <v>41856.672152777777</v>
      </c>
      <c r="T3174" s="8">
        <f t="shared" si="99"/>
        <v>41886.672152777777</v>
      </c>
    </row>
    <row r="3175" spans="1:20" ht="60" x14ac:dyDescent="0.2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17">
        <f>(E3175/D3175)*100</f>
        <v>1.044</v>
      </c>
      <c r="P3175" s="19">
        <f>ROUND(E3175/L3175, 3)</f>
        <v>87</v>
      </c>
      <c r="Q3175" t="str">
        <f>LEFT(N3175, SEARCH("/", N3175, 1)-1)</f>
        <v>technology</v>
      </c>
      <c r="R3175" t="str">
        <f>RIGHT(N3175,LEN(N3175)-FIND("/",N3175))</f>
        <v>web</v>
      </c>
      <c r="S3175" s="8">
        <f t="shared" si="98"/>
        <v>42528.987696759257</v>
      </c>
      <c r="T3175" s="8">
        <f t="shared" si="99"/>
        <v>42558.987696759257</v>
      </c>
    </row>
    <row r="3176" spans="1:20" ht="45" x14ac:dyDescent="0.2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17">
        <f>(E3176/D3176)*100</f>
        <v>1.04</v>
      </c>
      <c r="P3176" s="19">
        <f>ROUND(E3176/L3176, 3)</f>
        <v>28.888999999999999</v>
      </c>
      <c r="Q3176" t="str">
        <f>LEFT(N3176, SEARCH("/", N3176, 1)-1)</f>
        <v>technology</v>
      </c>
      <c r="R3176" t="str">
        <f>RIGHT(N3176,LEN(N3176)-FIND("/",N3176))</f>
        <v>gadgets</v>
      </c>
      <c r="S3176" s="8">
        <f t="shared" si="98"/>
        <v>41828.789942129632</v>
      </c>
      <c r="T3176" s="8">
        <f t="shared" si="99"/>
        <v>41863.789942129632</v>
      </c>
    </row>
    <row r="3177" spans="1:20" ht="60" x14ac:dyDescent="0.2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17">
        <f>(E3177/D3177)*100</f>
        <v>1.02</v>
      </c>
      <c r="P3177" s="19">
        <f>ROUND(E3177/L3177, 3)</f>
        <v>25.5</v>
      </c>
      <c r="Q3177" t="str">
        <f>LEFT(N3177, SEARCH("/", N3177, 1)-1)</f>
        <v>film &amp; video</v>
      </c>
      <c r="R3177" t="str">
        <f>RIGHT(N3177,LEN(N3177)-FIND("/",N3177))</f>
        <v>animation</v>
      </c>
      <c r="S3177" s="8">
        <f t="shared" si="98"/>
        <v>41605.167696759258</v>
      </c>
      <c r="T3177" s="8">
        <f t="shared" si="99"/>
        <v>41655.166666666664</v>
      </c>
    </row>
    <row r="3178" spans="1:20" ht="60" x14ac:dyDescent="0.2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17">
        <f>(E3178/D3178)*100</f>
        <v>1.02</v>
      </c>
      <c r="P3178" s="19">
        <f>ROUND(E3178/L3178, 3)</f>
        <v>25.5</v>
      </c>
      <c r="Q3178" t="str">
        <f>LEFT(N3178, SEARCH("/", N3178, 1)-1)</f>
        <v>music</v>
      </c>
      <c r="R3178" t="str">
        <f>RIGHT(N3178,LEN(N3178)-FIND("/",N3178))</f>
        <v>faith</v>
      </c>
      <c r="S3178" s="8">
        <f t="shared" si="98"/>
        <v>42187.281678240746</v>
      </c>
      <c r="T3178" s="8">
        <f t="shared" si="99"/>
        <v>42247.281678240746</v>
      </c>
    </row>
    <row r="3179" spans="1:20" ht="60" x14ac:dyDescent="0.2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17">
        <f>(E3179/D3179)*100</f>
        <v>1.02</v>
      </c>
      <c r="P3179" s="19">
        <f>ROUND(E3179/L3179, 3)</f>
        <v>12.75</v>
      </c>
      <c r="Q3179" t="str">
        <f>LEFT(N3179, SEARCH("/", N3179, 1)-1)</f>
        <v>theater</v>
      </c>
      <c r="R3179" t="str">
        <f>RIGHT(N3179,LEN(N3179)-FIND("/",N3179))</f>
        <v>musical</v>
      </c>
      <c r="S3179" s="8">
        <f t="shared" si="98"/>
        <v>42018.94049768518</v>
      </c>
      <c r="T3179" s="8">
        <f t="shared" si="99"/>
        <v>42063.916666666672</v>
      </c>
    </row>
    <row r="3180" spans="1:20" ht="75" x14ac:dyDescent="0.2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17">
        <f>(E3180/D3180)*100</f>
        <v>1</v>
      </c>
      <c r="P3180" s="19">
        <f>ROUND(E3180/L3180, 3)</f>
        <v>49</v>
      </c>
      <c r="Q3180" t="str">
        <f>LEFT(N3180, SEARCH("/", N3180, 1)-1)</f>
        <v>technology</v>
      </c>
      <c r="R3180" t="str">
        <f>RIGHT(N3180,LEN(N3180)-FIND("/",N3180))</f>
        <v>web</v>
      </c>
      <c r="S3180" s="8">
        <f t="shared" si="98"/>
        <v>42348.9215625</v>
      </c>
      <c r="T3180" s="8">
        <f t="shared" si="99"/>
        <v>42385.458333333328</v>
      </c>
    </row>
    <row r="3181" spans="1:20" ht="45" x14ac:dyDescent="0.2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17">
        <f>(E3181/D3181)*100</f>
        <v>1</v>
      </c>
      <c r="P3181" s="19">
        <f>ROUND(E3181/L3181, 3)</f>
        <v>5</v>
      </c>
      <c r="Q3181" t="str">
        <f>LEFT(N3181, SEARCH("/", N3181, 1)-1)</f>
        <v>technology</v>
      </c>
      <c r="R3181" t="str">
        <f>RIGHT(N3181,LEN(N3181)-FIND("/",N3181))</f>
        <v>web</v>
      </c>
      <c r="S3181" s="8">
        <f t="shared" si="98"/>
        <v>42049.716620370367</v>
      </c>
      <c r="T3181" s="8">
        <f t="shared" si="99"/>
        <v>42079.674953703703</v>
      </c>
    </row>
    <row r="3182" spans="1:20" ht="45" x14ac:dyDescent="0.2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17">
        <f>(E3182/D3182)*100</f>
        <v>1</v>
      </c>
      <c r="P3182" s="19">
        <f>ROUND(E3182/L3182, 3)</f>
        <v>300</v>
      </c>
      <c r="Q3182" t="str">
        <f>LEFT(N3182, SEARCH("/", N3182, 1)-1)</f>
        <v>technology</v>
      </c>
      <c r="R3182" t="str">
        <f>RIGHT(N3182,LEN(N3182)-FIND("/",N3182))</f>
        <v>web</v>
      </c>
      <c r="S3182" s="8">
        <f t="shared" si="98"/>
        <v>41831.716874999998</v>
      </c>
      <c r="T3182" s="8">
        <f t="shared" si="99"/>
        <v>41876.716874999998</v>
      </c>
    </row>
    <row r="3183" spans="1:20" ht="45" x14ac:dyDescent="0.2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17">
        <f>(E3183/D3183)*100</f>
        <v>1</v>
      </c>
      <c r="P3183" s="19">
        <f>ROUND(E3183/L3183, 3)</f>
        <v>10</v>
      </c>
      <c r="Q3183" t="str">
        <f>LEFT(N3183, SEARCH("/", N3183, 1)-1)</f>
        <v>music</v>
      </c>
      <c r="R3183" t="str">
        <f>RIGHT(N3183,LEN(N3183)-FIND("/",N3183))</f>
        <v>indie rock</v>
      </c>
      <c r="S3183" s="8">
        <f t="shared" si="98"/>
        <v>40981.802615740737</v>
      </c>
      <c r="T3183" s="8">
        <f t="shared" si="99"/>
        <v>41041.104861111111</v>
      </c>
    </row>
    <row r="3184" spans="1:20" ht="60" x14ac:dyDescent="0.2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17">
        <f>(E3184/D3184)*100</f>
        <v>1</v>
      </c>
      <c r="P3184" s="19">
        <f>ROUND(E3184/L3184, 3)</f>
        <v>15</v>
      </c>
      <c r="Q3184" t="str">
        <f>LEFT(N3184, SEARCH("/", N3184, 1)-1)</f>
        <v>journalism</v>
      </c>
      <c r="R3184" t="str">
        <f>RIGHT(N3184,LEN(N3184)-FIND("/",N3184))</f>
        <v>audio</v>
      </c>
      <c r="S3184" s="8">
        <f t="shared" si="98"/>
        <v>42775.172824074078</v>
      </c>
      <c r="T3184" s="8">
        <f t="shared" si="99"/>
        <v>42800.172824074078</v>
      </c>
    </row>
    <row r="3185" spans="1:20" ht="60" x14ac:dyDescent="0.2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17">
        <f>(E3185/D3185)*100</f>
        <v>1</v>
      </c>
      <c r="P3185" s="19">
        <f>ROUND(E3185/L3185, 3)</f>
        <v>50</v>
      </c>
      <c r="Q3185" t="str">
        <f>LEFT(N3185, SEARCH("/", N3185, 1)-1)</f>
        <v>journalism</v>
      </c>
      <c r="R3185" t="str">
        <f>RIGHT(N3185,LEN(N3185)-FIND("/",N3185))</f>
        <v>audio</v>
      </c>
      <c r="S3185" s="8">
        <f t="shared" si="98"/>
        <v>42079.913113425922</v>
      </c>
      <c r="T3185" s="8">
        <f t="shared" si="99"/>
        <v>42109.913113425922</v>
      </c>
    </row>
    <row r="3186" spans="1:20" ht="45" x14ac:dyDescent="0.2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17">
        <f>(E3186/D3186)*100</f>
        <v>1</v>
      </c>
      <c r="P3186" s="19">
        <f>ROUND(E3186/L3186, 3)</f>
        <v>50</v>
      </c>
      <c r="Q3186" t="str">
        <f>LEFT(N3186, SEARCH("/", N3186, 1)-1)</f>
        <v>photography</v>
      </c>
      <c r="R3186" t="str">
        <f>RIGHT(N3186,LEN(N3186)-FIND("/",N3186))</f>
        <v>people</v>
      </c>
      <c r="S3186" s="8">
        <f t="shared" si="98"/>
        <v>42685.680648148147</v>
      </c>
      <c r="T3186" s="8">
        <f t="shared" si="99"/>
        <v>42715.680648148147</v>
      </c>
    </row>
    <row r="3187" spans="1:20" ht="45" x14ac:dyDescent="0.2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17">
        <f>(E3187/D3187)*100</f>
        <v>1</v>
      </c>
      <c r="P3187" s="19">
        <f>ROUND(E3187/L3187, 3)</f>
        <v>100</v>
      </c>
      <c r="Q3187" t="str">
        <f>LEFT(N3187, SEARCH("/", N3187, 1)-1)</f>
        <v>food</v>
      </c>
      <c r="R3187" t="str">
        <f>RIGHT(N3187,LEN(N3187)-FIND("/",N3187))</f>
        <v>food trucks</v>
      </c>
      <c r="S3187" s="8">
        <f t="shared" si="98"/>
        <v>42440.650335648148</v>
      </c>
      <c r="T3187" s="8">
        <f t="shared" si="99"/>
        <v>42499.868055555555</v>
      </c>
    </row>
    <row r="3188" spans="1:20" ht="30" x14ac:dyDescent="0.2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17">
        <f>(E3188/D3188)*100</f>
        <v>1</v>
      </c>
      <c r="P3188" s="19">
        <f>ROUND(E3188/L3188, 3)</f>
        <v>15</v>
      </c>
      <c r="Q3188" t="str">
        <f>LEFT(N3188, SEARCH("/", N3188, 1)-1)</f>
        <v>technology</v>
      </c>
      <c r="R3188" t="str">
        <f>RIGHT(N3188,LEN(N3188)-FIND("/",N3188))</f>
        <v>space exploration</v>
      </c>
      <c r="S3188" s="8">
        <f t="shared" si="98"/>
        <v>41880.827118055553</v>
      </c>
      <c r="T3188" s="8">
        <f t="shared" si="99"/>
        <v>41897.839583333334</v>
      </c>
    </row>
    <row r="3189" spans="1:20" ht="60" x14ac:dyDescent="0.2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17">
        <f>(E3189/D3189)*100</f>
        <v>1</v>
      </c>
      <c r="P3189" s="19">
        <f>ROUND(E3189/L3189, 3)</f>
        <v>10</v>
      </c>
      <c r="Q3189" t="str">
        <f>LEFT(N3189, SEARCH("/", N3189, 1)-1)</f>
        <v>theater</v>
      </c>
      <c r="R3189" t="str">
        <f>RIGHT(N3189,LEN(N3189)-FIND("/",N3189))</f>
        <v>plays</v>
      </c>
      <c r="S3189" s="8">
        <f t="shared" si="98"/>
        <v>42291.739548611105</v>
      </c>
      <c r="T3189" s="8">
        <f t="shared" si="99"/>
        <v>42351.781215277777</v>
      </c>
    </row>
    <row r="3190" spans="1:20" ht="60" x14ac:dyDescent="0.2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17">
        <f>(E3190/D3190)*100</f>
        <v>1</v>
      </c>
      <c r="P3190" s="19">
        <f>ROUND(E3190/L3190, 3)</f>
        <v>5</v>
      </c>
      <c r="Q3190" t="str">
        <f>LEFT(N3190, SEARCH("/", N3190, 1)-1)</f>
        <v>theater</v>
      </c>
      <c r="R3190" t="str">
        <f>RIGHT(N3190,LEN(N3190)-FIND("/",N3190))</f>
        <v>plays</v>
      </c>
      <c r="S3190" s="8">
        <f t="shared" si="98"/>
        <v>42453.428240740745</v>
      </c>
      <c r="T3190" s="8">
        <f t="shared" si="99"/>
        <v>42483.428240740745</v>
      </c>
    </row>
    <row r="3191" spans="1:20" ht="45" x14ac:dyDescent="0.2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17">
        <f>(E3191/D3191)*100</f>
        <v>1</v>
      </c>
      <c r="P3191" s="19">
        <f>ROUND(E3191/L3191, 3)</f>
        <v>100</v>
      </c>
      <c r="Q3191" t="str">
        <f>LEFT(N3191, SEARCH("/", N3191, 1)-1)</f>
        <v>theater</v>
      </c>
      <c r="R3191" t="str">
        <f>RIGHT(N3191,LEN(N3191)-FIND("/",N3191))</f>
        <v>spaces</v>
      </c>
      <c r="S3191" s="8">
        <f t="shared" si="98"/>
        <v>42132.9143287037</v>
      </c>
      <c r="T3191" s="8">
        <f t="shared" si="99"/>
        <v>42162.9143287037</v>
      </c>
    </row>
    <row r="3192" spans="1:20" ht="30" x14ac:dyDescent="0.2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17">
        <f>(E3192/D3192)*100</f>
        <v>1</v>
      </c>
      <c r="P3192" s="19">
        <f>ROUND(E3192/L3192, 3)</f>
        <v>25</v>
      </c>
      <c r="Q3192" t="str">
        <f>LEFT(N3192, SEARCH("/", N3192, 1)-1)</f>
        <v>theater</v>
      </c>
      <c r="R3192" t="str">
        <f>RIGHT(N3192,LEN(N3192)-FIND("/",N3192))</f>
        <v>plays</v>
      </c>
      <c r="S3192" s="8">
        <f t="shared" si="98"/>
        <v>42164.299722222218</v>
      </c>
      <c r="T3192" s="8">
        <f t="shared" si="99"/>
        <v>42190.957638888889</v>
      </c>
    </row>
    <row r="3193" spans="1:20" ht="60" x14ac:dyDescent="0.2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17">
        <f>(E3193/D3193)*100</f>
        <v>1</v>
      </c>
      <c r="P3193" s="19">
        <f>ROUND(E3193/L3193, 3)</f>
        <v>50</v>
      </c>
      <c r="Q3193" t="str">
        <f>LEFT(N3193, SEARCH("/", N3193, 1)-1)</f>
        <v>theater</v>
      </c>
      <c r="R3193" t="str">
        <f>RIGHT(N3193,LEN(N3193)-FIND("/",N3193))</f>
        <v>musical</v>
      </c>
      <c r="S3193" s="8">
        <f t="shared" si="98"/>
        <v>42132.58048611111</v>
      </c>
      <c r="T3193" s="8">
        <f t="shared" si="99"/>
        <v>42162.58048611111</v>
      </c>
    </row>
    <row r="3194" spans="1:20" ht="60" x14ac:dyDescent="0.2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17">
        <f>(E3194/D3194)*100</f>
        <v>1</v>
      </c>
      <c r="P3194" s="19">
        <f>ROUND(E3194/L3194, 3)</f>
        <v>12.5</v>
      </c>
      <c r="Q3194" t="str">
        <f>LEFT(N3194, SEARCH("/", N3194, 1)-1)</f>
        <v>theater</v>
      </c>
      <c r="R3194" t="str">
        <f>RIGHT(N3194,LEN(N3194)-FIND("/",N3194))</f>
        <v>plays</v>
      </c>
      <c r="S3194" s="8">
        <f t="shared" si="98"/>
        <v>41830.267407407409</v>
      </c>
      <c r="T3194" s="8">
        <f t="shared" si="99"/>
        <v>41860.267407407409</v>
      </c>
    </row>
    <row r="3195" spans="1:20" ht="45" x14ac:dyDescent="0.2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17">
        <f>(E3195/D3195)*100</f>
        <v>1</v>
      </c>
      <c r="P3195" s="19">
        <f>ROUND(E3195/L3195, 3)</f>
        <v>34.950000000000003</v>
      </c>
      <c r="Q3195" t="str">
        <f>LEFT(N3195, SEARCH("/", N3195, 1)-1)</f>
        <v>theater</v>
      </c>
      <c r="R3195" t="str">
        <f>RIGHT(N3195,LEN(N3195)-FIND("/",N3195))</f>
        <v>plays</v>
      </c>
      <c r="S3195" s="8">
        <f t="shared" si="98"/>
        <v>42718.963599537034</v>
      </c>
      <c r="T3195" s="8">
        <f t="shared" si="99"/>
        <v>42748.961805555555</v>
      </c>
    </row>
    <row r="3196" spans="1:20" ht="45" x14ac:dyDescent="0.2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17">
        <f>(E3196/D3196)*100</f>
        <v>0.99546510341776351</v>
      </c>
      <c r="P3196" s="19">
        <f>ROUND(E3196/L3196, 3)</f>
        <v>18</v>
      </c>
      <c r="Q3196" t="str">
        <f>LEFT(N3196, SEARCH("/", N3196, 1)-1)</f>
        <v>food</v>
      </c>
      <c r="R3196" t="str">
        <f>RIGHT(N3196,LEN(N3196)-FIND("/",N3196))</f>
        <v>food trucks</v>
      </c>
      <c r="S3196" s="8">
        <f t="shared" si="98"/>
        <v>41809.754016203704</v>
      </c>
      <c r="T3196" s="8">
        <f t="shared" si="99"/>
        <v>41854.754016203704</v>
      </c>
    </row>
    <row r="3197" spans="1:20" ht="30" x14ac:dyDescent="0.2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17">
        <f>(E3197/D3197)*100</f>
        <v>0.97699999999999987</v>
      </c>
      <c r="P3197" s="19">
        <f>ROUND(E3197/L3197, 3)</f>
        <v>195.4</v>
      </c>
      <c r="Q3197" t="str">
        <f>LEFT(N3197, SEARCH("/", N3197, 1)-1)</f>
        <v>technology</v>
      </c>
      <c r="R3197" t="str">
        <f>RIGHT(N3197,LEN(N3197)-FIND("/",N3197))</f>
        <v>wearables</v>
      </c>
      <c r="S3197" s="8">
        <f t="shared" si="98"/>
        <v>42726.491643518515</v>
      </c>
      <c r="T3197" s="8">
        <f t="shared" si="99"/>
        <v>42756.491643518515</v>
      </c>
    </row>
    <row r="3198" spans="1:20" ht="60" x14ac:dyDescent="0.2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17">
        <f>(E3198/D3198)*100</f>
        <v>0.97400000000000009</v>
      </c>
      <c r="P3198" s="19">
        <f>ROUND(E3198/L3198, 3)</f>
        <v>292.2</v>
      </c>
      <c r="Q3198" t="str">
        <f>LEFT(N3198, SEARCH("/", N3198, 1)-1)</f>
        <v>technology</v>
      </c>
      <c r="R3198" t="str">
        <f>RIGHT(N3198,LEN(N3198)-FIND("/",N3198))</f>
        <v>web</v>
      </c>
      <c r="S3198" s="8">
        <f t="shared" si="98"/>
        <v>42140.921064814815</v>
      </c>
      <c r="T3198" s="8">
        <f t="shared" si="99"/>
        <v>42170.921064814815</v>
      </c>
    </row>
    <row r="3199" spans="1:20" ht="60" x14ac:dyDescent="0.2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17">
        <f>(E3199/D3199)*100</f>
        <v>0.97142857142857131</v>
      </c>
      <c r="P3199" s="19">
        <f>ROUND(E3199/L3199, 3)</f>
        <v>22.667000000000002</v>
      </c>
      <c r="Q3199" t="str">
        <f>LEFT(N3199, SEARCH("/", N3199, 1)-1)</f>
        <v>theater</v>
      </c>
      <c r="R3199" t="str">
        <f>RIGHT(N3199,LEN(N3199)-FIND("/",N3199))</f>
        <v>plays</v>
      </c>
      <c r="S3199" s="8">
        <f t="shared" si="98"/>
        <v>41811.536180555559</v>
      </c>
      <c r="T3199" s="8">
        <f t="shared" si="99"/>
        <v>41841.536180555559</v>
      </c>
    </row>
    <row r="3200" spans="1:20" ht="60" x14ac:dyDescent="0.2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17">
        <f>(E3200/D3200)*100</f>
        <v>0.96</v>
      </c>
      <c r="P3200" s="19">
        <f>ROUND(E3200/L3200, 3)</f>
        <v>24</v>
      </c>
      <c r="Q3200" t="str">
        <f>LEFT(N3200, SEARCH("/", N3200, 1)-1)</f>
        <v>theater</v>
      </c>
      <c r="R3200" t="str">
        <f>RIGHT(N3200,LEN(N3200)-FIND("/",N3200))</f>
        <v>plays</v>
      </c>
      <c r="S3200" s="8">
        <f t="shared" si="98"/>
        <v>42802.718784722223</v>
      </c>
      <c r="T3200" s="8">
        <f t="shared" si="99"/>
        <v>42832.677118055552</v>
      </c>
    </row>
    <row r="3201" spans="1:20" ht="45" x14ac:dyDescent="0.2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17">
        <f>(E3201/D3201)*100</f>
        <v>0.95</v>
      </c>
      <c r="P3201" s="19">
        <f>ROUND(E3201/L3201, 3)</f>
        <v>10.555999999999999</v>
      </c>
      <c r="Q3201" t="str">
        <f>LEFT(N3201, SEARCH("/", N3201, 1)-1)</f>
        <v>technology</v>
      </c>
      <c r="R3201" t="str">
        <f>RIGHT(N3201,LEN(N3201)-FIND("/",N3201))</f>
        <v>wearables</v>
      </c>
      <c r="S3201" s="8">
        <f t="shared" si="98"/>
        <v>42636.645358796297</v>
      </c>
      <c r="T3201" s="8">
        <f t="shared" si="99"/>
        <v>42666.645358796297</v>
      </c>
    </row>
    <row r="3202" spans="1:20" ht="60" x14ac:dyDescent="0.2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17">
        <f>(E3202/D3202)*100</f>
        <v>0.91999999999999993</v>
      </c>
      <c r="P3202" s="19">
        <f>ROUND(E3202/L3202, 3)</f>
        <v>15.333</v>
      </c>
      <c r="Q3202" t="str">
        <f>LEFT(N3202, SEARCH("/", N3202, 1)-1)</f>
        <v>film &amp; video</v>
      </c>
      <c r="R3202" t="str">
        <f>RIGHT(N3202,LEN(N3202)-FIND("/",N3202))</f>
        <v>science fiction</v>
      </c>
      <c r="S3202" s="8">
        <f t="shared" si="98"/>
        <v>41968.172106481477</v>
      </c>
      <c r="T3202" s="8">
        <f t="shared" si="99"/>
        <v>41998.333333333328</v>
      </c>
    </row>
    <row r="3203" spans="1:20" ht="60" x14ac:dyDescent="0.2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17">
        <f>(E3203/D3203)*100</f>
        <v>0.91066666666666674</v>
      </c>
      <c r="P3203" s="19">
        <f>ROUND(E3203/L3203, 3)</f>
        <v>68.3</v>
      </c>
      <c r="Q3203" t="str">
        <f>LEFT(N3203, SEARCH("/", N3203, 1)-1)</f>
        <v>technology</v>
      </c>
      <c r="R3203" t="str">
        <f>RIGHT(N3203,LEN(N3203)-FIND("/",N3203))</f>
        <v>web</v>
      </c>
      <c r="S3203" s="8">
        <f t="shared" ref="S3203:S3266" si="100">(((J3203/60)/60)/24)+DATE(1970,1,1)</f>
        <v>42676.942164351851</v>
      </c>
      <c r="T3203" s="8">
        <f t="shared" ref="T3203:T3266" si="101">(((I3203/60)/60)/24)+DATE(1970,1,1)</f>
        <v>42706.983831018515</v>
      </c>
    </row>
    <row r="3204" spans="1:20" ht="60" x14ac:dyDescent="0.2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17">
        <f>(E3204/D3204)*100</f>
        <v>0.90909090909090906</v>
      </c>
      <c r="P3204" s="19">
        <f>ROUND(E3204/L3204, 3)</f>
        <v>25</v>
      </c>
      <c r="Q3204" t="str">
        <f>LEFT(N3204, SEARCH("/", N3204, 1)-1)</f>
        <v>music</v>
      </c>
      <c r="R3204" t="str">
        <f>RIGHT(N3204,LEN(N3204)-FIND("/",N3204))</f>
        <v>world music</v>
      </c>
      <c r="S3204" s="8">
        <f t="shared" si="100"/>
        <v>40985.459803240738</v>
      </c>
      <c r="T3204" s="8">
        <f t="shared" si="101"/>
        <v>41015.666666666664</v>
      </c>
    </row>
    <row r="3205" spans="1:20" ht="75" x14ac:dyDescent="0.2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17">
        <f>(E3205/D3205)*100</f>
        <v>0.90909090909090906</v>
      </c>
      <c r="P3205" s="19">
        <f>ROUND(E3205/L3205, 3)</f>
        <v>25</v>
      </c>
      <c r="Q3205" t="str">
        <f>LEFT(N3205, SEARCH("/", N3205, 1)-1)</f>
        <v>theater</v>
      </c>
      <c r="R3205" t="str">
        <f>RIGHT(N3205,LEN(N3205)-FIND("/",N3205))</f>
        <v>plays</v>
      </c>
      <c r="S3205" s="8">
        <f t="shared" si="100"/>
        <v>41940.587233796294</v>
      </c>
      <c r="T3205" s="8">
        <f t="shared" si="101"/>
        <v>41968.041666666672</v>
      </c>
    </row>
    <row r="3206" spans="1:20" ht="45" x14ac:dyDescent="0.2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17">
        <f>(E3206/D3206)*100</f>
        <v>0.89999999999999991</v>
      </c>
      <c r="P3206" s="19">
        <f>ROUND(E3206/L3206, 3)</f>
        <v>22.5</v>
      </c>
      <c r="Q3206" t="str">
        <f>LEFT(N3206, SEARCH("/", N3206, 1)-1)</f>
        <v>theater</v>
      </c>
      <c r="R3206" t="str">
        <f>RIGHT(N3206,LEN(N3206)-FIND("/",N3206))</f>
        <v>plays</v>
      </c>
      <c r="S3206" s="8">
        <f t="shared" si="100"/>
        <v>42627.955104166671</v>
      </c>
      <c r="T3206" s="8">
        <f t="shared" si="101"/>
        <v>42657.916666666672</v>
      </c>
    </row>
    <row r="3207" spans="1:20" ht="60" x14ac:dyDescent="0.2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17">
        <f>(E3207/D3207)*100</f>
        <v>0.88500000000000001</v>
      </c>
      <c r="P3207" s="19">
        <f>ROUND(E3207/L3207, 3)</f>
        <v>80.454999999999998</v>
      </c>
      <c r="Q3207" t="str">
        <f>LEFT(N3207, SEARCH("/", N3207, 1)-1)</f>
        <v>technology</v>
      </c>
      <c r="R3207" t="str">
        <f>RIGHT(N3207,LEN(N3207)-FIND("/",N3207))</f>
        <v>space exploration</v>
      </c>
      <c r="S3207" s="8">
        <f t="shared" si="100"/>
        <v>41953.158854166672</v>
      </c>
      <c r="T3207" s="8">
        <f t="shared" si="101"/>
        <v>41983.158854166672</v>
      </c>
    </row>
    <row r="3208" spans="1:20" ht="60" x14ac:dyDescent="0.2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17">
        <f>(E3208/D3208)*100</f>
        <v>0.88500000000000001</v>
      </c>
      <c r="P3208" s="19">
        <f>ROUND(E3208/L3208, 3)</f>
        <v>35.4</v>
      </c>
      <c r="Q3208" t="str">
        <f>LEFT(N3208, SEARCH("/", N3208, 1)-1)</f>
        <v>theater</v>
      </c>
      <c r="R3208" t="str">
        <f>RIGHT(N3208,LEN(N3208)-FIND("/",N3208))</f>
        <v>plays</v>
      </c>
      <c r="S3208" s="8">
        <f t="shared" si="100"/>
        <v>42540.593530092592</v>
      </c>
      <c r="T3208" s="8">
        <f t="shared" si="101"/>
        <v>42570.593530092592</v>
      </c>
    </row>
    <row r="3209" spans="1:20" ht="60" x14ac:dyDescent="0.2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17">
        <f>(E3209/D3209)*100</f>
        <v>0.88333333333333341</v>
      </c>
      <c r="P3209" s="19">
        <f>ROUND(E3209/L3209, 3)</f>
        <v>17.667000000000002</v>
      </c>
      <c r="Q3209" t="str">
        <f>LEFT(N3209, SEARCH("/", N3209, 1)-1)</f>
        <v>technology</v>
      </c>
      <c r="R3209" t="str">
        <f>RIGHT(N3209,LEN(N3209)-FIND("/",N3209))</f>
        <v>space exploration</v>
      </c>
      <c r="S3209" s="8">
        <f t="shared" si="100"/>
        <v>42408.714814814812</v>
      </c>
      <c r="T3209" s="8">
        <f t="shared" si="101"/>
        <v>42438.714814814812</v>
      </c>
    </row>
    <row r="3210" spans="1:20" ht="60" x14ac:dyDescent="0.2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17">
        <f>(E3210/D3210)*100</f>
        <v>0.87500000000000011</v>
      </c>
      <c r="P3210" s="19">
        <f>ROUND(E3210/L3210, 3)</f>
        <v>11.667</v>
      </c>
      <c r="Q3210" t="str">
        <f>LEFT(N3210, SEARCH("/", N3210, 1)-1)</f>
        <v>music</v>
      </c>
      <c r="R3210" t="str">
        <f>RIGHT(N3210,LEN(N3210)-FIND("/",N3210))</f>
        <v>faith</v>
      </c>
      <c r="S3210" s="8">
        <f t="shared" si="100"/>
        <v>41869.534618055557</v>
      </c>
      <c r="T3210" s="8">
        <f t="shared" si="101"/>
        <v>41899.534618055557</v>
      </c>
    </row>
    <row r="3211" spans="1:20" ht="45" x14ac:dyDescent="0.2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17">
        <f>(E3211/D3211)*100</f>
        <v>0.87454545454545463</v>
      </c>
      <c r="P3211" s="19">
        <f>ROUND(E3211/L3211, 3)</f>
        <v>120.25</v>
      </c>
      <c r="Q3211" t="str">
        <f>LEFT(N3211, SEARCH("/", N3211, 1)-1)</f>
        <v>technology</v>
      </c>
      <c r="R3211" t="str">
        <f>RIGHT(N3211,LEN(N3211)-FIND("/",N3211))</f>
        <v>wearables</v>
      </c>
      <c r="S3211" s="8">
        <f t="shared" si="100"/>
        <v>42726.192916666667</v>
      </c>
      <c r="T3211" s="8">
        <f t="shared" si="101"/>
        <v>42786.192916666667</v>
      </c>
    </row>
    <row r="3212" spans="1:20" x14ac:dyDescent="0.2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17">
        <f>(E3212/D3212)*100</f>
        <v>0.86250000000000004</v>
      </c>
      <c r="P3212" s="19">
        <f>ROUND(E3212/L3212, 3)</f>
        <v>69</v>
      </c>
      <c r="Q3212" t="str">
        <f>LEFT(N3212, SEARCH("/", N3212, 1)-1)</f>
        <v>technology</v>
      </c>
      <c r="R3212" t="str">
        <f>RIGHT(N3212,LEN(N3212)-FIND("/",N3212))</f>
        <v>makerspaces</v>
      </c>
      <c r="S3212" s="8">
        <f t="shared" si="100"/>
        <v>42436.211701388893</v>
      </c>
      <c r="T3212" s="8">
        <f t="shared" si="101"/>
        <v>42466.170034722221</v>
      </c>
    </row>
    <row r="3213" spans="1:20" ht="45" x14ac:dyDescent="0.2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17">
        <f>(E3213/D3213)*100</f>
        <v>0.86206896551724133</v>
      </c>
      <c r="P3213" s="19">
        <f>ROUND(E3213/L3213, 3)</f>
        <v>125</v>
      </c>
      <c r="Q3213" t="str">
        <f>LEFT(N3213, SEARCH("/", N3213, 1)-1)</f>
        <v>film &amp; video</v>
      </c>
      <c r="R3213" t="str">
        <f>RIGHT(N3213,LEN(N3213)-FIND("/",N3213))</f>
        <v>drama</v>
      </c>
      <c r="S3213" s="8">
        <f t="shared" si="100"/>
        <v>42106.666018518517</v>
      </c>
      <c r="T3213" s="8">
        <f t="shared" si="101"/>
        <v>42155.395138888889</v>
      </c>
    </row>
    <row r="3214" spans="1:20" ht="45" x14ac:dyDescent="0.2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17">
        <f>(E3214/D3214)*100</f>
        <v>0.85714285714285721</v>
      </c>
      <c r="P3214" s="19">
        <f>ROUND(E3214/L3214, 3)</f>
        <v>15</v>
      </c>
      <c r="Q3214" t="str">
        <f>LEFT(N3214, SEARCH("/", N3214, 1)-1)</f>
        <v>music</v>
      </c>
      <c r="R3214" t="str">
        <f>RIGHT(N3214,LEN(N3214)-FIND("/",N3214))</f>
        <v>jazz</v>
      </c>
      <c r="S3214" s="8">
        <f t="shared" si="100"/>
        <v>41194.109340277777</v>
      </c>
      <c r="T3214" s="8">
        <f t="shared" si="101"/>
        <v>41254.151006944441</v>
      </c>
    </row>
    <row r="3215" spans="1:20" ht="60" x14ac:dyDescent="0.2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17">
        <f>(E3215/D3215)*100</f>
        <v>0.85714285714285721</v>
      </c>
      <c r="P3215" s="19">
        <f>ROUND(E3215/L3215, 3)</f>
        <v>15</v>
      </c>
      <c r="Q3215" t="str">
        <f>LEFT(N3215, SEARCH("/", N3215, 1)-1)</f>
        <v>publishing</v>
      </c>
      <c r="R3215" t="str">
        <f>RIGHT(N3215,LEN(N3215)-FIND("/",N3215))</f>
        <v>translations</v>
      </c>
      <c r="S3215" s="8">
        <f t="shared" si="100"/>
        <v>42463.866666666669</v>
      </c>
      <c r="T3215" s="8">
        <f t="shared" si="101"/>
        <v>42484.915972222225</v>
      </c>
    </row>
    <row r="3216" spans="1:20" ht="60" x14ac:dyDescent="0.2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17">
        <f>(E3216/D3216)*100</f>
        <v>0.85142857142857142</v>
      </c>
      <c r="P3216" s="19">
        <f>ROUND(E3216/L3216, 3)</f>
        <v>99.332999999999998</v>
      </c>
      <c r="Q3216" t="str">
        <f>LEFT(N3216, SEARCH("/", N3216, 1)-1)</f>
        <v>technology</v>
      </c>
      <c r="R3216" t="str">
        <f>RIGHT(N3216,LEN(N3216)-FIND("/",N3216))</f>
        <v>wearables</v>
      </c>
      <c r="S3216" s="8">
        <f t="shared" si="100"/>
        <v>42634.900046296301</v>
      </c>
      <c r="T3216" s="8">
        <f t="shared" si="101"/>
        <v>42674.900046296301</v>
      </c>
    </row>
    <row r="3217" spans="1:20" ht="60" x14ac:dyDescent="0.2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17">
        <f>(E3217/D3217)*100</f>
        <v>0.85129023676509719</v>
      </c>
      <c r="P3217" s="19">
        <f>ROUND(E3217/L3217, 3)</f>
        <v>16</v>
      </c>
      <c r="Q3217" t="str">
        <f>LEFT(N3217, SEARCH("/", N3217, 1)-1)</f>
        <v>publishing</v>
      </c>
      <c r="R3217" t="str">
        <f>RIGHT(N3217,LEN(N3217)-FIND("/",N3217))</f>
        <v>fiction</v>
      </c>
      <c r="S3217" s="8">
        <f t="shared" si="100"/>
        <v>42100.735937499994</v>
      </c>
      <c r="T3217" s="8">
        <f t="shared" si="101"/>
        <v>42134.959027777775</v>
      </c>
    </row>
    <row r="3218" spans="1:20" ht="45" x14ac:dyDescent="0.2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17">
        <f>(E3218/D3218)*100</f>
        <v>0.85000000000000009</v>
      </c>
      <c r="P3218" s="19">
        <f>ROUND(E3218/L3218, 3)</f>
        <v>5.3129999999999997</v>
      </c>
      <c r="Q3218" t="str">
        <f>LEFT(N3218, SEARCH("/", N3218, 1)-1)</f>
        <v>games</v>
      </c>
      <c r="R3218" t="str">
        <f>RIGHT(N3218,LEN(N3218)-FIND("/",N3218))</f>
        <v>video games</v>
      </c>
      <c r="S3218" s="8">
        <f t="shared" si="100"/>
        <v>41018.711863425924</v>
      </c>
      <c r="T3218" s="8">
        <f t="shared" si="101"/>
        <v>41048.711863425924</v>
      </c>
    </row>
    <row r="3219" spans="1:20" ht="45" x14ac:dyDescent="0.2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17">
        <f>(E3219/D3219)*100</f>
        <v>0.85000000000000009</v>
      </c>
      <c r="P3219" s="19">
        <f>ROUND(E3219/L3219, 3)</f>
        <v>11.333</v>
      </c>
      <c r="Q3219" t="str">
        <f>LEFT(N3219, SEARCH("/", N3219, 1)-1)</f>
        <v>publishing</v>
      </c>
      <c r="R3219" t="str">
        <f>RIGHT(N3219,LEN(N3219)-FIND("/",N3219))</f>
        <v>children's books</v>
      </c>
      <c r="S3219" s="8">
        <f t="shared" si="100"/>
        <v>42172.958912037036</v>
      </c>
      <c r="T3219" s="8">
        <f t="shared" si="101"/>
        <v>42232.958912037036</v>
      </c>
    </row>
    <row r="3220" spans="1:20" ht="45" x14ac:dyDescent="0.2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17">
        <f>(E3220/D3220)*100</f>
        <v>0.84285714285714297</v>
      </c>
      <c r="P3220" s="19">
        <f>ROUND(E3220/L3220, 3)</f>
        <v>29.5</v>
      </c>
      <c r="Q3220" t="str">
        <f>LEFT(N3220, SEARCH("/", N3220, 1)-1)</f>
        <v>food</v>
      </c>
      <c r="R3220" t="str">
        <f>RIGHT(N3220,LEN(N3220)-FIND("/",N3220))</f>
        <v>food trucks</v>
      </c>
      <c r="S3220" s="8">
        <f t="shared" si="100"/>
        <v>42744.903182870374</v>
      </c>
      <c r="T3220" s="8">
        <f t="shared" si="101"/>
        <v>42774.903182870374</v>
      </c>
    </row>
    <row r="3221" spans="1:20" ht="45" x14ac:dyDescent="0.2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17">
        <f>(E3221/D3221)*100</f>
        <v>0.8417399858735245</v>
      </c>
      <c r="P3221" s="19">
        <f>ROUND(E3221/L3221, 3)</f>
        <v>415.77800000000002</v>
      </c>
      <c r="Q3221" t="str">
        <f>LEFT(N3221, SEARCH("/", N3221, 1)-1)</f>
        <v>theater</v>
      </c>
      <c r="R3221" t="str">
        <f>RIGHT(N3221,LEN(N3221)-FIND("/",N3221))</f>
        <v>spaces</v>
      </c>
      <c r="S3221" s="8">
        <f t="shared" si="100"/>
        <v>42055.713368055556</v>
      </c>
      <c r="T3221" s="8">
        <f t="shared" si="101"/>
        <v>42085.671701388885</v>
      </c>
    </row>
    <row r="3222" spans="1:20" ht="45" x14ac:dyDescent="0.2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17">
        <f>(E3222/D3222)*100</f>
        <v>0.84008400840084008</v>
      </c>
      <c r="P3222" s="19">
        <f>ROUND(E3222/L3222, 3)</f>
        <v>14</v>
      </c>
      <c r="Q3222" t="str">
        <f>LEFT(N3222, SEARCH("/", N3222, 1)-1)</f>
        <v>publishing</v>
      </c>
      <c r="R3222" t="str">
        <f>RIGHT(N3222,LEN(N3222)-FIND("/",N3222))</f>
        <v>art books</v>
      </c>
      <c r="S3222" s="8">
        <f t="shared" si="100"/>
        <v>41481.996423611112</v>
      </c>
      <c r="T3222" s="8">
        <f t="shared" si="101"/>
        <v>41514.996423611112</v>
      </c>
    </row>
    <row r="3223" spans="1:20" ht="45" x14ac:dyDescent="0.2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17">
        <f>(E3223/D3223)*100</f>
        <v>0.84</v>
      </c>
      <c r="P3223" s="19">
        <f>ROUND(E3223/L3223, 3)</f>
        <v>25.2</v>
      </c>
      <c r="Q3223" t="str">
        <f>LEFT(N3223, SEARCH("/", N3223, 1)-1)</f>
        <v>technology</v>
      </c>
      <c r="R3223" t="str">
        <f>RIGHT(N3223,LEN(N3223)-FIND("/",N3223))</f>
        <v>wearables</v>
      </c>
      <c r="S3223" s="8">
        <f t="shared" si="100"/>
        <v>41999.164340277777</v>
      </c>
      <c r="T3223" s="8">
        <f t="shared" si="101"/>
        <v>42029.164340277777</v>
      </c>
    </row>
    <row r="3224" spans="1:20" ht="45" x14ac:dyDescent="0.2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17">
        <f>(E3224/D3224)*100</f>
        <v>0.83333333333333337</v>
      </c>
      <c r="P3224" s="19">
        <f>ROUND(E3224/L3224, 3)</f>
        <v>8.3330000000000002</v>
      </c>
      <c r="Q3224" t="str">
        <f>LEFT(N3224, SEARCH("/", N3224, 1)-1)</f>
        <v>food</v>
      </c>
      <c r="R3224" t="str">
        <f>RIGHT(N3224,LEN(N3224)-FIND("/",N3224))</f>
        <v>food trucks</v>
      </c>
      <c r="S3224" s="8">
        <f t="shared" si="100"/>
        <v>41760.10974537037</v>
      </c>
      <c r="T3224" s="8">
        <f t="shared" si="101"/>
        <v>41790.979166666664</v>
      </c>
    </row>
    <row r="3225" spans="1:20" ht="60" x14ac:dyDescent="0.2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17">
        <f>(E3225/D3225)*100</f>
        <v>0.83333333333333337</v>
      </c>
      <c r="P3225" s="19">
        <f>ROUND(E3225/L3225, 3)</f>
        <v>25</v>
      </c>
      <c r="Q3225" t="str">
        <f>LEFT(N3225, SEARCH("/", N3225, 1)-1)</f>
        <v>theater</v>
      </c>
      <c r="R3225" t="str">
        <f>RIGHT(N3225,LEN(N3225)-FIND("/",N3225))</f>
        <v>plays</v>
      </c>
      <c r="S3225" s="8">
        <f t="shared" si="100"/>
        <v>42317.826377314821</v>
      </c>
      <c r="T3225" s="8">
        <f t="shared" si="101"/>
        <v>42357.826377314821</v>
      </c>
    </row>
    <row r="3226" spans="1:20" ht="45" x14ac:dyDescent="0.2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17">
        <f>(E3226/D3226)*100</f>
        <v>0.83333333333333337</v>
      </c>
      <c r="P3226" s="19">
        <f>ROUND(E3226/L3226, 3)</f>
        <v>62.5</v>
      </c>
      <c r="Q3226" t="str">
        <f>LEFT(N3226, SEARCH("/", N3226, 1)-1)</f>
        <v>theater</v>
      </c>
      <c r="R3226" t="str">
        <f>RIGHT(N3226,LEN(N3226)-FIND("/",N3226))</f>
        <v>plays</v>
      </c>
      <c r="S3226" s="8">
        <f t="shared" si="100"/>
        <v>41878.911550925928</v>
      </c>
      <c r="T3226" s="8">
        <f t="shared" si="101"/>
        <v>41938.911550925928</v>
      </c>
    </row>
    <row r="3227" spans="1:20" ht="60" x14ac:dyDescent="0.2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17">
        <f>(E3227/D3227)*100</f>
        <v>0.82857142857142851</v>
      </c>
      <c r="P3227" s="19">
        <f>ROUND(E3227/L3227, 3)</f>
        <v>7.25</v>
      </c>
      <c r="Q3227" t="str">
        <f>LEFT(N3227, SEARCH("/", N3227, 1)-1)</f>
        <v>theater</v>
      </c>
      <c r="R3227" t="str">
        <f>RIGHT(N3227,LEN(N3227)-FIND("/",N3227))</f>
        <v>plays</v>
      </c>
      <c r="S3227" s="8">
        <f t="shared" si="100"/>
        <v>42417.675879629634</v>
      </c>
      <c r="T3227" s="8">
        <f t="shared" si="101"/>
        <v>42475.686111111107</v>
      </c>
    </row>
    <row r="3228" spans="1:20" ht="45" x14ac:dyDescent="0.2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17">
        <f>(E3228/D3228)*100</f>
        <v>0.82000000000000006</v>
      </c>
      <c r="P3228" s="19">
        <f>ROUND(E3228/L3228, 3)</f>
        <v>16.399999999999999</v>
      </c>
      <c r="Q3228" t="str">
        <f>LEFT(N3228, SEARCH("/", N3228, 1)-1)</f>
        <v>film &amp; video</v>
      </c>
      <c r="R3228" t="str">
        <f>RIGHT(N3228,LEN(N3228)-FIND("/",N3228))</f>
        <v>animation</v>
      </c>
      <c r="S3228" s="8">
        <f t="shared" si="100"/>
        <v>41938.717256944445</v>
      </c>
      <c r="T3228" s="8">
        <f t="shared" si="101"/>
        <v>41969.551388888889</v>
      </c>
    </row>
    <row r="3229" spans="1:20" ht="60" x14ac:dyDescent="0.2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17">
        <f>(E3229/D3229)*100</f>
        <v>0.82000000000000006</v>
      </c>
      <c r="P3229" s="19">
        <f>ROUND(E3229/L3229, 3)</f>
        <v>410</v>
      </c>
      <c r="Q3229" t="str">
        <f>LEFT(N3229, SEARCH("/", N3229, 1)-1)</f>
        <v>games</v>
      </c>
      <c r="R3229" t="str">
        <f>RIGHT(N3229,LEN(N3229)-FIND("/",N3229))</f>
        <v>video games</v>
      </c>
      <c r="S3229" s="8">
        <f t="shared" si="100"/>
        <v>41793.659525462965</v>
      </c>
      <c r="T3229" s="8">
        <f t="shared" si="101"/>
        <v>41853.659525462965</v>
      </c>
    </row>
    <row r="3230" spans="1:20" ht="45" x14ac:dyDescent="0.2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17">
        <f>(E3230/D3230)*100</f>
        <v>0.81600000000000006</v>
      </c>
      <c r="P3230" s="19">
        <f>ROUND(E3230/L3230, 3)</f>
        <v>45.332999999999998</v>
      </c>
      <c r="Q3230" t="str">
        <f>LEFT(N3230, SEARCH("/", N3230, 1)-1)</f>
        <v>technology</v>
      </c>
      <c r="R3230" t="str">
        <f>RIGHT(N3230,LEN(N3230)-FIND("/",N3230))</f>
        <v>wearables</v>
      </c>
      <c r="S3230" s="8">
        <f t="shared" si="100"/>
        <v>41935.221585648149</v>
      </c>
      <c r="T3230" s="8">
        <f t="shared" si="101"/>
        <v>41975.263252314813</v>
      </c>
    </row>
    <row r="3231" spans="1:20" ht="45" x14ac:dyDescent="0.2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17">
        <f>(E3231/D3231)*100</f>
        <v>0.8125</v>
      </c>
      <c r="P3231" s="19">
        <f>ROUND(E3231/L3231, 3)</f>
        <v>32.5</v>
      </c>
      <c r="Q3231" t="str">
        <f>LEFT(N3231, SEARCH("/", N3231, 1)-1)</f>
        <v>music</v>
      </c>
      <c r="R3231" t="str">
        <f>RIGHT(N3231,LEN(N3231)-FIND("/",N3231))</f>
        <v>jazz</v>
      </c>
      <c r="S3231" s="8">
        <f t="shared" si="100"/>
        <v>40567.825543981482</v>
      </c>
      <c r="T3231" s="8">
        <f t="shared" si="101"/>
        <v>40612.825543981482</v>
      </c>
    </row>
    <row r="3232" spans="1:20" x14ac:dyDescent="0.2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17">
        <f>(E3232/D3232)*100</f>
        <v>0.80999999999999994</v>
      </c>
      <c r="P3232" s="19">
        <f>ROUND(E3232/L3232, 3)</f>
        <v>101.25</v>
      </c>
      <c r="Q3232" t="str">
        <f>LEFT(N3232, SEARCH("/", N3232, 1)-1)</f>
        <v>games</v>
      </c>
      <c r="R3232" t="str">
        <f>RIGHT(N3232,LEN(N3232)-FIND("/",N3232))</f>
        <v>video games</v>
      </c>
      <c r="S3232" s="8">
        <f t="shared" si="100"/>
        <v>42534.284710648149</v>
      </c>
      <c r="T3232" s="8">
        <f t="shared" si="101"/>
        <v>42564.284710648149</v>
      </c>
    </row>
    <row r="3233" spans="1:20" ht="60" x14ac:dyDescent="0.2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17">
        <f>(E3233/D3233)*100</f>
        <v>0.8</v>
      </c>
      <c r="P3233" s="19">
        <f>ROUND(E3233/L3233, 3)</f>
        <v>133.333</v>
      </c>
      <c r="Q3233" t="str">
        <f>LEFT(N3233, SEARCH("/", N3233, 1)-1)</f>
        <v>film &amp; video</v>
      </c>
      <c r="R3233" t="str">
        <f>RIGHT(N3233,LEN(N3233)-FIND("/",N3233))</f>
        <v>animation</v>
      </c>
      <c r="S3233" s="8">
        <f t="shared" si="100"/>
        <v>40995.024317129632</v>
      </c>
      <c r="T3233" s="8">
        <f t="shared" si="101"/>
        <v>41054.593055555553</v>
      </c>
    </row>
    <row r="3234" spans="1:20" ht="45" x14ac:dyDescent="0.2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17">
        <f>(E3234/D3234)*100</f>
        <v>0.8</v>
      </c>
      <c r="P3234" s="19">
        <f>ROUND(E3234/L3234, 3)</f>
        <v>20</v>
      </c>
      <c r="Q3234" t="str">
        <f>LEFT(N3234, SEARCH("/", N3234, 1)-1)</f>
        <v>technology</v>
      </c>
      <c r="R3234" t="str">
        <f>RIGHT(N3234,LEN(N3234)-FIND("/",N3234))</f>
        <v>web</v>
      </c>
      <c r="S3234" s="8">
        <f t="shared" si="100"/>
        <v>42340.847361111111</v>
      </c>
      <c r="T3234" s="8">
        <f t="shared" si="101"/>
        <v>42370.847361111111</v>
      </c>
    </row>
    <row r="3235" spans="1:20" ht="45" x14ac:dyDescent="0.2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17">
        <f>(E3235/D3235)*100</f>
        <v>0.8</v>
      </c>
      <c r="P3235" s="19">
        <f>ROUND(E3235/L3235, 3)</f>
        <v>30</v>
      </c>
      <c r="Q3235" t="str">
        <f>LEFT(N3235, SEARCH("/", N3235, 1)-1)</f>
        <v>music</v>
      </c>
      <c r="R3235" t="str">
        <f>RIGHT(N3235,LEN(N3235)-FIND("/",N3235))</f>
        <v>indie rock</v>
      </c>
      <c r="S3235" s="8">
        <f t="shared" si="100"/>
        <v>40877.25099537037</v>
      </c>
      <c r="T3235" s="8">
        <f t="shared" si="101"/>
        <v>40922.25099537037</v>
      </c>
    </row>
    <row r="3236" spans="1:20" ht="60" x14ac:dyDescent="0.2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17">
        <f>(E3236/D3236)*100</f>
        <v>0.8</v>
      </c>
      <c r="P3236" s="19">
        <f>ROUND(E3236/L3236, 3)</f>
        <v>40</v>
      </c>
      <c r="Q3236" t="str">
        <f>LEFT(N3236, SEARCH("/", N3236, 1)-1)</f>
        <v>music</v>
      </c>
      <c r="R3236" t="str">
        <f>RIGHT(N3236,LEN(N3236)-FIND("/",N3236))</f>
        <v>world music</v>
      </c>
      <c r="S3236" s="8">
        <f t="shared" si="100"/>
        <v>41506.848032407412</v>
      </c>
      <c r="T3236" s="8">
        <f t="shared" si="101"/>
        <v>41553.848032407412</v>
      </c>
    </row>
    <row r="3237" spans="1:20" ht="30" x14ac:dyDescent="0.2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17">
        <f>(E3237/D3237)*100</f>
        <v>0.8</v>
      </c>
      <c r="P3237" s="19">
        <f>ROUND(E3237/L3237, 3)</f>
        <v>1</v>
      </c>
      <c r="Q3237" t="str">
        <f>LEFT(N3237, SEARCH("/", N3237, 1)-1)</f>
        <v>games</v>
      </c>
      <c r="R3237" t="str">
        <f>RIGHT(N3237,LEN(N3237)-FIND("/",N3237))</f>
        <v>video games</v>
      </c>
      <c r="S3237" s="8">
        <f t="shared" si="100"/>
        <v>41647.632256944446</v>
      </c>
      <c r="T3237" s="8">
        <f t="shared" si="101"/>
        <v>41667.632256944446</v>
      </c>
    </row>
    <row r="3238" spans="1:20" ht="60" x14ac:dyDescent="0.2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17">
        <f>(E3238/D3238)*100</f>
        <v>0.8</v>
      </c>
      <c r="P3238" s="19">
        <f>ROUND(E3238/L3238, 3)</f>
        <v>1</v>
      </c>
      <c r="Q3238" t="str">
        <f>LEFT(N3238, SEARCH("/", N3238, 1)-1)</f>
        <v>technology</v>
      </c>
      <c r="R3238" t="str">
        <f>RIGHT(N3238,LEN(N3238)-FIND("/",N3238))</f>
        <v>web</v>
      </c>
      <c r="S3238" s="8">
        <f t="shared" si="100"/>
        <v>41927.067627314813</v>
      </c>
      <c r="T3238" s="8">
        <f t="shared" si="101"/>
        <v>41957.109293981484</v>
      </c>
    </row>
    <row r="3239" spans="1:20" ht="60" x14ac:dyDescent="0.2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17">
        <f>(E3239/D3239)*100</f>
        <v>0.8</v>
      </c>
      <c r="P3239" s="19">
        <f>ROUND(E3239/L3239, 3)</f>
        <v>13.333</v>
      </c>
      <c r="Q3239" t="str">
        <f>LEFT(N3239, SEARCH("/", N3239, 1)-1)</f>
        <v>food</v>
      </c>
      <c r="R3239" t="str">
        <f>RIGHT(N3239,LEN(N3239)-FIND("/",N3239))</f>
        <v>food trucks</v>
      </c>
      <c r="S3239" s="8">
        <f t="shared" si="100"/>
        <v>41834.138495370367</v>
      </c>
      <c r="T3239" s="8">
        <f t="shared" si="101"/>
        <v>41864.138495370367</v>
      </c>
    </row>
    <row r="3240" spans="1:20" ht="60" x14ac:dyDescent="0.2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17">
        <f>(E3240/D3240)*100</f>
        <v>0.8</v>
      </c>
      <c r="P3240" s="19">
        <f>ROUND(E3240/L3240, 3)</f>
        <v>3</v>
      </c>
      <c r="Q3240" t="str">
        <f>LEFT(N3240, SEARCH("/", N3240, 1)-1)</f>
        <v>theater</v>
      </c>
      <c r="R3240" t="str">
        <f>RIGHT(N3240,LEN(N3240)-FIND("/",N3240))</f>
        <v>plays</v>
      </c>
      <c r="S3240" s="8">
        <f t="shared" si="100"/>
        <v>41982.904386574075</v>
      </c>
      <c r="T3240" s="8">
        <f t="shared" si="101"/>
        <v>42042.904386574075</v>
      </c>
    </row>
    <row r="3241" spans="1:20" ht="60" x14ac:dyDescent="0.2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17">
        <f>(E3241/D3241)*100</f>
        <v>0.8</v>
      </c>
      <c r="P3241" s="19">
        <f>ROUND(E3241/L3241, 3)</f>
        <v>10</v>
      </c>
      <c r="Q3241" t="str">
        <f>LEFT(N3241, SEARCH("/", N3241, 1)-1)</f>
        <v>theater</v>
      </c>
      <c r="R3241" t="str">
        <f>RIGHT(N3241,LEN(N3241)-FIND("/",N3241))</f>
        <v>plays</v>
      </c>
      <c r="S3241" s="8">
        <f t="shared" si="100"/>
        <v>42803.842812499999</v>
      </c>
      <c r="T3241" s="8">
        <f t="shared" si="101"/>
        <v>42843.801145833335</v>
      </c>
    </row>
    <row r="3242" spans="1:20" ht="60" x14ac:dyDescent="0.2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17">
        <f>(E3242/D3242)*100</f>
        <v>0.79909090909090907</v>
      </c>
      <c r="P3242" s="19">
        <f>ROUND(E3242/L3242, 3)</f>
        <v>30.31</v>
      </c>
      <c r="Q3242" t="str">
        <f>LEFT(N3242, SEARCH("/", N3242, 1)-1)</f>
        <v>technology</v>
      </c>
      <c r="R3242" t="str">
        <f>RIGHT(N3242,LEN(N3242)-FIND("/",N3242))</f>
        <v>wearables</v>
      </c>
      <c r="S3242" s="8">
        <f t="shared" si="100"/>
        <v>42208.628692129627</v>
      </c>
      <c r="T3242" s="8">
        <f t="shared" si="101"/>
        <v>42248.628692129627</v>
      </c>
    </row>
    <row r="3243" spans="1:20" ht="60" x14ac:dyDescent="0.2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17">
        <f>(E3243/D3243)*100</f>
        <v>0.79600000000000004</v>
      </c>
      <c r="P3243" s="19">
        <f>ROUND(E3243/L3243, 3)</f>
        <v>199</v>
      </c>
      <c r="Q3243" t="str">
        <f>LEFT(N3243, SEARCH("/", N3243, 1)-1)</f>
        <v>technology</v>
      </c>
      <c r="R3243" t="str">
        <f>RIGHT(N3243,LEN(N3243)-FIND("/",N3243))</f>
        <v>wearables</v>
      </c>
      <c r="S3243" s="8">
        <f t="shared" si="100"/>
        <v>42496.529305555552</v>
      </c>
      <c r="T3243" s="8">
        <f t="shared" si="101"/>
        <v>42526.529305555552</v>
      </c>
    </row>
    <row r="3244" spans="1:20" ht="60" x14ac:dyDescent="0.2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17">
        <f>(E3244/D3244)*100</f>
        <v>0.79200000000000004</v>
      </c>
      <c r="P3244" s="19">
        <f>ROUND(E3244/L3244, 3)</f>
        <v>56.570999999999998</v>
      </c>
      <c r="Q3244" t="str">
        <f>LEFT(N3244, SEARCH("/", N3244, 1)-1)</f>
        <v>film &amp; video</v>
      </c>
      <c r="R3244" t="str">
        <f>RIGHT(N3244,LEN(N3244)-FIND("/",N3244))</f>
        <v>animation</v>
      </c>
      <c r="S3244" s="8">
        <f t="shared" si="100"/>
        <v>41654.946759259255</v>
      </c>
      <c r="T3244" s="8">
        <f t="shared" si="101"/>
        <v>41684.946759259255</v>
      </c>
    </row>
    <row r="3245" spans="1:20" ht="60" x14ac:dyDescent="0.2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17">
        <f>(E3245/D3245)*100</f>
        <v>0.77999999999999992</v>
      </c>
      <c r="P3245" s="19">
        <f>ROUND(E3245/L3245, 3)</f>
        <v>9.75</v>
      </c>
      <c r="Q3245" t="str">
        <f>LEFT(N3245, SEARCH("/", N3245, 1)-1)</f>
        <v>theater</v>
      </c>
      <c r="R3245" t="str">
        <f>RIGHT(N3245,LEN(N3245)-FIND("/",N3245))</f>
        <v>plays</v>
      </c>
      <c r="S3245" s="8">
        <f t="shared" si="100"/>
        <v>42196.166874999995</v>
      </c>
      <c r="T3245" s="8">
        <f t="shared" si="101"/>
        <v>42256.166874999995</v>
      </c>
    </row>
    <row r="3246" spans="1:20" ht="60" x14ac:dyDescent="0.2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17">
        <f>(E3246/D3246)*100</f>
        <v>0.77</v>
      </c>
      <c r="P3246" s="19">
        <f>ROUND(E3246/L3246, 3)</f>
        <v>38.5</v>
      </c>
      <c r="Q3246" t="str">
        <f>LEFT(N3246, SEARCH("/", N3246, 1)-1)</f>
        <v>publishing</v>
      </c>
      <c r="R3246" t="str">
        <f>RIGHT(N3246,LEN(N3246)-FIND("/",N3246))</f>
        <v>translations</v>
      </c>
      <c r="S3246" s="8">
        <f t="shared" si="100"/>
        <v>42391.35019675926</v>
      </c>
      <c r="T3246" s="8">
        <f t="shared" si="101"/>
        <v>42421.35019675926</v>
      </c>
    </row>
    <row r="3247" spans="1:20" ht="45" x14ac:dyDescent="0.2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17">
        <f>(E3247/D3247)*100</f>
        <v>0.76923076923076927</v>
      </c>
      <c r="P3247" s="19">
        <f>ROUND(E3247/L3247, 3)</f>
        <v>25</v>
      </c>
      <c r="Q3247" t="str">
        <f>LEFT(N3247, SEARCH("/", N3247, 1)-1)</f>
        <v>publishing</v>
      </c>
      <c r="R3247" t="str">
        <f>RIGHT(N3247,LEN(N3247)-FIND("/",N3247))</f>
        <v>children's books</v>
      </c>
      <c r="S3247" s="8">
        <f t="shared" si="100"/>
        <v>40927.036979166667</v>
      </c>
      <c r="T3247" s="8">
        <f t="shared" si="101"/>
        <v>40986.995312500003</v>
      </c>
    </row>
    <row r="3248" spans="1:20" ht="45" x14ac:dyDescent="0.2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17">
        <f>(E3248/D3248)*100</f>
        <v>0.76500000000000001</v>
      </c>
      <c r="P3248" s="19">
        <f>ROUND(E3248/L3248, 3)</f>
        <v>11.769</v>
      </c>
      <c r="Q3248" t="str">
        <f>LEFT(N3248, SEARCH("/", N3248, 1)-1)</f>
        <v>film &amp; video</v>
      </c>
      <c r="R3248" t="str">
        <f>RIGHT(N3248,LEN(N3248)-FIND("/",N3248))</f>
        <v>animation</v>
      </c>
      <c r="S3248" s="8">
        <f t="shared" si="100"/>
        <v>41400.92627314815</v>
      </c>
      <c r="T3248" s="8">
        <f t="shared" si="101"/>
        <v>41430.92627314815</v>
      </c>
    </row>
    <row r="3249" spans="1:20" ht="45" x14ac:dyDescent="0.2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17">
        <f>(E3249/D3249)*100</f>
        <v>0.76129032258064511</v>
      </c>
      <c r="P3249" s="19">
        <f>ROUND(E3249/L3249, 3)</f>
        <v>33.713999999999999</v>
      </c>
      <c r="Q3249" t="str">
        <f>LEFT(N3249, SEARCH("/", N3249, 1)-1)</f>
        <v>photography</v>
      </c>
      <c r="R3249" t="str">
        <f>RIGHT(N3249,LEN(N3249)-FIND("/",N3249))</f>
        <v>people</v>
      </c>
      <c r="S3249" s="8">
        <f t="shared" si="100"/>
        <v>41926.482731481483</v>
      </c>
      <c r="T3249" s="8">
        <f t="shared" si="101"/>
        <v>41956.524398148147</v>
      </c>
    </row>
    <row r="3250" spans="1:20" ht="45" x14ac:dyDescent="0.2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17">
        <f>(E3250/D3250)*100</f>
        <v>0.76</v>
      </c>
      <c r="P3250" s="19">
        <f>ROUND(E3250/L3250, 3)</f>
        <v>15.2</v>
      </c>
      <c r="Q3250" t="str">
        <f>LEFT(N3250, SEARCH("/", N3250, 1)-1)</f>
        <v>film &amp; video</v>
      </c>
      <c r="R3250" t="str">
        <f>RIGHT(N3250,LEN(N3250)-FIND("/",N3250))</f>
        <v>animation</v>
      </c>
      <c r="S3250" s="8">
        <f t="shared" si="100"/>
        <v>41129.942870370374</v>
      </c>
      <c r="T3250" s="8">
        <f t="shared" si="101"/>
        <v>41159.942870370374</v>
      </c>
    </row>
    <row r="3251" spans="1:20" ht="60" x14ac:dyDescent="0.2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17">
        <f>(E3251/D3251)*100</f>
        <v>0.752</v>
      </c>
      <c r="P3251" s="19">
        <f>ROUND(E3251/L3251, 3)</f>
        <v>23.5</v>
      </c>
      <c r="Q3251" t="str">
        <f>LEFT(N3251, SEARCH("/", N3251, 1)-1)</f>
        <v>food</v>
      </c>
      <c r="R3251" t="str">
        <f>RIGHT(N3251,LEN(N3251)-FIND("/",N3251))</f>
        <v>food trucks</v>
      </c>
      <c r="S3251" s="8">
        <f t="shared" si="100"/>
        <v>41835.763981481483</v>
      </c>
      <c r="T3251" s="8">
        <f t="shared" si="101"/>
        <v>41865.763981481483</v>
      </c>
    </row>
    <row r="3252" spans="1:20" ht="60" x14ac:dyDescent="0.2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17">
        <f>(E3252/D3252)*100</f>
        <v>0.75</v>
      </c>
      <c r="P3252" s="19">
        <f>ROUND(E3252/L3252, 3)</f>
        <v>22.5</v>
      </c>
      <c r="Q3252" t="str">
        <f>LEFT(N3252, SEARCH("/", N3252, 1)-1)</f>
        <v>technology</v>
      </c>
      <c r="R3252" t="str">
        <f>RIGHT(N3252,LEN(N3252)-FIND("/",N3252))</f>
        <v>wearables</v>
      </c>
      <c r="S3252" s="8">
        <f t="shared" si="100"/>
        <v>42752.845451388886</v>
      </c>
      <c r="T3252" s="8">
        <f t="shared" si="101"/>
        <v>42784.249305555553</v>
      </c>
    </row>
    <row r="3253" spans="1:20" ht="60" x14ac:dyDescent="0.2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17">
        <f>(E3253/D3253)*100</f>
        <v>0.75</v>
      </c>
      <c r="P3253" s="19">
        <f>ROUND(E3253/L3253, 3)</f>
        <v>15</v>
      </c>
      <c r="Q3253" t="str">
        <f>LEFT(N3253, SEARCH("/", N3253, 1)-1)</f>
        <v>publishing</v>
      </c>
      <c r="R3253" t="str">
        <f>RIGHT(N3253,LEN(N3253)-FIND("/",N3253))</f>
        <v>fiction</v>
      </c>
      <c r="S3253" s="8">
        <f t="shared" si="100"/>
        <v>40682.884791666671</v>
      </c>
      <c r="T3253" s="8">
        <f t="shared" si="101"/>
        <v>40712.884791666671</v>
      </c>
    </row>
    <row r="3254" spans="1:20" ht="60" x14ac:dyDescent="0.2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17">
        <f>(E3254/D3254)*100</f>
        <v>0.75</v>
      </c>
      <c r="P3254" s="19">
        <f>ROUND(E3254/L3254, 3)</f>
        <v>25</v>
      </c>
      <c r="Q3254" t="str">
        <f>LEFT(N3254, SEARCH("/", N3254, 1)-1)</f>
        <v>food</v>
      </c>
      <c r="R3254" t="str">
        <f>RIGHT(N3254,LEN(N3254)-FIND("/",N3254))</f>
        <v>food trucks</v>
      </c>
      <c r="S3254" s="8">
        <f t="shared" si="100"/>
        <v>42594.524756944447</v>
      </c>
      <c r="T3254" s="8">
        <f t="shared" si="101"/>
        <v>42654.524756944447</v>
      </c>
    </row>
    <row r="3255" spans="1:20" ht="45" x14ac:dyDescent="0.2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17">
        <f>(E3255/D3255)*100</f>
        <v>0.73333333333333328</v>
      </c>
      <c r="P3255" s="19">
        <f>ROUND(E3255/L3255, 3)</f>
        <v>22</v>
      </c>
      <c r="Q3255" t="str">
        <f>LEFT(N3255, SEARCH("/", N3255, 1)-1)</f>
        <v>music</v>
      </c>
      <c r="R3255" t="str">
        <f>RIGHT(N3255,LEN(N3255)-FIND("/",N3255))</f>
        <v>faith</v>
      </c>
      <c r="S3255" s="8">
        <f t="shared" si="100"/>
        <v>42286.861493055556</v>
      </c>
      <c r="T3255" s="8">
        <f t="shared" si="101"/>
        <v>42316.90315972222</v>
      </c>
    </row>
    <row r="3256" spans="1:20" ht="75" x14ac:dyDescent="0.2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17">
        <f>(E3256/D3256)*100</f>
        <v>0.72222222222222221</v>
      </c>
      <c r="P3256" s="19">
        <f>ROUND(E3256/L3256, 3)</f>
        <v>13</v>
      </c>
      <c r="Q3256" t="str">
        <f>LEFT(N3256, SEARCH("/", N3256, 1)-1)</f>
        <v>games</v>
      </c>
      <c r="R3256" t="str">
        <f>RIGHT(N3256,LEN(N3256)-FIND("/",N3256))</f>
        <v>video games</v>
      </c>
      <c r="S3256" s="8">
        <f t="shared" si="100"/>
        <v>40710.731180555551</v>
      </c>
      <c r="T3256" s="8">
        <f t="shared" si="101"/>
        <v>40740.731180555551</v>
      </c>
    </row>
    <row r="3257" spans="1:20" ht="45" x14ac:dyDescent="0.2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17">
        <f>(E3257/D3257)*100</f>
        <v>0.72</v>
      </c>
      <c r="P3257" s="19">
        <f>ROUND(E3257/L3257, 3)</f>
        <v>120</v>
      </c>
      <c r="Q3257" t="str">
        <f>LEFT(N3257, SEARCH("/", N3257, 1)-1)</f>
        <v>film &amp; video</v>
      </c>
      <c r="R3257" t="str">
        <f>RIGHT(N3257,LEN(N3257)-FIND("/",N3257))</f>
        <v>drama</v>
      </c>
      <c r="S3257" s="8">
        <f t="shared" si="100"/>
        <v>42195.643865740742</v>
      </c>
      <c r="T3257" s="8">
        <f t="shared" si="101"/>
        <v>42236.837499999994</v>
      </c>
    </row>
    <row r="3258" spans="1:20" ht="60" x14ac:dyDescent="0.2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17">
        <f>(E3258/D3258)*100</f>
        <v>0.72</v>
      </c>
      <c r="P3258" s="19">
        <f>ROUND(E3258/L3258, 3)</f>
        <v>108</v>
      </c>
      <c r="Q3258" t="str">
        <f>LEFT(N3258, SEARCH("/", N3258, 1)-1)</f>
        <v>food</v>
      </c>
      <c r="R3258" t="str">
        <f>RIGHT(N3258,LEN(N3258)-FIND("/",N3258))</f>
        <v>small batch</v>
      </c>
      <c r="S3258" s="8">
        <f t="shared" si="100"/>
        <v>42804.034120370372</v>
      </c>
      <c r="T3258" s="8">
        <f t="shared" si="101"/>
        <v>42855.708333333328</v>
      </c>
    </row>
    <row r="3259" spans="1:20" ht="30" x14ac:dyDescent="0.2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17">
        <f>(E3259/D3259)*100</f>
        <v>0.72</v>
      </c>
      <c r="P3259" s="19">
        <f>ROUND(E3259/L3259, 3)</f>
        <v>9</v>
      </c>
      <c r="Q3259" t="str">
        <f>LEFT(N3259, SEARCH("/", N3259, 1)-1)</f>
        <v>publishing</v>
      </c>
      <c r="R3259" t="str">
        <f>RIGHT(N3259,LEN(N3259)-FIND("/",N3259))</f>
        <v>children's books</v>
      </c>
      <c r="S3259" s="8">
        <f t="shared" si="100"/>
        <v>41247.063576388886</v>
      </c>
      <c r="T3259" s="8">
        <f t="shared" si="101"/>
        <v>41277.063576388886</v>
      </c>
    </row>
    <row r="3260" spans="1:20" ht="45" x14ac:dyDescent="0.2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17">
        <f>(E3260/D3260)*100</f>
        <v>0.71799999999999997</v>
      </c>
      <c r="P3260" s="19">
        <f>ROUND(E3260/L3260, 3)</f>
        <v>35.9</v>
      </c>
      <c r="Q3260" t="str">
        <f>LEFT(N3260, SEARCH("/", N3260, 1)-1)</f>
        <v>film &amp; video</v>
      </c>
      <c r="R3260" t="str">
        <f>RIGHT(N3260,LEN(N3260)-FIND("/",N3260))</f>
        <v>science fiction</v>
      </c>
      <c r="S3260" s="8">
        <f t="shared" si="100"/>
        <v>41933.586157407408</v>
      </c>
      <c r="T3260" s="8">
        <f t="shared" si="101"/>
        <v>41975.627824074079</v>
      </c>
    </row>
    <row r="3261" spans="1:20" ht="60" x14ac:dyDescent="0.2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17">
        <f>(E3261/D3261)*100</f>
        <v>0.71785714285714286</v>
      </c>
      <c r="P3261" s="19">
        <f>ROUND(E3261/L3261, 3)</f>
        <v>22.332999999999998</v>
      </c>
      <c r="Q3261" t="str">
        <f>LEFT(N3261, SEARCH("/", N3261, 1)-1)</f>
        <v>food</v>
      </c>
      <c r="R3261" t="str">
        <f>RIGHT(N3261,LEN(N3261)-FIND("/",N3261))</f>
        <v>food trucks</v>
      </c>
      <c r="S3261" s="8">
        <f t="shared" si="100"/>
        <v>42374.822870370372</v>
      </c>
      <c r="T3261" s="8">
        <f t="shared" si="101"/>
        <v>42434.822870370372</v>
      </c>
    </row>
    <row r="3262" spans="1:20" ht="60" x14ac:dyDescent="0.2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17">
        <f>(E3262/D3262)*100</f>
        <v>0.7155635062611807</v>
      </c>
      <c r="P3262" s="19">
        <f>ROUND(E3262/L3262, 3)</f>
        <v>20</v>
      </c>
      <c r="Q3262" t="str">
        <f>LEFT(N3262, SEARCH("/", N3262, 1)-1)</f>
        <v>technology</v>
      </c>
      <c r="R3262" t="str">
        <f>RIGHT(N3262,LEN(N3262)-FIND("/",N3262))</f>
        <v>web</v>
      </c>
      <c r="S3262" s="8">
        <f t="shared" si="100"/>
        <v>42632.443368055552</v>
      </c>
      <c r="T3262" s="8">
        <f t="shared" si="101"/>
        <v>42662.443368055552</v>
      </c>
    </row>
    <row r="3263" spans="1:20" ht="60" x14ac:dyDescent="0.2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17">
        <f>(E3263/D3263)*100</f>
        <v>0.7142857142857143</v>
      </c>
      <c r="P3263" s="19">
        <f>ROUND(E3263/L3263, 3)</f>
        <v>25</v>
      </c>
      <c r="Q3263" t="str">
        <f>LEFT(N3263, SEARCH("/", N3263, 1)-1)</f>
        <v>publishing</v>
      </c>
      <c r="R3263" t="str">
        <f>RIGHT(N3263,LEN(N3263)-FIND("/",N3263))</f>
        <v>fiction</v>
      </c>
      <c r="S3263" s="8">
        <f t="shared" si="100"/>
        <v>42548.192997685182</v>
      </c>
      <c r="T3263" s="8">
        <f t="shared" si="101"/>
        <v>42573.192997685182</v>
      </c>
    </row>
    <row r="3264" spans="1:20" ht="45" x14ac:dyDescent="0.2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17">
        <f>(E3264/D3264)*100</f>
        <v>0.7142857142857143</v>
      </c>
      <c r="P3264" s="19">
        <f>ROUND(E3264/L3264, 3)</f>
        <v>25</v>
      </c>
      <c r="Q3264" t="str">
        <f>LEFT(N3264, SEARCH("/", N3264, 1)-1)</f>
        <v>food</v>
      </c>
      <c r="R3264" t="str">
        <f>RIGHT(N3264,LEN(N3264)-FIND("/",N3264))</f>
        <v>food trucks</v>
      </c>
      <c r="S3264" s="8">
        <f t="shared" si="100"/>
        <v>42058.334027777775</v>
      </c>
      <c r="T3264" s="8">
        <f t="shared" si="101"/>
        <v>42088.292361111111</v>
      </c>
    </row>
    <row r="3265" spans="1:20" ht="45" x14ac:dyDescent="0.2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17">
        <f>(E3265/D3265)*100</f>
        <v>0.7000700070007001</v>
      </c>
      <c r="P3265" s="19">
        <f>ROUND(E3265/L3265, 3)</f>
        <v>17.5</v>
      </c>
      <c r="Q3265" t="str">
        <f>LEFT(N3265, SEARCH("/", N3265, 1)-1)</f>
        <v>food</v>
      </c>
      <c r="R3265" t="str">
        <f>RIGHT(N3265,LEN(N3265)-FIND("/",N3265))</f>
        <v>food trucks</v>
      </c>
      <c r="S3265" s="8">
        <f t="shared" si="100"/>
        <v>41870.87467592593</v>
      </c>
      <c r="T3265" s="8">
        <f t="shared" si="101"/>
        <v>41900.87467592593</v>
      </c>
    </row>
    <row r="3266" spans="1:20" ht="60" x14ac:dyDescent="0.2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17">
        <f>(E3266/D3266)*100</f>
        <v>0.70000000000000007</v>
      </c>
      <c r="P3266" s="19">
        <f>ROUND(E3266/L3266, 3)</f>
        <v>8.75</v>
      </c>
      <c r="Q3266" t="str">
        <f>LEFT(N3266, SEARCH("/", N3266, 1)-1)</f>
        <v>technology</v>
      </c>
      <c r="R3266" t="str">
        <f>RIGHT(N3266,LEN(N3266)-FIND("/",N3266))</f>
        <v>web</v>
      </c>
      <c r="S3266" s="8">
        <f t="shared" si="100"/>
        <v>42753.678761574076</v>
      </c>
      <c r="T3266" s="8">
        <f t="shared" si="101"/>
        <v>42766.208333333328</v>
      </c>
    </row>
    <row r="3267" spans="1:20" ht="60" x14ac:dyDescent="0.2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17">
        <f>(E3267/D3267)*100</f>
        <v>0.70000000000000007</v>
      </c>
      <c r="P3267" s="19">
        <f>ROUND(E3267/L3267, 3)</f>
        <v>7</v>
      </c>
      <c r="Q3267" t="str">
        <f>LEFT(N3267, SEARCH("/", N3267, 1)-1)</f>
        <v>publishing</v>
      </c>
      <c r="R3267" t="str">
        <f>RIGHT(N3267,LEN(N3267)-FIND("/",N3267))</f>
        <v>fiction</v>
      </c>
      <c r="S3267" s="8">
        <f t="shared" ref="S3267:S3330" si="102">(((J3267/60)/60)/24)+DATE(1970,1,1)</f>
        <v>41456.981215277774</v>
      </c>
      <c r="T3267" s="8">
        <f t="shared" ref="T3267:T3330" si="103">(((I3267/60)/60)/24)+DATE(1970,1,1)</f>
        <v>41486.981215277774</v>
      </c>
    </row>
    <row r="3268" spans="1:20" ht="45" x14ac:dyDescent="0.2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17">
        <f>(E3268/D3268)*100</f>
        <v>0.70000000000000007</v>
      </c>
      <c r="P3268" s="19">
        <f>ROUND(E3268/L3268, 3)</f>
        <v>35</v>
      </c>
      <c r="Q3268" t="str">
        <f>LEFT(N3268, SEARCH("/", N3268, 1)-1)</f>
        <v>games</v>
      </c>
      <c r="R3268" t="str">
        <f>RIGHT(N3268,LEN(N3268)-FIND("/",N3268))</f>
        <v>video games</v>
      </c>
      <c r="S3268" s="8">
        <f t="shared" si="102"/>
        <v>41163.011828703704</v>
      </c>
      <c r="T3268" s="8">
        <f t="shared" si="103"/>
        <v>41183.011828703704</v>
      </c>
    </row>
    <row r="3269" spans="1:20" ht="60" x14ac:dyDescent="0.2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17">
        <f>(E3269/D3269)*100</f>
        <v>0.70000000000000007</v>
      </c>
      <c r="P3269" s="19">
        <f>ROUND(E3269/L3269, 3)</f>
        <v>10.5</v>
      </c>
      <c r="Q3269" t="str">
        <f>LEFT(N3269, SEARCH("/", N3269, 1)-1)</f>
        <v>food</v>
      </c>
      <c r="R3269" t="str">
        <f>RIGHT(N3269,LEN(N3269)-FIND("/",N3269))</f>
        <v>food trucks</v>
      </c>
      <c r="S3269" s="8">
        <f t="shared" si="102"/>
        <v>42382.130833333329</v>
      </c>
      <c r="T3269" s="8">
        <f t="shared" si="103"/>
        <v>42412.130833333329</v>
      </c>
    </row>
    <row r="3270" spans="1:20" x14ac:dyDescent="0.2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17">
        <f>(E3270/D3270)*100</f>
        <v>0.69641025641025645</v>
      </c>
      <c r="P3270" s="19">
        <f>ROUND(E3270/L3270, 3)</f>
        <v>49.381999999999998</v>
      </c>
      <c r="Q3270" t="str">
        <f>LEFT(N3270, SEARCH("/", N3270, 1)-1)</f>
        <v>games</v>
      </c>
      <c r="R3270" t="str">
        <f>RIGHT(N3270,LEN(N3270)-FIND("/",N3270))</f>
        <v>video games</v>
      </c>
      <c r="S3270" s="8">
        <f t="shared" si="102"/>
        <v>41927.295694444445</v>
      </c>
      <c r="T3270" s="8">
        <f t="shared" si="103"/>
        <v>41959.337361111116</v>
      </c>
    </row>
    <row r="3271" spans="1:20" ht="45" x14ac:dyDescent="0.2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17">
        <f>(E3271/D3271)*100</f>
        <v>0.6875</v>
      </c>
      <c r="P3271" s="19">
        <f>ROUND(E3271/L3271, 3)</f>
        <v>27.5</v>
      </c>
      <c r="Q3271" t="str">
        <f>LEFT(N3271, SEARCH("/", N3271, 1)-1)</f>
        <v>technology</v>
      </c>
      <c r="R3271" t="str">
        <f>RIGHT(N3271,LEN(N3271)-FIND("/",N3271))</f>
        <v>web</v>
      </c>
      <c r="S3271" s="8">
        <f t="shared" si="102"/>
        <v>42096.918240740735</v>
      </c>
      <c r="T3271" s="8">
        <f t="shared" si="103"/>
        <v>42126.918240740735</v>
      </c>
    </row>
    <row r="3272" spans="1:20" ht="45" x14ac:dyDescent="0.2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17">
        <f>(E3272/D3272)*100</f>
        <v>0.6875</v>
      </c>
      <c r="P3272" s="19">
        <f>ROUND(E3272/L3272, 3)</f>
        <v>27.5</v>
      </c>
      <c r="Q3272" t="str">
        <f>LEFT(N3272, SEARCH("/", N3272, 1)-1)</f>
        <v>food</v>
      </c>
      <c r="R3272" t="str">
        <f>RIGHT(N3272,LEN(N3272)-FIND("/",N3272))</f>
        <v>food trucks</v>
      </c>
      <c r="S3272" s="8">
        <f t="shared" si="102"/>
        <v>41805.895254629628</v>
      </c>
      <c r="T3272" s="8">
        <f t="shared" si="103"/>
        <v>41830.895254629628</v>
      </c>
    </row>
    <row r="3273" spans="1:20" ht="60" x14ac:dyDescent="0.2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17">
        <f>(E3273/D3273)*100</f>
        <v>0.68631863186318631</v>
      </c>
      <c r="P3273" s="19">
        <f>ROUND(E3273/L3273, 3)</f>
        <v>20.332999999999998</v>
      </c>
      <c r="Q3273" t="str">
        <f>LEFT(N3273, SEARCH("/", N3273, 1)-1)</f>
        <v>film &amp; video</v>
      </c>
      <c r="R3273" t="str">
        <f>RIGHT(N3273,LEN(N3273)-FIND("/",N3273))</f>
        <v>animation</v>
      </c>
      <c r="S3273" s="8">
        <f t="shared" si="102"/>
        <v>41547.694456018515</v>
      </c>
      <c r="T3273" s="8">
        <f t="shared" si="103"/>
        <v>41569.165972222225</v>
      </c>
    </row>
    <row r="3274" spans="1:20" ht="60" x14ac:dyDescent="0.2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17">
        <f>(E3274/D3274)*100</f>
        <v>0.68399999999999994</v>
      </c>
      <c r="P3274" s="19">
        <f>ROUND(E3274/L3274, 3)</f>
        <v>342</v>
      </c>
      <c r="Q3274" t="str">
        <f>LEFT(N3274, SEARCH("/", N3274, 1)-1)</f>
        <v>technology</v>
      </c>
      <c r="R3274" t="str">
        <f>RIGHT(N3274,LEN(N3274)-FIND("/",N3274))</f>
        <v>web</v>
      </c>
      <c r="S3274" s="8">
        <f t="shared" si="102"/>
        <v>42528.626620370371</v>
      </c>
      <c r="T3274" s="8">
        <f t="shared" si="103"/>
        <v>42573.626620370371</v>
      </c>
    </row>
    <row r="3275" spans="1:20" ht="30" x14ac:dyDescent="0.2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17">
        <f>(E3275/D3275)*100</f>
        <v>0.67999999999999994</v>
      </c>
      <c r="P3275" s="19">
        <f>ROUND(E3275/L3275, 3)</f>
        <v>34</v>
      </c>
      <c r="Q3275" t="str">
        <f>LEFT(N3275, SEARCH("/", N3275, 1)-1)</f>
        <v>music</v>
      </c>
      <c r="R3275" t="str">
        <f>RIGHT(N3275,LEN(N3275)-FIND("/",N3275))</f>
        <v>faith</v>
      </c>
      <c r="S3275" s="8">
        <f t="shared" si="102"/>
        <v>42341.59129629629</v>
      </c>
      <c r="T3275" s="8">
        <f t="shared" si="103"/>
        <v>42387.541666666672</v>
      </c>
    </row>
    <row r="3276" spans="1:20" ht="45" x14ac:dyDescent="0.2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17">
        <f>(E3276/D3276)*100</f>
        <v>0.67500000000000004</v>
      </c>
      <c r="P3276" s="19">
        <f>ROUND(E3276/L3276, 3)</f>
        <v>6.75</v>
      </c>
      <c r="Q3276" t="str">
        <f>LEFT(N3276, SEARCH("/", N3276, 1)-1)</f>
        <v>theater</v>
      </c>
      <c r="R3276" t="str">
        <f>RIGHT(N3276,LEN(N3276)-FIND("/",N3276))</f>
        <v>plays</v>
      </c>
      <c r="S3276" s="8">
        <f t="shared" si="102"/>
        <v>41833.951516203706</v>
      </c>
      <c r="T3276" s="8">
        <f t="shared" si="103"/>
        <v>41863.951516203706</v>
      </c>
    </row>
    <row r="3277" spans="1:20" ht="60" x14ac:dyDescent="0.2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17">
        <f>(E3277/D3277)*100</f>
        <v>0.67</v>
      </c>
      <c r="P3277" s="19">
        <f>ROUND(E3277/L3277, 3)</f>
        <v>67</v>
      </c>
      <c r="Q3277" t="str">
        <f>LEFT(N3277, SEARCH("/", N3277, 1)-1)</f>
        <v>publishing</v>
      </c>
      <c r="R3277" t="str">
        <f>RIGHT(N3277,LEN(N3277)-FIND("/",N3277))</f>
        <v>art books</v>
      </c>
      <c r="S3277" s="8">
        <f t="shared" si="102"/>
        <v>41555.041701388887</v>
      </c>
      <c r="T3277" s="8">
        <f t="shared" si="103"/>
        <v>41585.083368055559</v>
      </c>
    </row>
    <row r="3278" spans="1:20" x14ac:dyDescent="0.2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17">
        <f>(E3278/D3278)*100</f>
        <v>0.6696428571428571</v>
      </c>
      <c r="P3278" s="19">
        <f>ROUND(E3278/L3278, 3)</f>
        <v>10</v>
      </c>
      <c r="Q3278" t="str">
        <f>LEFT(N3278, SEARCH("/", N3278, 1)-1)</f>
        <v>film &amp; video</v>
      </c>
      <c r="R3278" t="str">
        <f>RIGHT(N3278,LEN(N3278)-FIND("/",N3278))</f>
        <v>animation</v>
      </c>
      <c r="S3278" s="8">
        <f t="shared" si="102"/>
        <v>41945.037789351853</v>
      </c>
      <c r="T3278" s="8">
        <f t="shared" si="103"/>
        <v>41998.208333333328</v>
      </c>
    </row>
    <row r="3279" spans="1:20" ht="60" x14ac:dyDescent="0.2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17">
        <f>(E3279/D3279)*100</f>
        <v>0.66666666666666674</v>
      </c>
      <c r="P3279" s="19">
        <f>ROUND(E3279/L3279, 3)</f>
        <v>20</v>
      </c>
      <c r="Q3279" t="str">
        <f>LEFT(N3279, SEARCH("/", N3279, 1)-1)</f>
        <v>games</v>
      </c>
      <c r="R3279" t="str">
        <f>RIGHT(N3279,LEN(N3279)-FIND("/",N3279))</f>
        <v>mobile games</v>
      </c>
      <c r="S3279" s="8">
        <f t="shared" si="102"/>
        <v>41821.407187500001</v>
      </c>
      <c r="T3279" s="8">
        <f t="shared" si="103"/>
        <v>41851.407187500001</v>
      </c>
    </row>
    <row r="3280" spans="1:20" ht="30" x14ac:dyDescent="0.2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17">
        <f>(E3280/D3280)*100</f>
        <v>0.66666666666666674</v>
      </c>
      <c r="P3280" s="19">
        <f>ROUND(E3280/L3280, 3)</f>
        <v>5</v>
      </c>
      <c r="Q3280" t="str">
        <f>LEFT(N3280, SEARCH("/", N3280, 1)-1)</f>
        <v>publishing</v>
      </c>
      <c r="R3280" t="str">
        <f>RIGHT(N3280,LEN(N3280)-FIND("/",N3280))</f>
        <v>children's books</v>
      </c>
      <c r="S3280" s="8">
        <f t="shared" si="102"/>
        <v>42573.65662037037</v>
      </c>
      <c r="T3280" s="8">
        <f t="shared" si="103"/>
        <v>42588.65662037037</v>
      </c>
    </row>
    <row r="3281" spans="1:20" ht="45" x14ac:dyDescent="0.2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17">
        <f>(E3281/D3281)*100</f>
        <v>0.66666666666666674</v>
      </c>
      <c r="P3281" s="19">
        <f>ROUND(E3281/L3281, 3)</f>
        <v>10</v>
      </c>
      <c r="Q3281" t="str">
        <f>LEFT(N3281, SEARCH("/", N3281, 1)-1)</f>
        <v>theater</v>
      </c>
      <c r="R3281" t="str">
        <f>RIGHT(N3281,LEN(N3281)-FIND("/",N3281))</f>
        <v>spaces</v>
      </c>
      <c r="S3281" s="8">
        <f t="shared" si="102"/>
        <v>41848.679803240739</v>
      </c>
      <c r="T3281" s="8">
        <f t="shared" si="103"/>
        <v>41908.679803240739</v>
      </c>
    </row>
    <row r="3282" spans="1:20" ht="45" x14ac:dyDescent="0.2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17">
        <f>(E3282/D3282)*100</f>
        <v>0.66666666666666674</v>
      </c>
      <c r="P3282" s="19">
        <f>ROUND(E3282/L3282, 3)</f>
        <v>10</v>
      </c>
      <c r="Q3282" t="str">
        <f>LEFT(N3282, SEARCH("/", N3282, 1)-1)</f>
        <v>theater</v>
      </c>
      <c r="R3282" t="str">
        <f>RIGHT(N3282,LEN(N3282)-FIND("/",N3282))</f>
        <v>plays</v>
      </c>
      <c r="S3282" s="8">
        <f t="shared" si="102"/>
        <v>42048.711724537032</v>
      </c>
      <c r="T3282" s="8">
        <f t="shared" si="103"/>
        <v>42086.75</v>
      </c>
    </row>
    <row r="3283" spans="1:20" ht="75" x14ac:dyDescent="0.2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17">
        <f>(E3283/D3283)*100</f>
        <v>0.66666666666666674</v>
      </c>
      <c r="P3283" s="19">
        <f>ROUND(E3283/L3283, 3)</f>
        <v>500</v>
      </c>
      <c r="Q3283" t="str">
        <f>LEFT(N3283, SEARCH("/", N3283, 1)-1)</f>
        <v>theater</v>
      </c>
      <c r="R3283" t="str">
        <f>RIGHT(N3283,LEN(N3283)-FIND("/",N3283))</f>
        <v>musical</v>
      </c>
      <c r="S3283" s="8">
        <f t="shared" si="102"/>
        <v>42333.695821759262</v>
      </c>
      <c r="T3283" s="8">
        <f t="shared" si="103"/>
        <v>42361.679166666669</v>
      </c>
    </row>
    <row r="3284" spans="1:20" ht="60" x14ac:dyDescent="0.2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17">
        <f>(E3284/D3284)*100</f>
        <v>0.66115702479338845</v>
      </c>
      <c r="P3284" s="19">
        <f>ROUND(E3284/L3284, 3)</f>
        <v>20</v>
      </c>
      <c r="Q3284" t="str">
        <f>LEFT(N3284, SEARCH("/", N3284, 1)-1)</f>
        <v>publishing</v>
      </c>
      <c r="R3284" t="str">
        <f>RIGHT(N3284,LEN(N3284)-FIND("/",N3284))</f>
        <v>art books</v>
      </c>
      <c r="S3284" s="8">
        <f t="shared" si="102"/>
        <v>42144.769479166673</v>
      </c>
      <c r="T3284" s="8">
        <f t="shared" si="103"/>
        <v>42174.769479166673</v>
      </c>
    </row>
    <row r="3285" spans="1:20" ht="60" x14ac:dyDescent="0.2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17">
        <f>(E3285/D3285)*100</f>
        <v>0.64102564102564097</v>
      </c>
      <c r="P3285" s="19">
        <f>ROUND(E3285/L3285, 3)</f>
        <v>5</v>
      </c>
      <c r="Q3285" t="str">
        <f>LEFT(N3285, SEARCH("/", N3285, 1)-1)</f>
        <v>technology</v>
      </c>
      <c r="R3285" t="str">
        <f>RIGHT(N3285,LEN(N3285)-FIND("/",N3285))</f>
        <v>web</v>
      </c>
      <c r="S3285" s="8">
        <f t="shared" si="102"/>
        <v>42307.034074074079</v>
      </c>
      <c r="T3285" s="8">
        <f t="shared" si="103"/>
        <v>42337.075740740736</v>
      </c>
    </row>
    <row r="3286" spans="1:20" ht="30" x14ac:dyDescent="0.2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17">
        <f>(E3286/D3286)*100</f>
        <v>0.625</v>
      </c>
      <c r="P3286" s="19">
        <f>ROUND(E3286/L3286, 3)</f>
        <v>50</v>
      </c>
      <c r="Q3286" t="str">
        <f>LEFT(N3286, SEARCH("/", N3286, 1)-1)</f>
        <v>food</v>
      </c>
      <c r="R3286" t="str">
        <f>RIGHT(N3286,LEN(N3286)-FIND("/",N3286))</f>
        <v>food trucks</v>
      </c>
      <c r="S3286" s="8">
        <f t="shared" si="102"/>
        <v>42143.714178240742</v>
      </c>
      <c r="T3286" s="8">
        <f t="shared" si="103"/>
        <v>42173.714178240742</v>
      </c>
    </row>
    <row r="3287" spans="1:20" ht="60" x14ac:dyDescent="0.2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17">
        <f>(E3287/D3287)*100</f>
        <v>0.625</v>
      </c>
      <c r="P3287" s="19">
        <f>ROUND(E3287/L3287, 3)</f>
        <v>62.5</v>
      </c>
      <c r="Q3287" t="str">
        <f>LEFT(N3287, SEARCH("/", N3287, 1)-1)</f>
        <v>theater</v>
      </c>
      <c r="R3287" t="str">
        <f>RIGHT(N3287,LEN(N3287)-FIND("/",N3287))</f>
        <v>spaces</v>
      </c>
      <c r="S3287" s="8">
        <f t="shared" si="102"/>
        <v>42665.150347222225</v>
      </c>
      <c r="T3287" s="8">
        <f t="shared" si="103"/>
        <v>42725.192013888889</v>
      </c>
    </row>
    <row r="3288" spans="1:20" ht="60" x14ac:dyDescent="0.2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17">
        <f>(E3288/D3288)*100</f>
        <v>0.625</v>
      </c>
      <c r="P3288" s="19">
        <f>ROUND(E3288/L3288, 3)</f>
        <v>25</v>
      </c>
      <c r="Q3288" t="str">
        <f>LEFT(N3288, SEARCH("/", N3288, 1)-1)</f>
        <v>theater</v>
      </c>
      <c r="R3288" t="str">
        <f>RIGHT(N3288,LEN(N3288)-FIND("/",N3288))</f>
        <v>plays</v>
      </c>
      <c r="S3288" s="8">
        <f t="shared" si="102"/>
        <v>42439.702314814815</v>
      </c>
      <c r="T3288" s="8">
        <f t="shared" si="103"/>
        <v>42468.774305555555</v>
      </c>
    </row>
    <row r="3289" spans="1:20" ht="45" x14ac:dyDescent="0.2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17">
        <f>(E3289/D3289)*100</f>
        <v>0.60869565217391308</v>
      </c>
      <c r="P3289" s="19">
        <f>ROUND(E3289/L3289, 3)</f>
        <v>28</v>
      </c>
      <c r="Q3289" t="str">
        <f>LEFT(N3289, SEARCH("/", N3289, 1)-1)</f>
        <v>technology</v>
      </c>
      <c r="R3289" t="str">
        <f>RIGHT(N3289,LEN(N3289)-FIND("/",N3289))</f>
        <v>wearables</v>
      </c>
      <c r="S3289" s="8">
        <f t="shared" si="102"/>
        <v>42082.702800925923</v>
      </c>
      <c r="T3289" s="8">
        <f t="shared" si="103"/>
        <v>42112.702800925923</v>
      </c>
    </row>
    <row r="3290" spans="1:20" ht="60" x14ac:dyDescent="0.2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17">
        <f>(E3290/D3290)*100</f>
        <v>0.60399999999999998</v>
      </c>
      <c r="P3290" s="19">
        <f>ROUND(E3290/L3290, 3)</f>
        <v>50.332999999999998</v>
      </c>
      <c r="Q3290" t="str">
        <f>LEFT(N3290, SEARCH("/", N3290, 1)-1)</f>
        <v>food</v>
      </c>
      <c r="R3290" t="str">
        <f>RIGHT(N3290,LEN(N3290)-FIND("/",N3290))</f>
        <v>food trucks</v>
      </c>
      <c r="S3290" s="8">
        <f t="shared" si="102"/>
        <v>42211.732430555552</v>
      </c>
      <c r="T3290" s="8">
        <f t="shared" si="103"/>
        <v>42241.732430555552</v>
      </c>
    </row>
    <row r="3291" spans="1:20" ht="60" x14ac:dyDescent="0.2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17">
        <f>(E3291/D3291)*100</f>
        <v>0.6</v>
      </c>
      <c r="P3291" s="19">
        <f>ROUND(E3291/L3291, 3)</f>
        <v>30</v>
      </c>
      <c r="Q3291" t="str">
        <f>LEFT(N3291, SEARCH("/", N3291, 1)-1)</f>
        <v>music</v>
      </c>
      <c r="R3291" t="str">
        <f>RIGHT(N3291,LEN(N3291)-FIND("/",N3291))</f>
        <v>jazz</v>
      </c>
      <c r="S3291" s="8">
        <f t="shared" si="102"/>
        <v>41802.94363425926</v>
      </c>
      <c r="T3291" s="8">
        <f t="shared" si="103"/>
        <v>41834.104166666664</v>
      </c>
    </row>
    <row r="3292" spans="1:20" ht="60" x14ac:dyDescent="0.2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17">
        <f>(E3292/D3292)*100</f>
        <v>0.6</v>
      </c>
      <c r="P3292" s="19">
        <f>ROUND(E3292/L3292, 3)</f>
        <v>15</v>
      </c>
      <c r="Q3292" t="str">
        <f>LEFT(N3292, SEARCH("/", N3292, 1)-1)</f>
        <v>food</v>
      </c>
      <c r="R3292" t="str">
        <f>RIGHT(N3292,LEN(N3292)-FIND("/",N3292))</f>
        <v>restaurants</v>
      </c>
      <c r="S3292" s="8">
        <f t="shared" si="102"/>
        <v>42258.297094907408</v>
      </c>
      <c r="T3292" s="8">
        <f t="shared" si="103"/>
        <v>42280.875</v>
      </c>
    </row>
    <row r="3293" spans="1:20" ht="45" x14ac:dyDescent="0.2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17">
        <f>(E3293/D3293)*100</f>
        <v>0.6</v>
      </c>
      <c r="P3293" s="19">
        <f>ROUND(E3293/L3293, 3)</f>
        <v>25.5</v>
      </c>
      <c r="Q3293" t="str">
        <f>LEFT(N3293, SEARCH("/", N3293, 1)-1)</f>
        <v>food</v>
      </c>
      <c r="R3293" t="str">
        <f>RIGHT(N3293,LEN(N3293)-FIND("/",N3293))</f>
        <v>food trucks</v>
      </c>
      <c r="S3293" s="8">
        <f t="shared" si="102"/>
        <v>42110.326423611114</v>
      </c>
      <c r="T3293" s="8">
        <f t="shared" si="103"/>
        <v>42140.125</v>
      </c>
    </row>
    <row r="3294" spans="1:20" ht="60" x14ac:dyDescent="0.2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17">
        <f>(E3294/D3294)*100</f>
        <v>0.6</v>
      </c>
      <c r="P3294" s="19">
        <f>ROUND(E3294/L3294, 3)</f>
        <v>22.5</v>
      </c>
      <c r="Q3294" t="str">
        <f>LEFT(N3294, SEARCH("/", N3294, 1)-1)</f>
        <v>theater</v>
      </c>
      <c r="R3294" t="str">
        <f>RIGHT(N3294,LEN(N3294)-FIND("/",N3294))</f>
        <v>plays</v>
      </c>
      <c r="S3294" s="8">
        <f t="shared" si="102"/>
        <v>41801.711550925924</v>
      </c>
      <c r="T3294" s="8">
        <f t="shared" si="103"/>
        <v>41844.124305555553</v>
      </c>
    </row>
    <row r="3295" spans="1:20" ht="60" x14ac:dyDescent="0.2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17">
        <f>(E3295/D3295)*100</f>
        <v>0.59666666666666668</v>
      </c>
      <c r="P3295" s="19">
        <f>ROUND(E3295/L3295, 3)</f>
        <v>71.599999999999994</v>
      </c>
      <c r="Q3295" t="str">
        <f>LEFT(N3295, SEARCH("/", N3295, 1)-1)</f>
        <v>technology</v>
      </c>
      <c r="R3295" t="str">
        <f>RIGHT(N3295,LEN(N3295)-FIND("/",N3295))</f>
        <v>space exploration</v>
      </c>
      <c r="S3295" s="8">
        <f t="shared" si="102"/>
        <v>42695.624340277776</v>
      </c>
      <c r="T3295" s="8">
        <f t="shared" si="103"/>
        <v>42725.624340277776</v>
      </c>
    </row>
    <row r="3296" spans="1:20" ht="60" x14ac:dyDescent="0.2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17">
        <f>(E3296/D3296)*100</f>
        <v>0.58333333333333337</v>
      </c>
      <c r="P3296" s="19">
        <f>ROUND(E3296/L3296, 3)</f>
        <v>8.75</v>
      </c>
      <c r="Q3296" t="str">
        <f>LEFT(N3296, SEARCH("/", N3296, 1)-1)</f>
        <v>music</v>
      </c>
      <c r="R3296" t="str">
        <f>RIGHT(N3296,LEN(N3296)-FIND("/",N3296))</f>
        <v>faith</v>
      </c>
      <c r="S3296" s="8">
        <f t="shared" si="102"/>
        <v>41912.932430555556</v>
      </c>
      <c r="T3296" s="8">
        <f t="shared" si="103"/>
        <v>41942.932430555556</v>
      </c>
    </row>
    <row r="3297" spans="1:20" ht="60" x14ac:dyDescent="0.2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17">
        <f>(E3297/D3297)*100</f>
        <v>0.57499999999999996</v>
      </c>
      <c r="P3297" s="19">
        <f>ROUND(E3297/L3297, 3)</f>
        <v>38.332999999999998</v>
      </c>
      <c r="Q3297" t="str">
        <f>LEFT(N3297, SEARCH("/", N3297, 1)-1)</f>
        <v>film &amp; video</v>
      </c>
      <c r="R3297" t="str">
        <f>RIGHT(N3297,LEN(N3297)-FIND("/",N3297))</f>
        <v>science fiction</v>
      </c>
      <c r="S3297" s="8">
        <f t="shared" si="102"/>
        <v>42693.016180555554</v>
      </c>
      <c r="T3297" s="8">
        <f t="shared" si="103"/>
        <v>42753.016180555554</v>
      </c>
    </row>
    <row r="3298" spans="1:20" ht="30" x14ac:dyDescent="0.2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17">
        <f>(E3298/D3298)*100</f>
        <v>0.5714285714285714</v>
      </c>
      <c r="P3298" s="19">
        <f>ROUND(E3298/L3298, 3)</f>
        <v>15.429</v>
      </c>
      <c r="Q3298" t="str">
        <f>LEFT(N3298, SEARCH("/", N3298, 1)-1)</f>
        <v>technology</v>
      </c>
      <c r="R3298" t="str">
        <f>RIGHT(N3298,LEN(N3298)-FIND("/",N3298))</f>
        <v>web</v>
      </c>
      <c r="S3298" s="8">
        <f t="shared" si="102"/>
        <v>42094.101145833338</v>
      </c>
      <c r="T3298" s="8">
        <f t="shared" si="103"/>
        <v>42124.101145833338</v>
      </c>
    </row>
    <row r="3299" spans="1:20" ht="45" x14ac:dyDescent="0.2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17">
        <f>(E3299/D3299)*100</f>
        <v>0.56800000000000006</v>
      </c>
      <c r="P3299" s="19">
        <f>ROUND(E3299/L3299, 3)</f>
        <v>28.4</v>
      </c>
      <c r="Q3299" t="str">
        <f>LEFT(N3299, SEARCH("/", N3299, 1)-1)</f>
        <v>games</v>
      </c>
      <c r="R3299" t="str">
        <f>RIGHT(N3299,LEN(N3299)-FIND("/",N3299))</f>
        <v>video games</v>
      </c>
      <c r="S3299" s="8">
        <f t="shared" si="102"/>
        <v>42716.7424537037</v>
      </c>
      <c r="T3299" s="8">
        <f t="shared" si="103"/>
        <v>42746.7424537037</v>
      </c>
    </row>
    <row r="3300" spans="1:20" ht="45" x14ac:dyDescent="0.2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17">
        <f>(E3300/D3300)*100</f>
        <v>0.55999999999999994</v>
      </c>
      <c r="P3300" s="19">
        <f>ROUND(E3300/L3300, 3)</f>
        <v>14</v>
      </c>
      <c r="Q3300" t="str">
        <f>LEFT(N3300, SEARCH("/", N3300, 1)-1)</f>
        <v>technology</v>
      </c>
      <c r="R3300" t="str">
        <f>RIGHT(N3300,LEN(N3300)-FIND("/",N3300))</f>
        <v>web</v>
      </c>
      <c r="S3300" s="8">
        <f t="shared" si="102"/>
        <v>42020.854247685187</v>
      </c>
      <c r="T3300" s="8">
        <f t="shared" si="103"/>
        <v>42050.854247685187</v>
      </c>
    </row>
    <row r="3301" spans="1:20" ht="45" x14ac:dyDescent="0.2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17">
        <f>(E3301/D3301)*100</f>
        <v>0.55999999999999994</v>
      </c>
      <c r="P3301" s="19">
        <f>ROUND(E3301/L3301, 3)</f>
        <v>93.332999999999998</v>
      </c>
      <c r="Q3301" t="str">
        <f>LEFT(N3301, SEARCH("/", N3301, 1)-1)</f>
        <v>technology</v>
      </c>
      <c r="R3301" t="str">
        <f>RIGHT(N3301,LEN(N3301)-FIND("/",N3301))</f>
        <v>wearables</v>
      </c>
      <c r="S3301" s="8">
        <f t="shared" si="102"/>
        <v>42424.749490740738</v>
      </c>
      <c r="T3301" s="8">
        <f t="shared" si="103"/>
        <v>42454.707824074074</v>
      </c>
    </row>
    <row r="3302" spans="1:20" ht="45" x14ac:dyDescent="0.2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17">
        <f>(E3302/D3302)*100</f>
        <v>0.55999999999999994</v>
      </c>
      <c r="P3302" s="19">
        <f>ROUND(E3302/L3302, 3)</f>
        <v>18.667000000000002</v>
      </c>
      <c r="Q3302" t="str">
        <f>LEFT(N3302, SEARCH("/", N3302, 1)-1)</f>
        <v>games</v>
      </c>
      <c r="R3302" t="str">
        <f>RIGHT(N3302,LEN(N3302)-FIND("/",N3302))</f>
        <v>video games</v>
      </c>
      <c r="S3302" s="8">
        <f t="shared" si="102"/>
        <v>41101.906111111115</v>
      </c>
      <c r="T3302" s="8">
        <f t="shared" si="103"/>
        <v>41131.906111111115</v>
      </c>
    </row>
    <row r="3303" spans="1:20" ht="45" x14ac:dyDescent="0.2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17">
        <f>(E3303/D3303)*100</f>
        <v>0.55833333333333335</v>
      </c>
      <c r="P3303" s="19">
        <f>ROUND(E3303/L3303, 3)</f>
        <v>55.832999999999998</v>
      </c>
      <c r="Q3303" t="str">
        <f>LEFT(N3303, SEARCH("/", N3303, 1)-1)</f>
        <v>food</v>
      </c>
      <c r="R3303" t="str">
        <f>RIGHT(N3303,LEN(N3303)-FIND("/",N3303))</f>
        <v>food trucks</v>
      </c>
      <c r="S3303" s="8">
        <f t="shared" si="102"/>
        <v>42536.862800925926</v>
      </c>
      <c r="T3303" s="8">
        <f t="shared" si="103"/>
        <v>42566.862800925926</v>
      </c>
    </row>
    <row r="3304" spans="1:20" ht="45" x14ac:dyDescent="0.2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17">
        <f>(E3304/D3304)*100</f>
        <v>0.55555555555555558</v>
      </c>
      <c r="P3304" s="19">
        <f>ROUND(E3304/L3304, 3)</f>
        <v>25</v>
      </c>
      <c r="Q3304" t="str">
        <f>LEFT(N3304, SEARCH("/", N3304, 1)-1)</f>
        <v>technology</v>
      </c>
      <c r="R3304" t="str">
        <f>RIGHT(N3304,LEN(N3304)-FIND("/",N3304))</f>
        <v>web</v>
      </c>
      <c r="S3304" s="8">
        <f t="shared" si="102"/>
        <v>42276.046689814815</v>
      </c>
      <c r="T3304" s="8">
        <f t="shared" si="103"/>
        <v>42306.046689814815</v>
      </c>
    </row>
    <row r="3305" spans="1:20" ht="60" x14ac:dyDescent="0.2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17">
        <f>(E3305/D3305)*100</f>
        <v>0.54999999999999993</v>
      </c>
      <c r="P3305" s="19">
        <f>ROUND(E3305/L3305, 3)</f>
        <v>27.5</v>
      </c>
      <c r="Q3305" t="str">
        <f>LEFT(N3305, SEARCH("/", N3305, 1)-1)</f>
        <v>publishing</v>
      </c>
      <c r="R3305" t="str">
        <f>RIGHT(N3305,LEN(N3305)-FIND("/",N3305))</f>
        <v>art books</v>
      </c>
      <c r="S3305" s="8">
        <f t="shared" si="102"/>
        <v>41054.847777777781</v>
      </c>
      <c r="T3305" s="8">
        <f t="shared" si="103"/>
        <v>41114.847777777781</v>
      </c>
    </row>
    <row r="3306" spans="1:20" ht="30" x14ac:dyDescent="0.2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17">
        <f>(E3306/D3306)*100</f>
        <v>0.54999999999999993</v>
      </c>
      <c r="P3306" s="19">
        <f>ROUND(E3306/L3306, 3)</f>
        <v>5.5</v>
      </c>
      <c r="Q3306" t="str">
        <f>LEFT(N3306, SEARCH("/", N3306, 1)-1)</f>
        <v>theater</v>
      </c>
      <c r="R3306" t="str">
        <f>RIGHT(N3306,LEN(N3306)-FIND("/",N3306))</f>
        <v>plays</v>
      </c>
      <c r="S3306" s="8">
        <f t="shared" si="102"/>
        <v>42402.947002314817</v>
      </c>
      <c r="T3306" s="8">
        <f t="shared" si="103"/>
        <v>42452.145138888889</v>
      </c>
    </row>
    <row r="3307" spans="1:20" ht="60" x14ac:dyDescent="0.2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17">
        <f>(E3307/D3307)*100</f>
        <v>0.54884742041712409</v>
      </c>
      <c r="P3307" s="19">
        <f>ROUND(E3307/L3307, 3)</f>
        <v>5</v>
      </c>
      <c r="Q3307" t="str">
        <f>LEFT(N3307, SEARCH("/", N3307, 1)-1)</f>
        <v>music</v>
      </c>
      <c r="R3307" t="str">
        <f>RIGHT(N3307,LEN(N3307)-FIND("/",N3307))</f>
        <v>world music</v>
      </c>
      <c r="S3307" s="8">
        <f t="shared" si="102"/>
        <v>40782.165532407409</v>
      </c>
      <c r="T3307" s="8">
        <f t="shared" si="103"/>
        <v>40797.554166666669</v>
      </c>
    </row>
    <row r="3308" spans="1:20" ht="60" x14ac:dyDescent="0.2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17">
        <f>(E3308/D3308)*100</f>
        <v>0.53333333333333333</v>
      </c>
      <c r="P3308" s="19">
        <f>ROUND(E3308/L3308, 3)</f>
        <v>91.429000000000002</v>
      </c>
      <c r="Q3308" t="str">
        <f>LEFT(N3308, SEARCH("/", N3308, 1)-1)</f>
        <v>film &amp; video</v>
      </c>
      <c r="R3308" t="str">
        <f>RIGHT(N3308,LEN(N3308)-FIND("/",N3308))</f>
        <v>drama</v>
      </c>
      <c r="S3308" s="8">
        <f t="shared" si="102"/>
        <v>41841.762743055559</v>
      </c>
      <c r="T3308" s="8">
        <f t="shared" si="103"/>
        <v>41901.762743055559</v>
      </c>
    </row>
    <row r="3309" spans="1:20" ht="45" x14ac:dyDescent="0.2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17">
        <f>(E3309/D3309)*100</f>
        <v>0.52</v>
      </c>
      <c r="P3309" s="19">
        <f>ROUND(E3309/L3309, 3)</f>
        <v>26</v>
      </c>
      <c r="Q3309" t="str">
        <f>LEFT(N3309, SEARCH("/", N3309, 1)-1)</f>
        <v>technology</v>
      </c>
      <c r="R3309" t="str">
        <f>RIGHT(N3309,LEN(N3309)-FIND("/",N3309))</f>
        <v>wearables</v>
      </c>
      <c r="S3309" s="8">
        <f t="shared" si="102"/>
        <v>42158.028310185182</v>
      </c>
      <c r="T3309" s="8">
        <f t="shared" si="103"/>
        <v>42186.028310185182</v>
      </c>
    </row>
    <row r="3310" spans="1:20" ht="60" x14ac:dyDescent="0.2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17">
        <f>(E3310/D3310)*100</f>
        <v>0.51</v>
      </c>
      <c r="P3310" s="19">
        <f>ROUND(E3310/L3310, 3)</f>
        <v>23.181999999999999</v>
      </c>
      <c r="Q3310" t="str">
        <f>LEFT(N3310, SEARCH("/", N3310, 1)-1)</f>
        <v>games</v>
      </c>
      <c r="R3310" t="str">
        <f>RIGHT(N3310,LEN(N3310)-FIND("/",N3310))</f>
        <v>video games</v>
      </c>
      <c r="S3310" s="8">
        <f t="shared" si="102"/>
        <v>41220.933124999996</v>
      </c>
      <c r="T3310" s="8">
        <f t="shared" si="103"/>
        <v>41250.933124999996</v>
      </c>
    </row>
    <row r="3311" spans="1:20" ht="45" x14ac:dyDescent="0.2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17">
        <f>(E3311/D3311)*100</f>
        <v>0.51</v>
      </c>
      <c r="P3311" s="19">
        <f>ROUND(E3311/L3311, 3)</f>
        <v>17</v>
      </c>
      <c r="Q3311" t="str">
        <f>LEFT(N3311, SEARCH("/", N3311, 1)-1)</f>
        <v>games</v>
      </c>
      <c r="R3311" t="str">
        <f>RIGHT(N3311,LEN(N3311)-FIND("/",N3311))</f>
        <v>mobile games</v>
      </c>
      <c r="S3311" s="8">
        <f t="shared" si="102"/>
        <v>42528.899398148147</v>
      </c>
      <c r="T3311" s="8">
        <f t="shared" si="103"/>
        <v>42588.899398148147</v>
      </c>
    </row>
    <row r="3312" spans="1:20" ht="30" x14ac:dyDescent="0.2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17">
        <f>(E3312/D3312)*100</f>
        <v>0.51</v>
      </c>
      <c r="P3312" s="19">
        <f>ROUND(E3312/L3312, 3)</f>
        <v>17</v>
      </c>
      <c r="Q3312" t="str">
        <f>LEFT(N3312, SEARCH("/", N3312, 1)-1)</f>
        <v>technology</v>
      </c>
      <c r="R3312" t="str">
        <f>RIGHT(N3312,LEN(N3312)-FIND("/",N3312))</f>
        <v>gadgets</v>
      </c>
      <c r="S3312" s="8">
        <f t="shared" si="102"/>
        <v>42656.717303240745</v>
      </c>
      <c r="T3312" s="8">
        <f t="shared" si="103"/>
        <v>42681.758969907409</v>
      </c>
    </row>
    <row r="3313" spans="1:20" ht="60" x14ac:dyDescent="0.2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17">
        <f>(E3313/D3313)*100</f>
        <v>0.503</v>
      </c>
      <c r="P3313" s="19">
        <f>ROUND(E3313/L3313, 3)</f>
        <v>167.667</v>
      </c>
      <c r="Q3313" t="str">
        <f>LEFT(N3313, SEARCH("/", N3313, 1)-1)</f>
        <v>technology</v>
      </c>
      <c r="R3313" t="str">
        <f>RIGHT(N3313,LEN(N3313)-FIND("/",N3313))</f>
        <v>wearables</v>
      </c>
      <c r="S3313" s="8">
        <f t="shared" si="102"/>
        <v>42705.690347222218</v>
      </c>
      <c r="T3313" s="8">
        <f t="shared" si="103"/>
        <v>42734.958333333328</v>
      </c>
    </row>
    <row r="3314" spans="1:20" x14ac:dyDescent="0.2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17">
        <f>(E3314/D3314)*100</f>
        <v>0.5</v>
      </c>
      <c r="P3314" s="19">
        <f>ROUND(E3314/L3314, 3)</f>
        <v>100</v>
      </c>
      <c r="Q3314" t="str">
        <f>LEFT(N3314, SEARCH("/", N3314, 1)-1)</f>
        <v>music</v>
      </c>
      <c r="R3314" t="str">
        <f>RIGHT(N3314,LEN(N3314)-FIND("/",N3314))</f>
        <v>jazz</v>
      </c>
      <c r="S3314" s="8">
        <f t="shared" si="102"/>
        <v>41227.641724537039</v>
      </c>
      <c r="T3314" s="8">
        <f t="shared" si="103"/>
        <v>41262.641724537039</v>
      </c>
    </row>
    <row r="3315" spans="1:20" ht="60" x14ac:dyDescent="0.2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17">
        <f>(E3315/D3315)*100</f>
        <v>0.5</v>
      </c>
      <c r="P3315" s="19">
        <f>ROUND(E3315/L3315, 3)</f>
        <v>25</v>
      </c>
      <c r="Q3315" t="str">
        <f>LEFT(N3315, SEARCH("/", N3315, 1)-1)</f>
        <v>games</v>
      </c>
      <c r="R3315" t="str">
        <f>RIGHT(N3315,LEN(N3315)-FIND("/",N3315))</f>
        <v>video games</v>
      </c>
      <c r="S3315" s="8">
        <f t="shared" si="102"/>
        <v>42107.836435185185</v>
      </c>
      <c r="T3315" s="8">
        <f t="shared" si="103"/>
        <v>42137.836435185185</v>
      </c>
    </row>
    <row r="3316" spans="1:20" ht="60" x14ac:dyDescent="0.2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17">
        <f>(E3316/D3316)*100</f>
        <v>0.5</v>
      </c>
      <c r="P3316" s="19">
        <f>ROUND(E3316/L3316, 3)</f>
        <v>5</v>
      </c>
      <c r="Q3316" t="str">
        <f>LEFT(N3316, SEARCH("/", N3316, 1)-1)</f>
        <v>games</v>
      </c>
      <c r="R3316" t="str">
        <f>RIGHT(N3316,LEN(N3316)-FIND("/",N3316))</f>
        <v>video games</v>
      </c>
      <c r="S3316" s="8">
        <f t="shared" si="102"/>
        <v>41835.977083333331</v>
      </c>
      <c r="T3316" s="8">
        <f t="shared" si="103"/>
        <v>41865.977083333331</v>
      </c>
    </row>
    <row r="3317" spans="1:20" ht="45" x14ac:dyDescent="0.2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17">
        <f>(E3317/D3317)*100</f>
        <v>0.5</v>
      </c>
      <c r="P3317" s="19">
        <f>ROUND(E3317/L3317, 3)</f>
        <v>5</v>
      </c>
      <c r="Q3317" t="str">
        <f>LEFT(N3317, SEARCH("/", N3317, 1)-1)</f>
        <v>games</v>
      </c>
      <c r="R3317" t="str">
        <f>RIGHT(N3317,LEN(N3317)-FIND("/",N3317))</f>
        <v>mobile games</v>
      </c>
      <c r="S3317" s="8">
        <f t="shared" si="102"/>
        <v>42535.327476851846</v>
      </c>
      <c r="T3317" s="8">
        <f t="shared" si="103"/>
        <v>42565.327476851846</v>
      </c>
    </row>
    <row r="3318" spans="1:20" ht="45" x14ac:dyDescent="0.2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17">
        <f>(E3318/D3318)*100</f>
        <v>0.5</v>
      </c>
      <c r="P3318" s="19">
        <f>ROUND(E3318/L3318, 3)</f>
        <v>7.5</v>
      </c>
      <c r="Q3318" t="str">
        <f>LEFT(N3318, SEARCH("/", N3318, 1)-1)</f>
        <v>publishing</v>
      </c>
      <c r="R3318" t="str">
        <f>RIGHT(N3318,LEN(N3318)-FIND("/",N3318))</f>
        <v>translations</v>
      </c>
      <c r="S3318" s="8">
        <f t="shared" si="102"/>
        <v>41838.536782407406</v>
      </c>
      <c r="T3318" s="8">
        <f t="shared" si="103"/>
        <v>41863.536782407406</v>
      </c>
    </row>
    <row r="3319" spans="1:20" ht="60" x14ac:dyDescent="0.2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17">
        <f>(E3319/D3319)*100</f>
        <v>0.5</v>
      </c>
      <c r="P3319" s="19">
        <f>ROUND(E3319/L3319, 3)</f>
        <v>5</v>
      </c>
      <c r="Q3319" t="str">
        <f>LEFT(N3319, SEARCH("/", N3319, 1)-1)</f>
        <v>photography</v>
      </c>
      <c r="R3319" t="str">
        <f>RIGHT(N3319,LEN(N3319)-FIND("/",N3319))</f>
        <v>places</v>
      </c>
      <c r="S3319" s="8">
        <f t="shared" si="102"/>
        <v>42325.448958333334</v>
      </c>
      <c r="T3319" s="8">
        <f t="shared" si="103"/>
        <v>42357.448958333334</v>
      </c>
    </row>
    <row r="3320" spans="1:20" ht="45" x14ac:dyDescent="0.2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17">
        <f>(E3320/D3320)*100</f>
        <v>0.5</v>
      </c>
      <c r="P3320" s="19">
        <f>ROUND(E3320/L3320, 3)</f>
        <v>10</v>
      </c>
      <c r="Q3320" t="str">
        <f>LEFT(N3320, SEARCH("/", N3320, 1)-1)</f>
        <v>photography</v>
      </c>
      <c r="R3320" t="str">
        <f>RIGHT(N3320,LEN(N3320)-FIND("/",N3320))</f>
        <v>photobooks</v>
      </c>
      <c r="S3320" s="8">
        <f t="shared" si="102"/>
        <v>41956.250034722223</v>
      </c>
      <c r="T3320" s="8">
        <f t="shared" si="103"/>
        <v>42016.250034722223</v>
      </c>
    </row>
    <row r="3321" spans="1:20" ht="60" x14ac:dyDescent="0.2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17">
        <f>(E3321/D3321)*100</f>
        <v>0.5</v>
      </c>
      <c r="P3321" s="19">
        <f>ROUND(E3321/L3321, 3)</f>
        <v>62.5</v>
      </c>
      <c r="Q3321" t="str">
        <f>LEFT(N3321, SEARCH("/", N3321, 1)-1)</f>
        <v>games</v>
      </c>
      <c r="R3321" t="str">
        <f>RIGHT(N3321,LEN(N3321)-FIND("/",N3321))</f>
        <v>mobile games</v>
      </c>
      <c r="S3321" s="8">
        <f t="shared" si="102"/>
        <v>42742.246493055558</v>
      </c>
      <c r="T3321" s="8">
        <f t="shared" si="103"/>
        <v>42795.166666666672</v>
      </c>
    </row>
    <row r="3322" spans="1:20" ht="60" x14ac:dyDescent="0.2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17">
        <f>(E3322/D3322)*100</f>
        <v>0.5</v>
      </c>
      <c r="P3322" s="19">
        <f>ROUND(E3322/L3322, 3)</f>
        <v>50</v>
      </c>
      <c r="Q3322" t="str">
        <f>LEFT(N3322, SEARCH("/", N3322, 1)-1)</f>
        <v>food</v>
      </c>
      <c r="R3322" t="str">
        <f>RIGHT(N3322,LEN(N3322)-FIND("/",N3322))</f>
        <v>food trucks</v>
      </c>
      <c r="S3322" s="8">
        <f t="shared" si="102"/>
        <v>42584.666597222225</v>
      </c>
      <c r="T3322" s="8">
        <f t="shared" si="103"/>
        <v>42614.666597222225</v>
      </c>
    </row>
    <row r="3323" spans="1:20" ht="45" x14ac:dyDescent="0.2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17">
        <f>(E3323/D3323)*100</f>
        <v>0.5</v>
      </c>
      <c r="P3323" s="19">
        <f>ROUND(E3323/L3323, 3)</f>
        <v>1</v>
      </c>
      <c r="Q3323" t="str">
        <f>LEFT(N3323, SEARCH("/", N3323, 1)-1)</f>
        <v>food</v>
      </c>
      <c r="R3323" t="str">
        <f>RIGHT(N3323,LEN(N3323)-FIND("/",N3323))</f>
        <v>food trucks</v>
      </c>
      <c r="S3323" s="8">
        <f t="shared" si="102"/>
        <v>42019.76944444445</v>
      </c>
      <c r="T3323" s="8">
        <f t="shared" si="103"/>
        <v>42079.727777777778</v>
      </c>
    </row>
    <row r="3324" spans="1:20" ht="30" x14ac:dyDescent="0.2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17">
        <f>(E3324/D3324)*100</f>
        <v>0.5</v>
      </c>
      <c r="P3324" s="19">
        <f>ROUND(E3324/L3324, 3)</f>
        <v>12.5</v>
      </c>
      <c r="Q3324" t="str">
        <f>LEFT(N3324, SEARCH("/", N3324, 1)-1)</f>
        <v>theater</v>
      </c>
      <c r="R3324" t="str">
        <f>RIGHT(N3324,LEN(N3324)-FIND("/",N3324))</f>
        <v>plays</v>
      </c>
      <c r="S3324" s="8">
        <f t="shared" si="102"/>
        <v>41953.773090277777</v>
      </c>
      <c r="T3324" s="8">
        <f t="shared" si="103"/>
        <v>42013.083333333328</v>
      </c>
    </row>
    <row r="3325" spans="1:20" ht="45" x14ac:dyDescent="0.2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17">
        <f>(E3325/D3325)*100</f>
        <v>0.49199999999999999</v>
      </c>
      <c r="P3325" s="19">
        <f>ROUND(E3325/L3325, 3)</f>
        <v>20.5</v>
      </c>
      <c r="Q3325" t="str">
        <f>LEFT(N3325, SEARCH("/", N3325, 1)-1)</f>
        <v>technology</v>
      </c>
      <c r="R3325" t="str">
        <f>RIGHT(N3325,LEN(N3325)-FIND("/",N3325))</f>
        <v>web</v>
      </c>
      <c r="S3325" s="8">
        <f t="shared" si="102"/>
        <v>41927.71980324074</v>
      </c>
      <c r="T3325" s="8">
        <f t="shared" si="103"/>
        <v>41957.761469907404</v>
      </c>
    </row>
    <row r="3326" spans="1:20" ht="45" x14ac:dyDescent="0.2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17">
        <f>(E3326/D3326)*100</f>
        <v>0.48960000000000004</v>
      </c>
      <c r="P3326" s="19">
        <f>ROUND(E3326/L3326, 3)</f>
        <v>306</v>
      </c>
      <c r="Q3326" t="str">
        <f>LEFT(N3326, SEARCH("/", N3326, 1)-1)</f>
        <v>food</v>
      </c>
      <c r="R3326" t="str">
        <f>RIGHT(N3326,LEN(N3326)-FIND("/",N3326))</f>
        <v>food trucks</v>
      </c>
      <c r="S3326" s="8">
        <f t="shared" si="102"/>
        <v>42252.277615740735</v>
      </c>
      <c r="T3326" s="8">
        <f t="shared" si="103"/>
        <v>42282.277615740735</v>
      </c>
    </row>
    <row r="3327" spans="1:20" ht="30" x14ac:dyDescent="0.2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17">
        <f>(E3327/D3327)*100</f>
        <v>0.48666666666666669</v>
      </c>
      <c r="P3327" s="19">
        <f>ROUND(E3327/L3327, 3)</f>
        <v>24.332999999999998</v>
      </c>
      <c r="Q3327" t="str">
        <f>LEFT(N3327, SEARCH("/", N3327, 1)-1)</f>
        <v>food</v>
      </c>
      <c r="R3327" t="str">
        <f>RIGHT(N3327,LEN(N3327)-FIND("/",N3327))</f>
        <v>food trucks</v>
      </c>
      <c r="S3327" s="8">
        <f t="shared" si="102"/>
        <v>42675.171076388884</v>
      </c>
      <c r="T3327" s="8">
        <f t="shared" si="103"/>
        <v>42705.212743055556</v>
      </c>
    </row>
    <row r="3328" spans="1:20" ht="60" x14ac:dyDescent="0.2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17">
        <f>(E3328/D3328)*100</f>
        <v>0.47727272727272729</v>
      </c>
      <c r="P3328" s="19">
        <f>ROUND(E3328/L3328, 3)</f>
        <v>52.5</v>
      </c>
      <c r="Q3328" t="str">
        <f>LEFT(N3328, SEARCH("/", N3328, 1)-1)</f>
        <v>theater</v>
      </c>
      <c r="R3328" t="str">
        <f>RIGHT(N3328,LEN(N3328)-FIND("/",N3328))</f>
        <v>spaces</v>
      </c>
      <c r="S3328" s="8">
        <f t="shared" si="102"/>
        <v>42766.956921296296</v>
      </c>
      <c r="T3328" s="8">
        <f t="shared" si="103"/>
        <v>42796.956921296296</v>
      </c>
    </row>
    <row r="3329" spans="1:20" ht="45" x14ac:dyDescent="0.2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17">
        <f>(E3329/D3329)*100</f>
        <v>0.47333333333333333</v>
      </c>
      <c r="P3329" s="19">
        <f>ROUND(E3329/L3329, 3)</f>
        <v>23.667000000000002</v>
      </c>
      <c r="Q3329" t="str">
        <f>LEFT(N3329, SEARCH("/", N3329, 1)-1)</f>
        <v>food</v>
      </c>
      <c r="R3329" t="str">
        <f>RIGHT(N3329,LEN(N3329)-FIND("/",N3329))</f>
        <v>food trucks</v>
      </c>
      <c r="S3329" s="8">
        <f t="shared" si="102"/>
        <v>42048.181921296295</v>
      </c>
      <c r="T3329" s="8">
        <f t="shared" si="103"/>
        <v>42108.14025462963</v>
      </c>
    </row>
    <row r="3330" spans="1:20" ht="60" x14ac:dyDescent="0.2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17">
        <f>(E3330/D3330)*100</f>
        <v>0.47222222222222221</v>
      </c>
      <c r="P3330" s="19">
        <f>ROUND(E3330/L3330, 3)</f>
        <v>60.713999999999999</v>
      </c>
      <c r="Q3330" t="str">
        <f>LEFT(N3330, SEARCH("/", N3330, 1)-1)</f>
        <v>games</v>
      </c>
      <c r="R3330" t="str">
        <f>RIGHT(N3330,LEN(N3330)-FIND("/",N3330))</f>
        <v>mobile games</v>
      </c>
      <c r="S3330" s="8">
        <f t="shared" si="102"/>
        <v>42094.667256944449</v>
      </c>
      <c r="T3330" s="8">
        <f t="shared" si="103"/>
        <v>42124.667256944449</v>
      </c>
    </row>
    <row r="3331" spans="1:20" ht="45" x14ac:dyDescent="0.2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17">
        <f>(E3331/D3331)*100</f>
        <v>0.46699999999999997</v>
      </c>
      <c r="P3331" s="19">
        <f>ROUND(E3331/L3331, 3)</f>
        <v>116.75</v>
      </c>
      <c r="Q3331" t="str">
        <f>LEFT(N3331, SEARCH("/", N3331, 1)-1)</f>
        <v>technology</v>
      </c>
      <c r="R3331" t="str">
        <f>RIGHT(N3331,LEN(N3331)-FIND("/",N3331))</f>
        <v>wearables</v>
      </c>
      <c r="S3331" s="8">
        <f t="shared" ref="S3331:S3394" si="104">(((J3331/60)/60)/24)+DATE(1970,1,1)</f>
        <v>42437.924988425926</v>
      </c>
      <c r="T3331" s="8">
        <f t="shared" ref="T3331:T3394" si="105">(((I3331/60)/60)/24)+DATE(1970,1,1)</f>
        <v>42497.883321759262</v>
      </c>
    </row>
    <row r="3332" spans="1:20" ht="60" x14ac:dyDescent="0.2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17">
        <f>(E3332/D3332)*100</f>
        <v>0.46666666666666673</v>
      </c>
      <c r="P3332" s="19">
        <f>ROUND(E3332/L3332, 3)</f>
        <v>11.667</v>
      </c>
      <c r="Q3332" t="str">
        <f>LEFT(N3332, SEARCH("/", N3332, 1)-1)</f>
        <v>food</v>
      </c>
      <c r="R3332" t="str">
        <f>RIGHT(N3332,LEN(N3332)-FIND("/",N3332))</f>
        <v>food trucks</v>
      </c>
      <c r="S3332" s="8">
        <f t="shared" si="104"/>
        <v>41952.09175925926</v>
      </c>
      <c r="T3332" s="8">
        <f t="shared" si="105"/>
        <v>41982.09175925926</v>
      </c>
    </row>
    <row r="3333" spans="1:20" ht="60" x14ac:dyDescent="0.2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17">
        <f>(E3333/D3333)*100</f>
        <v>0.44999999999999996</v>
      </c>
      <c r="P3333" s="19">
        <f>ROUND(E3333/L3333, 3)</f>
        <v>15</v>
      </c>
      <c r="Q3333" t="str">
        <f>LEFT(N3333, SEARCH("/", N3333, 1)-1)</f>
        <v>games</v>
      </c>
      <c r="R3333" t="str">
        <f>RIGHT(N3333,LEN(N3333)-FIND("/",N3333))</f>
        <v>video games</v>
      </c>
      <c r="S3333" s="8">
        <f t="shared" si="104"/>
        <v>42662.752199074079</v>
      </c>
      <c r="T3333" s="8">
        <f t="shared" si="105"/>
        <v>42692.793865740736</v>
      </c>
    </row>
    <row r="3334" spans="1:20" ht="60" x14ac:dyDescent="0.2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17">
        <f>(E3334/D3334)*100</f>
        <v>0.44999999999999996</v>
      </c>
      <c r="P3334" s="19">
        <f>ROUND(E3334/L3334, 3)</f>
        <v>18</v>
      </c>
      <c r="Q3334" t="str">
        <f>LEFT(N3334, SEARCH("/", N3334, 1)-1)</f>
        <v>games</v>
      </c>
      <c r="R3334" t="str">
        <f>RIGHT(N3334,LEN(N3334)-FIND("/",N3334))</f>
        <v>mobile games</v>
      </c>
      <c r="S3334" s="8">
        <f t="shared" si="104"/>
        <v>42164.615856481483</v>
      </c>
      <c r="T3334" s="8">
        <f t="shared" si="105"/>
        <v>42193.697916666672</v>
      </c>
    </row>
    <row r="3335" spans="1:20" ht="45" x14ac:dyDescent="0.2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17">
        <f>(E3335/D3335)*100</f>
        <v>0.44444444444444442</v>
      </c>
      <c r="P3335" s="19">
        <f>ROUND(E3335/L3335, 3)</f>
        <v>10</v>
      </c>
      <c r="Q3335" t="str">
        <f>LEFT(N3335, SEARCH("/", N3335, 1)-1)</f>
        <v>photography</v>
      </c>
      <c r="R3335" t="str">
        <f>RIGHT(N3335,LEN(N3335)-FIND("/",N3335))</f>
        <v>nature</v>
      </c>
      <c r="S3335" s="8">
        <f t="shared" si="104"/>
        <v>41935.509652777779</v>
      </c>
      <c r="T3335" s="8">
        <f t="shared" si="105"/>
        <v>41965.551319444443</v>
      </c>
    </row>
    <row r="3336" spans="1:20" ht="60" x14ac:dyDescent="0.2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17">
        <f>(E3336/D3336)*100</f>
        <v>0.43939393939393934</v>
      </c>
      <c r="P3336" s="19">
        <f>ROUND(E3336/L3336, 3)</f>
        <v>4.8330000000000002</v>
      </c>
      <c r="Q3336" t="str">
        <f>LEFT(N3336, SEARCH("/", N3336, 1)-1)</f>
        <v>film &amp; video</v>
      </c>
      <c r="R3336" t="str">
        <f>RIGHT(N3336,LEN(N3336)-FIND("/",N3336))</f>
        <v>animation</v>
      </c>
      <c r="S3336" s="8">
        <f t="shared" si="104"/>
        <v>41682.23646990741</v>
      </c>
      <c r="T3336" s="8">
        <f t="shared" si="105"/>
        <v>41712.194803240738</v>
      </c>
    </row>
    <row r="3337" spans="1:20" ht="30" x14ac:dyDescent="0.2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17">
        <f>(E3337/D3337)*100</f>
        <v>0.43750000000000006</v>
      </c>
      <c r="P3337" s="19">
        <f>ROUND(E3337/L3337, 3)</f>
        <v>8.75</v>
      </c>
      <c r="Q3337" t="str">
        <f>LEFT(N3337, SEARCH("/", N3337, 1)-1)</f>
        <v>publishing</v>
      </c>
      <c r="R3337" t="str">
        <f>RIGHT(N3337,LEN(N3337)-FIND("/",N3337))</f>
        <v>children's books</v>
      </c>
      <c r="S3337" s="8">
        <f t="shared" si="104"/>
        <v>41911.657430555555</v>
      </c>
      <c r="T3337" s="8">
        <f t="shared" si="105"/>
        <v>41932.088194444441</v>
      </c>
    </row>
    <row r="3338" spans="1:20" ht="45" x14ac:dyDescent="0.2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17">
        <f>(E3338/D3338)*100</f>
        <v>0.43333333333333329</v>
      </c>
      <c r="P3338" s="19">
        <f>ROUND(E3338/L3338, 3)</f>
        <v>3.714</v>
      </c>
      <c r="Q3338" t="str">
        <f>LEFT(N3338, SEARCH("/", N3338, 1)-1)</f>
        <v>film &amp; video</v>
      </c>
      <c r="R3338" t="str">
        <f>RIGHT(N3338,LEN(N3338)-FIND("/",N3338))</f>
        <v>animation</v>
      </c>
      <c r="S3338" s="8">
        <f t="shared" si="104"/>
        <v>42318.098217592589</v>
      </c>
      <c r="T3338" s="8">
        <f t="shared" si="105"/>
        <v>42363.098217592589</v>
      </c>
    </row>
    <row r="3339" spans="1:20" ht="30" x14ac:dyDescent="0.2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17">
        <f>(E3339/D3339)*100</f>
        <v>0.43333333333333329</v>
      </c>
      <c r="P3339" s="19">
        <f>ROUND(E3339/L3339, 3)</f>
        <v>52</v>
      </c>
      <c r="Q3339" t="str">
        <f>LEFT(N3339, SEARCH("/", N3339, 1)-1)</f>
        <v>food</v>
      </c>
      <c r="R3339" t="str">
        <f>RIGHT(N3339,LEN(N3339)-FIND("/",N3339))</f>
        <v>food trucks</v>
      </c>
      <c r="S3339" s="8">
        <f t="shared" si="104"/>
        <v>42107.679756944446</v>
      </c>
      <c r="T3339" s="8">
        <f t="shared" si="105"/>
        <v>42137.679756944446</v>
      </c>
    </row>
    <row r="3340" spans="1:20" ht="45" x14ac:dyDescent="0.2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17">
        <f>(E3340/D3340)*100</f>
        <v>0.43307086614173229</v>
      </c>
      <c r="P3340" s="19">
        <f>ROUND(E3340/L3340, 3)</f>
        <v>18.332999999999998</v>
      </c>
      <c r="Q3340" t="str">
        <f>LEFT(N3340, SEARCH("/", N3340, 1)-1)</f>
        <v>theater</v>
      </c>
      <c r="R3340" t="str">
        <f>RIGHT(N3340,LEN(N3340)-FIND("/",N3340))</f>
        <v>plays</v>
      </c>
      <c r="S3340" s="8">
        <f t="shared" si="104"/>
        <v>41784.789687500001</v>
      </c>
      <c r="T3340" s="8">
        <f t="shared" si="105"/>
        <v>41814.789687500001</v>
      </c>
    </row>
    <row r="3341" spans="1:20" ht="60" x14ac:dyDescent="0.2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17">
        <f>(E3341/D3341)*100</f>
        <v>0.43166666666666664</v>
      </c>
      <c r="P3341" s="19">
        <f>ROUND(E3341/L3341, 3)</f>
        <v>64.75</v>
      </c>
      <c r="Q3341" t="str">
        <f>LEFT(N3341, SEARCH("/", N3341, 1)-1)</f>
        <v>technology</v>
      </c>
      <c r="R3341" t="str">
        <f>RIGHT(N3341,LEN(N3341)-FIND("/",N3341))</f>
        <v>web</v>
      </c>
      <c r="S3341" s="8">
        <f t="shared" si="104"/>
        <v>42138.692627314813</v>
      </c>
      <c r="T3341" s="8">
        <f t="shared" si="105"/>
        <v>42168.692627314813</v>
      </c>
    </row>
    <row r="3342" spans="1:20" ht="60" x14ac:dyDescent="0.2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17">
        <f>(E3342/D3342)*100</f>
        <v>0.42599999999999999</v>
      </c>
      <c r="P3342" s="19">
        <f>ROUND(E3342/L3342, 3)</f>
        <v>53.25</v>
      </c>
      <c r="Q3342" t="str">
        <f>LEFT(N3342, SEARCH("/", N3342, 1)-1)</f>
        <v>technology</v>
      </c>
      <c r="R3342" t="str">
        <f>RIGHT(N3342,LEN(N3342)-FIND("/",N3342))</f>
        <v>web</v>
      </c>
      <c r="S3342" s="8">
        <f t="shared" si="104"/>
        <v>42083.069884259254</v>
      </c>
      <c r="T3342" s="8">
        <f t="shared" si="105"/>
        <v>42128.069884259254</v>
      </c>
    </row>
    <row r="3343" spans="1:20" ht="60" x14ac:dyDescent="0.2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17">
        <f>(E3343/D3343)*100</f>
        <v>0.42399999999999999</v>
      </c>
      <c r="P3343" s="19">
        <f>ROUND(E3343/L3343, 3)</f>
        <v>53</v>
      </c>
      <c r="Q3343" t="str">
        <f>LEFT(N3343, SEARCH("/", N3343, 1)-1)</f>
        <v>technology</v>
      </c>
      <c r="R3343" t="str">
        <f>RIGHT(N3343,LEN(N3343)-FIND("/",N3343))</f>
        <v>web</v>
      </c>
      <c r="S3343" s="8">
        <f t="shared" si="104"/>
        <v>42192.816238425927</v>
      </c>
      <c r="T3343" s="8">
        <f t="shared" si="105"/>
        <v>42212.165972222225</v>
      </c>
    </row>
    <row r="3344" spans="1:20" ht="45" x14ac:dyDescent="0.2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17">
        <f>(E3344/D3344)*100</f>
        <v>0.42</v>
      </c>
      <c r="P3344" s="19">
        <f>ROUND(E3344/L3344, 3)</f>
        <v>10.5</v>
      </c>
      <c r="Q3344" t="str">
        <f>LEFT(N3344, SEARCH("/", N3344, 1)-1)</f>
        <v>music</v>
      </c>
      <c r="R3344" t="str">
        <f>RIGHT(N3344,LEN(N3344)-FIND("/",N3344))</f>
        <v>jazz</v>
      </c>
      <c r="S3344" s="8">
        <f t="shared" si="104"/>
        <v>42429.84956018519</v>
      </c>
      <c r="T3344" s="8">
        <f t="shared" si="105"/>
        <v>42459.807893518519</v>
      </c>
    </row>
    <row r="3345" spans="1:20" ht="30" x14ac:dyDescent="0.2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17">
        <f>(E3345/D3345)*100</f>
        <v>0.42</v>
      </c>
      <c r="P3345" s="19">
        <f>ROUND(E3345/L3345, 3)</f>
        <v>6.1760000000000002</v>
      </c>
      <c r="Q3345" t="str">
        <f>LEFT(N3345, SEARCH("/", N3345, 1)-1)</f>
        <v>publishing</v>
      </c>
      <c r="R3345" t="str">
        <f>RIGHT(N3345,LEN(N3345)-FIND("/",N3345))</f>
        <v>translations</v>
      </c>
      <c r="S3345" s="8">
        <f t="shared" si="104"/>
        <v>41941.680567129632</v>
      </c>
      <c r="T3345" s="8">
        <f t="shared" si="105"/>
        <v>41971.722233796296</v>
      </c>
    </row>
    <row r="3346" spans="1:20" ht="60" x14ac:dyDescent="0.2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17">
        <f>(E3346/D3346)*100</f>
        <v>0.42</v>
      </c>
      <c r="P3346" s="19">
        <f>ROUND(E3346/L3346, 3)</f>
        <v>10.5</v>
      </c>
      <c r="Q3346" t="str">
        <f>LEFT(N3346, SEARCH("/", N3346, 1)-1)</f>
        <v>theater</v>
      </c>
      <c r="R3346" t="str">
        <f>RIGHT(N3346,LEN(N3346)-FIND("/",N3346))</f>
        <v>plays</v>
      </c>
      <c r="S3346" s="8">
        <f t="shared" si="104"/>
        <v>41745.891319444447</v>
      </c>
      <c r="T3346" s="8">
        <f t="shared" si="105"/>
        <v>41767.891319444447</v>
      </c>
    </row>
    <row r="3347" spans="1:20" ht="45" x14ac:dyDescent="0.2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17">
        <f>(E3347/D3347)*100</f>
        <v>0.42</v>
      </c>
      <c r="P3347" s="19">
        <f>ROUND(E3347/L3347, 3)</f>
        <v>10.5</v>
      </c>
      <c r="Q3347" t="str">
        <f>LEFT(N3347, SEARCH("/", N3347, 1)-1)</f>
        <v>theater</v>
      </c>
      <c r="R3347" t="str">
        <f>RIGHT(N3347,LEN(N3347)-FIND("/",N3347))</f>
        <v>plays</v>
      </c>
      <c r="S3347" s="8">
        <f t="shared" si="104"/>
        <v>42559.474004629628</v>
      </c>
      <c r="T3347" s="8">
        <f t="shared" si="105"/>
        <v>42619.474004629628</v>
      </c>
    </row>
    <row r="3348" spans="1:20" x14ac:dyDescent="0.2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17">
        <f>(E3348/D3348)*100</f>
        <v>0.41666666666666669</v>
      </c>
      <c r="P3348" s="19">
        <f>ROUND(E3348/L3348, 3)</f>
        <v>50</v>
      </c>
      <c r="Q3348" t="str">
        <f>LEFT(N3348, SEARCH("/", N3348, 1)-1)</f>
        <v>film &amp; video</v>
      </c>
      <c r="R3348" t="str">
        <f>RIGHT(N3348,LEN(N3348)-FIND("/",N3348))</f>
        <v>drama</v>
      </c>
      <c r="S3348" s="8">
        <f t="shared" si="104"/>
        <v>42527.650995370372</v>
      </c>
      <c r="T3348" s="8">
        <f t="shared" si="105"/>
        <v>42537.650995370372</v>
      </c>
    </row>
    <row r="3349" spans="1:20" x14ac:dyDescent="0.2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17">
        <f>(E3349/D3349)*100</f>
        <v>0.41666666666666669</v>
      </c>
      <c r="P3349" s="19">
        <f>ROUND(E3349/L3349, 3)</f>
        <v>25</v>
      </c>
      <c r="Q3349" t="str">
        <f>LEFT(N3349, SEARCH("/", N3349, 1)-1)</f>
        <v>photography</v>
      </c>
      <c r="R3349" t="str">
        <f>RIGHT(N3349,LEN(N3349)-FIND("/",N3349))</f>
        <v>people</v>
      </c>
      <c r="S3349" s="8">
        <f t="shared" si="104"/>
        <v>42206.763217592597</v>
      </c>
      <c r="T3349" s="8">
        <f t="shared" si="105"/>
        <v>42236.763217592597</v>
      </c>
    </row>
    <row r="3350" spans="1:20" ht="60" x14ac:dyDescent="0.2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17">
        <f>(E3350/D3350)*100</f>
        <v>0.41333333333333333</v>
      </c>
      <c r="P3350" s="19">
        <f>ROUND(E3350/L3350, 3)</f>
        <v>23.25</v>
      </c>
      <c r="Q3350" t="str">
        <f>LEFT(N3350, SEARCH("/", N3350, 1)-1)</f>
        <v>games</v>
      </c>
      <c r="R3350" t="str">
        <f>RIGHT(N3350,LEN(N3350)-FIND("/",N3350))</f>
        <v>mobile games</v>
      </c>
      <c r="S3350" s="8">
        <f t="shared" si="104"/>
        <v>42325.19358796296</v>
      </c>
      <c r="T3350" s="8">
        <f t="shared" si="105"/>
        <v>42355.19358796296</v>
      </c>
    </row>
    <row r="3351" spans="1:20" ht="45" x14ac:dyDescent="0.2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17">
        <f>(E3351/D3351)*100</f>
        <v>0.41111111111111115</v>
      </c>
      <c r="P3351" s="19">
        <f>ROUND(E3351/L3351, 3)</f>
        <v>46.25</v>
      </c>
      <c r="Q3351" t="str">
        <f>LEFT(N3351, SEARCH("/", N3351, 1)-1)</f>
        <v>theater</v>
      </c>
      <c r="R3351" t="str">
        <f>RIGHT(N3351,LEN(N3351)-FIND("/",N3351))</f>
        <v>plays</v>
      </c>
      <c r="S3351" s="8">
        <f t="shared" si="104"/>
        <v>41948.727256944447</v>
      </c>
      <c r="T3351" s="8">
        <f t="shared" si="105"/>
        <v>41978.727256944447</v>
      </c>
    </row>
    <row r="3352" spans="1:20" ht="30" x14ac:dyDescent="0.2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17">
        <f>(E3352/D3352)*100</f>
        <v>0.40666666666666662</v>
      </c>
      <c r="P3352" s="19">
        <f>ROUND(E3352/L3352, 3)</f>
        <v>30.5</v>
      </c>
      <c r="Q3352" t="str">
        <f>LEFT(N3352, SEARCH("/", N3352, 1)-1)</f>
        <v>technology</v>
      </c>
      <c r="R3352" t="str">
        <f>RIGHT(N3352,LEN(N3352)-FIND("/",N3352))</f>
        <v>wearables</v>
      </c>
      <c r="S3352" s="8">
        <f t="shared" si="104"/>
        <v>41948.041192129633</v>
      </c>
      <c r="T3352" s="8">
        <f t="shared" si="105"/>
        <v>41978.041192129633</v>
      </c>
    </row>
    <row r="3353" spans="1:20" ht="60" x14ac:dyDescent="0.2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17">
        <f>(E3353/D3353)*100</f>
        <v>0.4</v>
      </c>
      <c r="P3353" s="19">
        <f>ROUND(E3353/L3353, 3)</f>
        <v>30</v>
      </c>
      <c r="Q3353" t="str">
        <f>LEFT(N3353, SEARCH("/", N3353, 1)-1)</f>
        <v>film &amp; video</v>
      </c>
      <c r="R3353" t="str">
        <f>RIGHT(N3353,LEN(N3353)-FIND("/",N3353))</f>
        <v>drama</v>
      </c>
      <c r="S3353" s="8">
        <f t="shared" si="104"/>
        <v>42129.777210648142</v>
      </c>
      <c r="T3353" s="8">
        <f t="shared" si="105"/>
        <v>42159.777210648142</v>
      </c>
    </row>
    <row r="3354" spans="1:20" ht="45" x14ac:dyDescent="0.2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17">
        <f>(E3354/D3354)*100</f>
        <v>0.4</v>
      </c>
      <c r="P3354" s="19">
        <f>ROUND(E3354/L3354, 3)</f>
        <v>39</v>
      </c>
      <c r="Q3354" t="str">
        <f>LEFT(N3354, SEARCH("/", N3354, 1)-1)</f>
        <v>technology</v>
      </c>
      <c r="R3354" t="str">
        <f>RIGHT(N3354,LEN(N3354)-FIND("/",N3354))</f>
        <v>wearables</v>
      </c>
      <c r="S3354" s="8">
        <f t="shared" si="104"/>
        <v>41990.438043981485</v>
      </c>
      <c r="T3354" s="8">
        <f t="shared" si="105"/>
        <v>42020.438043981485</v>
      </c>
    </row>
    <row r="3355" spans="1:20" ht="45" x14ac:dyDescent="0.2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17">
        <f>(E3355/D3355)*100</f>
        <v>0.4</v>
      </c>
      <c r="P3355" s="19">
        <f>ROUND(E3355/L3355, 3)</f>
        <v>2</v>
      </c>
      <c r="Q3355" t="str">
        <f>LEFT(N3355, SEARCH("/", N3355, 1)-1)</f>
        <v>publishing</v>
      </c>
      <c r="R3355" t="str">
        <f>RIGHT(N3355,LEN(N3355)-FIND("/",N3355))</f>
        <v>fiction</v>
      </c>
      <c r="S3355" s="8">
        <f t="shared" si="104"/>
        <v>41729.702314814815</v>
      </c>
      <c r="T3355" s="8">
        <f t="shared" si="105"/>
        <v>41759.702314814815</v>
      </c>
    </row>
    <row r="3356" spans="1:20" ht="45" x14ac:dyDescent="0.2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17">
        <f>(E3356/D3356)*100</f>
        <v>0.4</v>
      </c>
      <c r="P3356" s="19">
        <f>ROUND(E3356/L3356, 3)</f>
        <v>50</v>
      </c>
      <c r="Q3356" t="str">
        <f>LEFT(N3356, SEARCH("/", N3356, 1)-1)</f>
        <v>food</v>
      </c>
      <c r="R3356" t="str">
        <f>RIGHT(N3356,LEN(N3356)-FIND("/",N3356))</f>
        <v>food trucks</v>
      </c>
      <c r="S3356" s="8">
        <f t="shared" si="104"/>
        <v>42124.893182870372</v>
      </c>
      <c r="T3356" s="8">
        <f t="shared" si="105"/>
        <v>42154.893182870372</v>
      </c>
    </row>
    <row r="3357" spans="1:20" ht="45" x14ac:dyDescent="0.2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17">
        <f>(E3357/D3357)*100</f>
        <v>0.4</v>
      </c>
      <c r="P3357" s="19">
        <f>ROUND(E3357/L3357, 3)</f>
        <v>20</v>
      </c>
      <c r="Q3357" t="str">
        <f>LEFT(N3357, SEARCH("/", N3357, 1)-1)</f>
        <v>music</v>
      </c>
      <c r="R3357" t="str">
        <f>RIGHT(N3357,LEN(N3357)-FIND("/",N3357))</f>
        <v>faith</v>
      </c>
      <c r="S3357" s="8">
        <f t="shared" si="104"/>
        <v>41884.874328703707</v>
      </c>
      <c r="T3357" s="8">
        <f t="shared" si="105"/>
        <v>41914.874328703707</v>
      </c>
    </row>
    <row r="3358" spans="1:20" ht="45" x14ac:dyDescent="0.2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17">
        <f>(E3358/D3358)*100</f>
        <v>0.4</v>
      </c>
      <c r="P3358" s="19">
        <f>ROUND(E3358/L3358, 3)</f>
        <v>5</v>
      </c>
      <c r="Q3358" t="str">
        <f>LEFT(N3358, SEARCH("/", N3358, 1)-1)</f>
        <v>games</v>
      </c>
      <c r="R3358" t="str">
        <f>RIGHT(N3358,LEN(N3358)-FIND("/",N3358))</f>
        <v>mobile games</v>
      </c>
      <c r="S3358" s="8">
        <f t="shared" si="104"/>
        <v>41772.797280092593</v>
      </c>
      <c r="T3358" s="8">
        <f t="shared" si="105"/>
        <v>41802.797280092593</v>
      </c>
    </row>
    <row r="3359" spans="1:20" ht="60" x14ac:dyDescent="0.2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17">
        <f>(E3359/D3359)*100</f>
        <v>0.4</v>
      </c>
      <c r="P3359" s="19">
        <f>ROUND(E3359/L3359, 3)</f>
        <v>13.333</v>
      </c>
      <c r="Q3359" t="str">
        <f>LEFT(N3359, SEARCH("/", N3359, 1)-1)</f>
        <v>theater</v>
      </c>
      <c r="R3359" t="str">
        <f>RIGHT(N3359,LEN(N3359)-FIND("/",N3359))</f>
        <v>spaces</v>
      </c>
      <c r="S3359" s="8">
        <f t="shared" si="104"/>
        <v>41862.761724537035</v>
      </c>
      <c r="T3359" s="8">
        <f t="shared" si="105"/>
        <v>41914.165972222225</v>
      </c>
    </row>
    <row r="3360" spans="1:20" ht="60" x14ac:dyDescent="0.2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17">
        <f>(E3360/D3360)*100</f>
        <v>0.4</v>
      </c>
      <c r="P3360" s="19">
        <f>ROUND(E3360/L3360, 3)</f>
        <v>2</v>
      </c>
      <c r="Q3360" t="str">
        <f>LEFT(N3360, SEARCH("/", N3360, 1)-1)</f>
        <v>theater</v>
      </c>
      <c r="R3360" t="str">
        <f>RIGHT(N3360,LEN(N3360)-FIND("/",N3360))</f>
        <v>plays</v>
      </c>
      <c r="S3360" s="8">
        <f t="shared" si="104"/>
        <v>41812.77443287037</v>
      </c>
      <c r="T3360" s="8">
        <f t="shared" si="105"/>
        <v>41872.77443287037</v>
      </c>
    </row>
    <row r="3361" spans="1:20" ht="60" x14ac:dyDescent="0.2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17">
        <f>(E3361/D3361)*100</f>
        <v>0.39333333333333331</v>
      </c>
      <c r="P3361" s="19">
        <f>ROUND(E3361/L3361, 3)</f>
        <v>84.286000000000001</v>
      </c>
      <c r="Q3361" t="str">
        <f>LEFT(N3361, SEARCH("/", N3361, 1)-1)</f>
        <v>technology</v>
      </c>
      <c r="R3361" t="str">
        <f>RIGHT(N3361,LEN(N3361)-FIND("/",N3361))</f>
        <v>wearables</v>
      </c>
      <c r="S3361" s="8">
        <f t="shared" si="104"/>
        <v>42737.663877314815</v>
      </c>
      <c r="T3361" s="8">
        <f t="shared" si="105"/>
        <v>42767.663877314815</v>
      </c>
    </row>
    <row r="3362" spans="1:20" ht="60" x14ac:dyDescent="0.2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17">
        <f>(E3362/D3362)*100</f>
        <v>0.38925389253892539</v>
      </c>
      <c r="P3362" s="19">
        <f>ROUND(E3362/L3362, 3)</f>
        <v>38.444000000000003</v>
      </c>
      <c r="Q3362" t="str">
        <f>LEFT(N3362, SEARCH("/", N3362, 1)-1)</f>
        <v>technology</v>
      </c>
      <c r="R3362" t="str">
        <f>RIGHT(N3362,LEN(N3362)-FIND("/",N3362))</f>
        <v>web</v>
      </c>
      <c r="S3362" s="8">
        <f t="shared" si="104"/>
        <v>41963.050127314811</v>
      </c>
      <c r="T3362" s="8">
        <f t="shared" si="105"/>
        <v>42022.05</v>
      </c>
    </row>
    <row r="3363" spans="1:20" ht="45" x14ac:dyDescent="0.2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17">
        <f>(E3363/D3363)*100</f>
        <v>0.38750000000000001</v>
      </c>
      <c r="P3363" s="19">
        <f>ROUND(E3363/L3363, 3)</f>
        <v>103.333</v>
      </c>
      <c r="Q3363" t="str">
        <f>LEFT(N3363, SEARCH("/", N3363, 1)-1)</f>
        <v>games</v>
      </c>
      <c r="R3363" t="str">
        <f>RIGHT(N3363,LEN(N3363)-FIND("/",N3363))</f>
        <v>video games</v>
      </c>
      <c r="S3363" s="8">
        <f t="shared" si="104"/>
        <v>42712.300567129627</v>
      </c>
      <c r="T3363" s="8">
        <f t="shared" si="105"/>
        <v>42742.300567129627</v>
      </c>
    </row>
    <row r="3364" spans="1:20" ht="60" x14ac:dyDescent="0.2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17">
        <f>(E3364/D3364)*100</f>
        <v>0.38571428571428573</v>
      </c>
      <c r="P3364" s="19">
        <f>ROUND(E3364/L3364, 3)</f>
        <v>54</v>
      </c>
      <c r="Q3364" t="str">
        <f>LEFT(N3364, SEARCH("/", N3364, 1)-1)</f>
        <v>technology</v>
      </c>
      <c r="R3364" t="str">
        <f>RIGHT(N3364,LEN(N3364)-FIND("/",N3364))</f>
        <v>web</v>
      </c>
      <c r="S3364" s="8">
        <f t="shared" si="104"/>
        <v>42360.932152777779</v>
      </c>
      <c r="T3364" s="8">
        <f t="shared" si="105"/>
        <v>42420.932152777779</v>
      </c>
    </row>
    <row r="3365" spans="1:20" ht="45" x14ac:dyDescent="0.2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17">
        <f>(E3365/D3365)*100</f>
        <v>0.375</v>
      </c>
      <c r="P3365" s="19">
        <f>ROUND(E3365/L3365, 3)</f>
        <v>75</v>
      </c>
      <c r="Q3365" t="str">
        <f>LEFT(N3365, SEARCH("/", N3365, 1)-1)</f>
        <v>technology</v>
      </c>
      <c r="R3365" t="str">
        <f>RIGHT(N3365,LEN(N3365)-FIND("/",N3365))</f>
        <v>wearables</v>
      </c>
      <c r="S3365" s="8">
        <f t="shared" si="104"/>
        <v>41946.898090277777</v>
      </c>
      <c r="T3365" s="8">
        <f t="shared" si="105"/>
        <v>41991.898090277777</v>
      </c>
    </row>
    <row r="3366" spans="1:20" ht="60" x14ac:dyDescent="0.2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17">
        <f>(E3366/D3366)*100</f>
        <v>0.36666666666666664</v>
      </c>
      <c r="P3366" s="19">
        <f>ROUND(E3366/L3366, 3)</f>
        <v>27.5</v>
      </c>
      <c r="Q3366" t="str">
        <f>LEFT(N3366, SEARCH("/", N3366, 1)-1)</f>
        <v>technology</v>
      </c>
      <c r="R3366" t="str">
        <f>RIGHT(N3366,LEN(N3366)-FIND("/",N3366))</f>
        <v>web</v>
      </c>
      <c r="S3366" s="8">
        <f t="shared" si="104"/>
        <v>42268.658715277779</v>
      </c>
      <c r="T3366" s="8">
        <f t="shared" si="105"/>
        <v>42303.658715277779</v>
      </c>
    </row>
    <row r="3367" spans="1:20" ht="45" x14ac:dyDescent="0.2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17">
        <f>(E3367/D3367)*100</f>
        <v>0.36666666666666664</v>
      </c>
      <c r="P3367" s="19">
        <f>ROUND(E3367/L3367, 3)</f>
        <v>18.332999999999998</v>
      </c>
      <c r="Q3367" t="str">
        <f>LEFT(N3367, SEARCH("/", N3367, 1)-1)</f>
        <v>technology</v>
      </c>
      <c r="R3367" t="str">
        <f>RIGHT(N3367,LEN(N3367)-FIND("/",N3367))</f>
        <v>web</v>
      </c>
      <c r="S3367" s="8">
        <f t="shared" si="104"/>
        <v>42248.793310185181</v>
      </c>
      <c r="T3367" s="8">
        <f t="shared" si="105"/>
        <v>42278.793310185181</v>
      </c>
    </row>
    <row r="3368" spans="1:20" ht="60" x14ac:dyDescent="0.2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17">
        <f>(E3368/D3368)*100</f>
        <v>0.36666666666666664</v>
      </c>
      <c r="P3368" s="19">
        <f>ROUND(E3368/L3368, 3)</f>
        <v>36.667000000000002</v>
      </c>
      <c r="Q3368" t="str">
        <f>LEFT(N3368, SEARCH("/", N3368, 1)-1)</f>
        <v>theater</v>
      </c>
      <c r="R3368" t="str">
        <f>RIGHT(N3368,LEN(N3368)-FIND("/",N3368))</f>
        <v>musical</v>
      </c>
      <c r="S3368" s="8">
        <f t="shared" si="104"/>
        <v>42013.424502314811</v>
      </c>
      <c r="T3368" s="8">
        <f t="shared" si="105"/>
        <v>42051.424502314811</v>
      </c>
    </row>
    <row r="3369" spans="1:20" ht="60" x14ac:dyDescent="0.2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17">
        <f>(E3369/D3369)*100</f>
        <v>0.36</v>
      </c>
      <c r="P3369" s="19">
        <f>ROUND(E3369/L3369, 3)</f>
        <v>18</v>
      </c>
      <c r="Q3369" t="str">
        <f>LEFT(N3369, SEARCH("/", N3369, 1)-1)</f>
        <v>music</v>
      </c>
      <c r="R3369" t="str">
        <f>RIGHT(N3369,LEN(N3369)-FIND("/",N3369))</f>
        <v>faith</v>
      </c>
      <c r="S3369" s="8">
        <f t="shared" si="104"/>
        <v>42792.843969907408</v>
      </c>
      <c r="T3369" s="8">
        <f t="shared" si="105"/>
        <v>42852.802303240736</v>
      </c>
    </row>
    <row r="3370" spans="1:20" ht="45" x14ac:dyDescent="0.2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17">
        <f>(E3370/D3370)*100</f>
        <v>0.35714285714285715</v>
      </c>
      <c r="P3370" s="19">
        <f>ROUND(E3370/L3370, 3)</f>
        <v>25</v>
      </c>
      <c r="Q3370" t="str">
        <f>LEFT(N3370, SEARCH("/", N3370, 1)-1)</f>
        <v>music</v>
      </c>
      <c r="R3370" t="str">
        <f>RIGHT(N3370,LEN(N3370)-FIND("/",N3370))</f>
        <v>jazz</v>
      </c>
      <c r="S3370" s="8">
        <f t="shared" si="104"/>
        <v>41124.479722222226</v>
      </c>
      <c r="T3370" s="8">
        <f t="shared" si="105"/>
        <v>41154.479722222226</v>
      </c>
    </row>
    <row r="3371" spans="1:20" ht="60" x14ac:dyDescent="0.2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17">
        <f>(E3371/D3371)*100</f>
        <v>0.35714285714285715</v>
      </c>
      <c r="P3371" s="19">
        <f>ROUND(E3371/L3371, 3)</f>
        <v>31.25</v>
      </c>
      <c r="Q3371" t="str">
        <f>LEFT(N3371, SEARCH("/", N3371, 1)-1)</f>
        <v>games</v>
      </c>
      <c r="R3371" t="str">
        <f>RIGHT(N3371,LEN(N3371)-FIND("/",N3371))</f>
        <v>mobile games</v>
      </c>
      <c r="S3371" s="8">
        <f t="shared" si="104"/>
        <v>42736.9066087963</v>
      </c>
      <c r="T3371" s="8">
        <f t="shared" si="105"/>
        <v>42756.9066087963</v>
      </c>
    </row>
    <row r="3372" spans="1:20" ht="60" x14ac:dyDescent="0.2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17">
        <f>(E3372/D3372)*100</f>
        <v>0.35000000000000003</v>
      </c>
      <c r="P3372" s="19">
        <f>ROUND(E3372/L3372, 3)</f>
        <v>100</v>
      </c>
      <c r="Q3372" t="str">
        <f>LEFT(N3372, SEARCH("/", N3372, 1)-1)</f>
        <v>technology</v>
      </c>
      <c r="R3372" t="str">
        <f>RIGHT(N3372,LEN(N3372)-FIND("/",N3372))</f>
        <v>wearables</v>
      </c>
      <c r="S3372" s="8">
        <f t="shared" si="104"/>
        <v>42173.843240740738</v>
      </c>
      <c r="T3372" s="8">
        <f t="shared" si="105"/>
        <v>42203.843240740738</v>
      </c>
    </row>
    <row r="3373" spans="1:20" ht="45" x14ac:dyDescent="0.2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17">
        <f>(E3373/D3373)*100</f>
        <v>0.33999999999999997</v>
      </c>
      <c r="P3373" s="19">
        <f>ROUND(E3373/L3373, 3)</f>
        <v>42.5</v>
      </c>
      <c r="Q3373" t="str">
        <f>LEFT(N3373, SEARCH("/", N3373, 1)-1)</f>
        <v>music</v>
      </c>
      <c r="R3373" t="str">
        <f>RIGHT(N3373,LEN(N3373)-FIND("/",N3373))</f>
        <v>jazz</v>
      </c>
      <c r="S3373" s="8">
        <f t="shared" si="104"/>
        <v>41559.5549537037</v>
      </c>
      <c r="T3373" s="8">
        <f t="shared" si="105"/>
        <v>41589.596620370372</v>
      </c>
    </row>
    <row r="3374" spans="1:20" ht="45" x14ac:dyDescent="0.2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17">
        <f>(E3374/D3374)*100</f>
        <v>0.33512064343163539</v>
      </c>
      <c r="P3374" s="19">
        <f>ROUND(E3374/L3374, 3)</f>
        <v>50</v>
      </c>
      <c r="Q3374" t="str">
        <f>LEFT(N3374, SEARCH("/", N3374, 1)-1)</f>
        <v>theater</v>
      </c>
      <c r="R3374" t="str">
        <f>RIGHT(N3374,LEN(N3374)-FIND("/",N3374))</f>
        <v>spaces</v>
      </c>
      <c r="S3374" s="8">
        <f t="shared" si="104"/>
        <v>42523.025231481486</v>
      </c>
      <c r="T3374" s="8">
        <f t="shared" si="105"/>
        <v>42583.025231481486</v>
      </c>
    </row>
    <row r="3375" spans="1:20" ht="60" x14ac:dyDescent="0.2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17">
        <f>(E3375/D3375)*100</f>
        <v>0.33333333333333337</v>
      </c>
      <c r="P3375" s="19">
        <f>ROUND(E3375/L3375, 3)</f>
        <v>10</v>
      </c>
      <c r="Q3375" t="str">
        <f>LEFT(N3375, SEARCH("/", N3375, 1)-1)</f>
        <v>film &amp; video</v>
      </c>
      <c r="R3375" t="str">
        <f>RIGHT(N3375,LEN(N3375)-FIND("/",N3375))</f>
        <v>science fiction</v>
      </c>
      <c r="S3375" s="8">
        <f t="shared" si="104"/>
        <v>41938.893263888887</v>
      </c>
      <c r="T3375" s="8">
        <f t="shared" si="105"/>
        <v>41959.934930555552</v>
      </c>
    </row>
    <row r="3376" spans="1:20" ht="30" x14ac:dyDescent="0.2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17">
        <f>(E3376/D3376)*100</f>
        <v>0.33333333333333337</v>
      </c>
      <c r="P3376" s="19">
        <f>ROUND(E3376/L3376, 3)</f>
        <v>50</v>
      </c>
      <c r="Q3376" t="str">
        <f>LEFT(N3376, SEARCH("/", N3376, 1)-1)</f>
        <v>film &amp; video</v>
      </c>
      <c r="R3376" t="str">
        <f>RIGHT(N3376,LEN(N3376)-FIND("/",N3376))</f>
        <v>drama</v>
      </c>
      <c r="S3376" s="8">
        <f t="shared" si="104"/>
        <v>42377.577187499999</v>
      </c>
      <c r="T3376" s="8">
        <f t="shared" si="105"/>
        <v>42437.577187499999</v>
      </c>
    </row>
    <row r="3377" spans="1:20" ht="60" x14ac:dyDescent="0.2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17">
        <f>(E3377/D3377)*100</f>
        <v>0.33333333333333337</v>
      </c>
      <c r="P3377" s="19">
        <f>ROUND(E3377/L3377, 3)</f>
        <v>100</v>
      </c>
      <c r="Q3377" t="str">
        <f>LEFT(N3377, SEARCH("/", N3377, 1)-1)</f>
        <v>publishing</v>
      </c>
      <c r="R3377" t="str">
        <f>RIGHT(N3377,LEN(N3377)-FIND("/",N3377))</f>
        <v>translations</v>
      </c>
      <c r="S3377" s="8">
        <f t="shared" si="104"/>
        <v>42340.360312500001</v>
      </c>
      <c r="T3377" s="8">
        <f t="shared" si="105"/>
        <v>42370.360312500001</v>
      </c>
    </row>
    <row r="3378" spans="1:20" ht="45" x14ac:dyDescent="0.2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17">
        <f>(E3378/D3378)*100</f>
        <v>0.33333333333333337</v>
      </c>
      <c r="P3378" s="19">
        <f>ROUND(E3378/L3378, 3)</f>
        <v>50</v>
      </c>
      <c r="Q3378" t="str">
        <f>LEFT(N3378, SEARCH("/", N3378, 1)-1)</f>
        <v>photography</v>
      </c>
      <c r="R3378" t="str">
        <f>RIGHT(N3378,LEN(N3378)-FIND("/",N3378))</f>
        <v>nature</v>
      </c>
      <c r="S3378" s="8">
        <f t="shared" si="104"/>
        <v>42108.05322916666</v>
      </c>
      <c r="T3378" s="8">
        <f t="shared" si="105"/>
        <v>42123.05322916666</v>
      </c>
    </row>
    <row r="3379" spans="1:20" ht="60" x14ac:dyDescent="0.2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17">
        <f>(E3379/D3379)*100</f>
        <v>0.33333333333333337</v>
      </c>
      <c r="P3379" s="19">
        <f>ROUND(E3379/L3379, 3)</f>
        <v>50</v>
      </c>
      <c r="Q3379" t="str">
        <f>LEFT(N3379, SEARCH("/", N3379, 1)-1)</f>
        <v>food</v>
      </c>
      <c r="R3379" t="str">
        <f>RIGHT(N3379,LEN(N3379)-FIND("/",N3379))</f>
        <v>food trucks</v>
      </c>
      <c r="S3379" s="8">
        <f t="shared" si="104"/>
        <v>42285.91506944444</v>
      </c>
      <c r="T3379" s="8">
        <f t="shared" si="105"/>
        <v>42345.956736111111</v>
      </c>
    </row>
    <row r="3380" spans="1:20" ht="60" x14ac:dyDescent="0.2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17">
        <f>(E3380/D3380)*100</f>
        <v>0.33333333333333337</v>
      </c>
      <c r="P3380" s="19">
        <f>ROUND(E3380/L3380, 3)</f>
        <v>10</v>
      </c>
      <c r="Q3380" t="str">
        <f>LEFT(N3380, SEARCH("/", N3380, 1)-1)</f>
        <v>publishing</v>
      </c>
      <c r="R3380" t="str">
        <f>RIGHT(N3380,LEN(N3380)-FIND("/",N3380))</f>
        <v>children's books</v>
      </c>
      <c r="S3380" s="8">
        <f t="shared" si="104"/>
        <v>42172.669027777782</v>
      </c>
      <c r="T3380" s="8">
        <f t="shared" si="105"/>
        <v>42202.669027777782</v>
      </c>
    </row>
    <row r="3381" spans="1:20" ht="60" x14ac:dyDescent="0.2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17">
        <f>(E3381/D3381)*100</f>
        <v>0.33333333333333337</v>
      </c>
      <c r="P3381" s="19">
        <f>ROUND(E3381/L3381, 3)</f>
        <v>5</v>
      </c>
      <c r="Q3381" t="str">
        <f>LEFT(N3381, SEARCH("/", N3381, 1)-1)</f>
        <v>theater</v>
      </c>
      <c r="R3381" t="str">
        <f>RIGHT(N3381,LEN(N3381)-FIND("/",N3381))</f>
        <v>plays</v>
      </c>
      <c r="S3381" s="8">
        <f t="shared" si="104"/>
        <v>42492.98505787037</v>
      </c>
      <c r="T3381" s="8">
        <f t="shared" si="105"/>
        <v>42522.98505787037</v>
      </c>
    </row>
    <row r="3382" spans="1:20" ht="60" x14ac:dyDescent="0.2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17">
        <f>(E3382/D3382)*100</f>
        <v>0.33333333333333337</v>
      </c>
      <c r="P3382" s="19">
        <f>ROUND(E3382/L3382, 3)</f>
        <v>10</v>
      </c>
      <c r="Q3382" t="str">
        <f>LEFT(N3382, SEARCH("/", N3382, 1)-1)</f>
        <v>theater</v>
      </c>
      <c r="R3382" t="str">
        <f>RIGHT(N3382,LEN(N3382)-FIND("/",N3382))</f>
        <v>plays</v>
      </c>
      <c r="S3382" s="8">
        <f t="shared" si="104"/>
        <v>42622.436412037037</v>
      </c>
      <c r="T3382" s="8">
        <f t="shared" si="105"/>
        <v>42652.436412037037</v>
      </c>
    </row>
    <row r="3383" spans="1:20" ht="60" x14ac:dyDescent="0.2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17">
        <f>(E3383/D3383)*100</f>
        <v>0.33</v>
      </c>
      <c r="P3383" s="19">
        <f>ROUND(E3383/L3383, 3)</f>
        <v>44</v>
      </c>
      <c r="Q3383" t="str">
        <f>LEFT(N3383, SEARCH("/", N3383, 1)-1)</f>
        <v>technology</v>
      </c>
      <c r="R3383" t="str">
        <f>RIGHT(N3383,LEN(N3383)-FIND("/",N3383))</f>
        <v>makerspaces</v>
      </c>
      <c r="S3383" s="8">
        <f t="shared" si="104"/>
        <v>42033.001087962963</v>
      </c>
      <c r="T3383" s="8">
        <f t="shared" si="105"/>
        <v>42063.001087962963</v>
      </c>
    </row>
    <row r="3384" spans="1:20" ht="60" x14ac:dyDescent="0.2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17">
        <f>(E3384/D3384)*100</f>
        <v>0.32800000000000001</v>
      </c>
      <c r="P3384" s="19">
        <f>ROUND(E3384/L3384, 3)</f>
        <v>20.5</v>
      </c>
      <c r="Q3384" t="str">
        <f>LEFT(N3384, SEARCH("/", N3384, 1)-1)</f>
        <v>technology</v>
      </c>
      <c r="R3384" t="str">
        <f>RIGHT(N3384,LEN(N3384)-FIND("/",N3384))</f>
        <v>web</v>
      </c>
      <c r="S3384" s="8">
        <f t="shared" si="104"/>
        <v>41961.18913194444</v>
      </c>
      <c r="T3384" s="8">
        <f t="shared" si="105"/>
        <v>41991.18913194444</v>
      </c>
    </row>
    <row r="3385" spans="1:20" ht="45" x14ac:dyDescent="0.2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17">
        <f>(E3385/D3385)*100</f>
        <v>0.325125</v>
      </c>
      <c r="P3385" s="19">
        <f>ROUND(E3385/L3385, 3)</f>
        <v>13.005000000000001</v>
      </c>
      <c r="Q3385" t="str">
        <f>LEFT(N3385, SEARCH("/", N3385, 1)-1)</f>
        <v>food</v>
      </c>
      <c r="R3385" t="str">
        <f>RIGHT(N3385,LEN(N3385)-FIND("/",N3385))</f>
        <v>food trucks</v>
      </c>
      <c r="S3385" s="8">
        <f t="shared" si="104"/>
        <v>41787.898240740738</v>
      </c>
      <c r="T3385" s="8">
        <f t="shared" si="105"/>
        <v>41817.898240740738</v>
      </c>
    </row>
    <row r="3386" spans="1:20" ht="60" x14ac:dyDescent="0.2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17">
        <f>(E3386/D3386)*100</f>
        <v>0.31818181818181818</v>
      </c>
      <c r="P3386" s="19">
        <f>ROUND(E3386/L3386, 3)</f>
        <v>35</v>
      </c>
      <c r="Q3386" t="str">
        <f>LEFT(N3386, SEARCH("/", N3386, 1)-1)</f>
        <v>technology</v>
      </c>
      <c r="R3386" t="str">
        <f>RIGHT(N3386,LEN(N3386)-FIND("/",N3386))</f>
        <v>web</v>
      </c>
      <c r="S3386" s="8">
        <f t="shared" si="104"/>
        <v>41914.092152777775</v>
      </c>
      <c r="T3386" s="8">
        <f t="shared" si="105"/>
        <v>41944.092152777775</v>
      </c>
    </row>
    <row r="3387" spans="1:20" ht="60" x14ac:dyDescent="0.2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17">
        <f>(E3387/D3387)*100</f>
        <v>0.31</v>
      </c>
      <c r="P3387" s="19">
        <f>ROUND(E3387/L3387, 3)</f>
        <v>12.4</v>
      </c>
      <c r="Q3387" t="str">
        <f>LEFT(N3387, SEARCH("/", N3387, 1)-1)</f>
        <v>music</v>
      </c>
      <c r="R3387" t="str">
        <f>RIGHT(N3387,LEN(N3387)-FIND("/",N3387))</f>
        <v>jazz</v>
      </c>
      <c r="S3387" s="8">
        <f t="shared" si="104"/>
        <v>41488.022256944445</v>
      </c>
      <c r="T3387" s="8">
        <f t="shared" si="105"/>
        <v>41518.022256944445</v>
      </c>
    </row>
    <row r="3388" spans="1:20" ht="30" x14ac:dyDescent="0.2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17">
        <f>(E3388/D3388)*100</f>
        <v>0.31</v>
      </c>
      <c r="P3388" s="19">
        <f>ROUND(E3388/L3388, 3)</f>
        <v>775</v>
      </c>
      <c r="Q3388" t="str">
        <f>LEFT(N3388, SEARCH("/", N3388, 1)-1)</f>
        <v>theater</v>
      </c>
      <c r="R3388" t="str">
        <f>RIGHT(N3388,LEN(N3388)-FIND("/",N3388))</f>
        <v>spaces</v>
      </c>
      <c r="S3388" s="8">
        <f t="shared" si="104"/>
        <v>42534.649571759262</v>
      </c>
      <c r="T3388" s="8">
        <f t="shared" si="105"/>
        <v>42553.649571759262</v>
      </c>
    </row>
    <row r="3389" spans="1:20" ht="30" x14ac:dyDescent="0.2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17">
        <f>(E3389/D3389)*100</f>
        <v>0.30499999999999999</v>
      </c>
      <c r="P3389" s="19">
        <f>ROUND(E3389/L3389, 3)</f>
        <v>76.25</v>
      </c>
      <c r="Q3389" t="str">
        <f>LEFT(N3389, SEARCH("/", N3389, 1)-1)</f>
        <v>technology</v>
      </c>
      <c r="R3389" t="str">
        <f>RIGHT(N3389,LEN(N3389)-FIND("/",N3389))</f>
        <v>wearables</v>
      </c>
      <c r="S3389" s="8">
        <f t="shared" si="104"/>
        <v>41857.854189814818</v>
      </c>
      <c r="T3389" s="8">
        <f t="shared" si="105"/>
        <v>41887.854189814818</v>
      </c>
    </row>
    <row r="3390" spans="1:20" ht="60" x14ac:dyDescent="0.2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17">
        <f>(E3390/D3390)*100</f>
        <v>0.30285714285714288</v>
      </c>
      <c r="P3390" s="19">
        <f>ROUND(E3390/L3390, 3)</f>
        <v>26.5</v>
      </c>
      <c r="Q3390" t="str">
        <f>LEFT(N3390, SEARCH("/", N3390, 1)-1)</f>
        <v>technology</v>
      </c>
      <c r="R3390" t="str">
        <f>RIGHT(N3390,LEN(N3390)-FIND("/",N3390))</f>
        <v>wearables</v>
      </c>
      <c r="S3390" s="8">
        <f t="shared" si="104"/>
        <v>42115.656539351854</v>
      </c>
      <c r="T3390" s="8">
        <f t="shared" si="105"/>
        <v>42145.656539351854</v>
      </c>
    </row>
    <row r="3391" spans="1:20" ht="45" x14ac:dyDescent="0.2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17">
        <f>(E3391/D3391)*100</f>
        <v>0.30199999999999999</v>
      </c>
      <c r="P3391" s="19">
        <f>ROUND(E3391/L3391, 3)</f>
        <v>50.332999999999998</v>
      </c>
      <c r="Q3391" t="str">
        <f>LEFT(N3391, SEARCH("/", N3391, 1)-1)</f>
        <v>music</v>
      </c>
      <c r="R3391" t="str">
        <f>RIGHT(N3391,LEN(N3391)-FIND("/",N3391))</f>
        <v>jazz</v>
      </c>
      <c r="S3391" s="8">
        <f t="shared" si="104"/>
        <v>42342.080289351856</v>
      </c>
      <c r="T3391" s="8">
        <f t="shared" si="105"/>
        <v>42372.080289351856</v>
      </c>
    </row>
    <row r="3392" spans="1:20" ht="60" x14ac:dyDescent="0.2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17">
        <f>(E3392/D3392)*100</f>
        <v>0.3</v>
      </c>
      <c r="P3392" s="19">
        <f>ROUND(E3392/L3392, 3)</f>
        <v>30</v>
      </c>
      <c r="Q3392" t="str">
        <f>LEFT(N3392, SEARCH("/", N3392, 1)-1)</f>
        <v>music</v>
      </c>
      <c r="R3392" t="str">
        <f>RIGHT(N3392,LEN(N3392)-FIND("/",N3392))</f>
        <v>jazz</v>
      </c>
      <c r="S3392" s="8">
        <f t="shared" si="104"/>
        <v>41829.965532407405</v>
      </c>
      <c r="T3392" s="8">
        <f t="shared" si="105"/>
        <v>41881.645833333336</v>
      </c>
    </row>
    <row r="3393" spans="1:20" ht="45" x14ac:dyDescent="0.2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17">
        <f>(E3393/D3393)*100</f>
        <v>0.3</v>
      </c>
      <c r="P3393" s="19">
        <f>ROUND(E3393/L3393, 3)</f>
        <v>15</v>
      </c>
      <c r="Q3393" t="str">
        <f>LEFT(N3393, SEARCH("/", N3393, 1)-1)</f>
        <v>theater</v>
      </c>
      <c r="R3393" t="str">
        <f>RIGHT(N3393,LEN(N3393)-FIND("/",N3393))</f>
        <v>plays</v>
      </c>
      <c r="S3393" s="8">
        <f t="shared" si="104"/>
        <v>41970.085046296299</v>
      </c>
      <c r="T3393" s="8">
        <f t="shared" si="105"/>
        <v>42000.085046296299</v>
      </c>
    </row>
    <row r="3394" spans="1:20" ht="30" x14ac:dyDescent="0.2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17">
        <f>(E3394/D3394)*100</f>
        <v>0.29411764705882354</v>
      </c>
      <c r="P3394" s="19">
        <f>ROUND(E3394/L3394, 3)</f>
        <v>12.5</v>
      </c>
      <c r="Q3394" t="str">
        <f>LEFT(N3394, SEARCH("/", N3394, 1)-1)</f>
        <v>film &amp; video</v>
      </c>
      <c r="R3394" t="str">
        <f>RIGHT(N3394,LEN(N3394)-FIND("/",N3394))</f>
        <v>animation</v>
      </c>
      <c r="S3394" s="8">
        <f t="shared" si="104"/>
        <v>41759.542534722219</v>
      </c>
      <c r="T3394" s="8">
        <f t="shared" si="105"/>
        <v>41791.166666666664</v>
      </c>
    </row>
    <row r="3395" spans="1:20" ht="60" x14ac:dyDescent="0.2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17">
        <f>(E3395/D3395)*100</f>
        <v>0.29411764705882354</v>
      </c>
      <c r="P3395" s="19">
        <f>ROUND(E3395/L3395, 3)</f>
        <v>250</v>
      </c>
      <c r="Q3395" t="str">
        <f>LEFT(N3395, SEARCH("/", N3395, 1)-1)</f>
        <v>journalism</v>
      </c>
      <c r="R3395" t="str">
        <f>RIGHT(N3395,LEN(N3395)-FIND("/",N3395))</f>
        <v>audio</v>
      </c>
      <c r="S3395" s="8">
        <f t="shared" ref="S3395:S3458" si="106">(((J3395/60)/60)/24)+DATE(1970,1,1)</f>
        <v>42579.708437499998</v>
      </c>
      <c r="T3395" s="8">
        <f t="shared" ref="T3395:T3458" si="107">(((I3395/60)/60)/24)+DATE(1970,1,1)</f>
        <v>42609.708437499998</v>
      </c>
    </row>
    <row r="3396" spans="1:20" ht="45" x14ac:dyDescent="0.2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17">
        <f>(E3396/D3396)*100</f>
        <v>0.28667813379201834</v>
      </c>
      <c r="P3396" s="19">
        <f>ROUND(E3396/L3396, 3)</f>
        <v>71.667000000000002</v>
      </c>
      <c r="Q3396" t="str">
        <f>LEFT(N3396, SEARCH("/", N3396, 1)-1)</f>
        <v>film &amp; video</v>
      </c>
      <c r="R3396" t="str">
        <f>RIGHT(N3396,LEN(N3396)-FIND("/",N3396))</f>
        <v>animation</v>
      </c>
      <c r="S3396" s="8">
        <f t="shared" si="106"/>
        <v>40882.481666666667</v>
      </c>
      <c r="T3396" s="8">
        <f t="shared" si="107"/>
        <v>40913.481249999997</v>
      </c>
    </row>
    <row r="3397" spans="1:20" ht="45" x14ac:dyDescent="0.2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17">
        <f>(E3397/D3397)*100</f>
        <v>0.2857142857142857</v>
      </c>
      <c r="P3397" s="19">
        <f>ROUND(E3397/L3397, 3)</f>
        <v>10</v>
      </c>
      <c r="Q3397" t="str">
        <f>LEFT(N3397, SEARCH("/", N3397, 1)-1)</f>
        <v>theater</v>
      </c>
      <c r="R3397" t="str">
        <f>RIGHT(N3397,LEN(N3397)-FIND("/",N3397))</f>
        <v>plays</v>
      </c>
      <c r="S3397" s="8">
        <f t="shared" si="106"/>
        <v>41863.527326388888</v>
      </c>
      <c r="T3397" s="8">
        <f t="shared" si="107"/>
        <v>41893.527326388888</v>
      </c>
    </row>
    <row r="3398" spans="1:20" ht="60" x14ac:dyDescent="0.2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17">
        <f>(E3398/D3398)*100</f>
        <v>0.2857142857142857</v>
      </c>
      <c r="P3398" s="19">
        <f>ROUND(E3398/L3398, 3)</f>
        <v>10</v>
      </c>
      <c r="Q3398" t="str">
        <f>LEFT(N3398, SEARCH("/", N3398, 1)-1)</f>
        <v>theater</v>
      </c>
      <c r="R3398" t="str">
        <f>RIGHT(N3398,LEN(N3398)-FIND("/",N3398))</f>
        <v>plays</v>
      </c>
      <c r="S3398" s="8">
        <f t="shared" si="106"/>
        <v>42058.603877314818</v>
      </c>
      <c r="T3398" s="8">
        <f t="shared" si="107"/>
        <v>42087.165972222225</v>
      </c>
    </row>
    <row r="3399" spans="1:20" ht="45" x14ac:dyDescent="0.2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17">
        <f>(E3399/D3399)*100</f>
        <v>0.28333333333333333</v>
      </c>
      <c r="P3399" s="19">
        <f>ROUND(E3399/L3399, 3)</f>
        <v>21.25</v>
      </c>
      <c r="Q3399" t="str">
        <f>LEFT(N3399, SEARCH("/", N3399, 1)-1)</f>
        <v>technology</v>
      </c>
      <c r="R3399" t="str">
        <f>RIGHT(N3399,LEN(N3399)-FIND("/",N3399))</f>
        <v>gadgets</v>
      </c>
      <c r="S3399" s="8">
        <f t="shared" si="106"/>
        <v>41767.587094907409</v>
      </c>
      <c r="T3399" s="8">
        <f t="shared" si="107"/>
        <v>41782.587094907409</v>
      </c>
    </row>
    <row r="3400" spans="1:20" ht="45" x14ac:dyDescent="0.2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17">
        <f>(E3400/D3400)*100</f>
        <v>0.27999999999999997</v>
      </c>
      <c r="P3400" s="19">
        <f>ROUND(E3400/L3400, 3)</f>
        <v>40</v>
      </c>
      <c r="Q3400" t="str">
        <f>LEFT(N3400, SEARCH("/", N3400, 1)-1)</f>
        <v>photography</v>
      </c>
      <c r="R3400" t="str">
        <f>RIGHT(N3400,LEN(N3400)-FIND("/",N3400))</f>
        <v>places</v>
      </c>
      <c r="S3400" s="8">
        <f t="shared" si="106"/>
        <v>41780.050092592595</v>
      </c>
      <c r="T3400" s="8">
        <f t="shared" si="107"/>
        <v>41808.842361111114</v>
      </c>
    </row>
    <row r="3401" spans="1:20" ht="75" x14ac:dyDescent="0.2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17">
        <f>(E3401/D3401)*100</f>
        <v>0.27999999999999997</v>
      </c>
      <c r="P3401" s="19">
        <f>ROUND(E3401/L3401, 3)</f>
        <v>18.667000000000002</v>
      </c>
      <c r="Q3401" t="str">
        <f>LEFT(N3401, SEARCH("/", N3401, 1)-1)</f>
        <v>theater</v>
      </c>
      <c r="R3401" t="str">
        <f>RIGHT(N3401,LEN(N3401)-FIND("/",N3401))</f>
        <v>spaces</v>
      </c>
      <c r="S3401" s="8">
        <f t="shared" si="106"/>
        <v>41853.563402777778</v>
      </c>
      <c r="T3401" s="8">
        <f t="shared" si="107"/>
        <v>41883.208333333336</v>
      </c>
    </row>
    <row r="3402" spans="1:20" ht="30" x14ac:dyDescent="0.2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17">
        <f>(E3402/D3402)*100</f>
        <v>0.27999999999999997</v>
      </c>
      <c r="P3402" s="19">
        <f>ROUND(E3402/L3402, 3)</f>
        <v>17.5</v>
      </c>
      <c r="Q3402" t="str">
        <f>LEFT(N3402, SEARCH("/", N3402, 1)-1)</f>
        <v>theater</v>
      </c>
      <c r="R3402" t="str">
        <f>RIGHT(N3402,LEN(N3402)-FIND("/",N3402))</f>
        <v>musical</v>
      </c>
      <c r="S3402" s="8">
        <f t="shared" si="106"/>
        <v>42170.447013888886</v>
      </c>
      <c r="T3402" s="8">
        <f t="shared" si="107"/>
        <v>42200.447013888886</v>
      </c>
    </row>
    <row r="3403" spans="1:20" ht="60" x14ac:dyDescent="0.2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17">
        <f>(E3403/D3403)*100</f>
        <v>0.27454545454545454</v>
      </c>
      <c r="P3403" s="19">
        <f>ROUND(E3403/L3403, 3)</f>
        <v>25.167000000000002</v>
      </c>
      <c r="Q3403" t="str">
        <f>LEFT(N3403, SEARCH("/", N3403, 1)-1)</f>
        <v>film &amp; video</v>
      </c>
      <c r="R3403" t="str">
        <f>RIGHT(N3403,LEN(N3403)-FIND("/",N3403))</f>
        <v>science fiction</v>
      </c>
      <c r="S3403" s="8">
        <f t="shared" si="106"/>
        <v>41904.781990740739</v>
      </c>
      <c r="T3403" s="8">
        <f t="shared" si="107"/>
        <v>41940.916666666664</v>
      </c>
    </row>
    <row r="3404" spans="1:20" ht="30" x14ac:dyDescent="0.2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17">
        <f>(E3404/D3404)*100</f>
        <v>0.26829268292682928</v>
      </c>
      <c r="P3404" s="19">
        <f>ROUND(E3404/L3404, 3)</f>
        <v>5.5</v>
      </c>
      <c r="Q3404" t="str">
        <f>LEFT(N3404, SEARCH("/", N3404, 1)-1)</f>
        <v>theater</v>
      </c>
      <c r="R3404" t="str">
        <f>RIGHT(N3404,LEN(N3404)-FIND("/",N3404))</f>
        <v>spaces</v>
      </c>
      <c r="S3404" s="8">
        <f t="shared" si="106"/>
        <v>42107.156319444446</v>
      </c>
      <c r="T3404" s="8">
        <f t="shared" si="107"/>
        <v>42167.156319444446</v>
      </c>
    </row>
    <row r="3405" spans="1:20" ht="60" x14ac:dyDescent="0.2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17">
        <f>(E3405/D3405)*100</f>
        <v>0.26737967914438499</v>
      </c>
      <c r="P3405" s="19">
        <f>ROUND(E3405/L3405, 3)</f>
        <v>250</v>
      </c>
      <c r="Q3405" t="str">
        <f>LEFT(N3405, SEARCH("/", N3405, 1)-1)</f>
        <v>technology</v>
      </c>
      <c r="R3405" t="str">
        <f>RIGHT(N3405,LEN(N3405)-FIND("/",N3405))</f>
        <v>wearables</v>
      </c>
      <c r="S3405" s="8">
        <f t="shared" si="106"/>
        <v>42702.809201388889</v>
      </c>
      <c r="T3405" s="8">
        <f t="shared" si="107"/>
        <v>42732.809201388889</v>
      </c>
    </row>
    <row r="3406" spans="1:20" ht="45" x14ac:dyDescent="0.2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17">
        <f>(E3406/D3406)*100</f>
        <v>0.26711185308848079</v>
      </c>
      <c r="P3406" s="19">
        <f>ROUND(E3406/L3406, 3)</f>
        <v>4</v>
      </c>
      <c r="Q3406" t="str">
        <f>LEFT(N3406, SEARCH("/", N3406, 1)-1)</f>
        <v>film &amp; video</v>
      </c>
      <c r="R3406" t="str">
        <f>RIGHT(N3406,LEN(N3406)-FIND("/",N3406))</f>
        <v>science fiction</v>
      </c>
      <c r="S3406" s="8">
        <f t="shared" si="106"/>
        <v>42396.911712962959</v>
      </c>
      <c r="T3406" s="8">
        <f t="shared" si="107"/>
        <v>42426.911712962959</v>
      </c>
    </row>
    <row r="3407" spans="1:20" ht="45" x14ac:dyDescent="0.2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17">
        <f>(E3407/D3407)*100</f>
        <v>0.26666666666666666</v>
      </c>
      <c r="P3407" s="19">
        <f>ROUND(E3407/L3407, 3)</f>
        <v>10</v>
      </c>
      <c r="Q3407" t="str">
        <f>LEFT(N3407, SEARCH("/", N3407, 1)-1)</f>
        <v>technology</v>
      </c>
      <c r="R3407" t="str">
        <f>RIGHT(N3407,LEN(N3407)-FIND("/",N3407))</f>
        <v>web</v>
      </c>
      <c r="S3407" s="8">
        <f t="shared" si="106"/>
        <v>42545.705266203702</v>
      </c>
      <c r="T3407" s="8">
        <f t="shared" si="107"/>
        <v>42582.666666666672</v>
      </c>
    </row>
    <row r="3408" spans="1:20" ht="45" x14ac:dyDescent="0.2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17">
        <f>(E3408/D3408)*100</f>
        <v>0.26666666666666666</v>
      </c>
      <c r="P3408" s="19">
        <f>ROUND(E3408/L3408, 3)</f>
        <v>60</v>
      </c>
      <c r="Q3408" t="str">
        <f>LEFT(N3408, SEARCH("/", N3408, 1)-1)</f>
        <v>food</v>
      </c>
      <c r="R3408" t="str">
        <f>RIGHT(N3408,LEN(N3408)-FIND("/",N3408))</f>
        <v>food trucks</v>
      </c>
      <c r="S3408" s="8">
        <f t="shared" si="106"/>
        <v>42087.878912037035</v>
      </c>
      <c r="T3408" s="8">
        <f t="shared" si="107"/>
        <v>42117.878912037035</v>
      </c>
    </row>
    <row r="3409" spans="1:20" ht="60" x14ac:dyDescent="0.2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17">
        <f>(E3409/D3409)*100</f>
        <v>0.26222222222222225</v>
      </c>
      <c r="P3409" s="19">
        <f>ROUND(E3409/L3409, 3)</f>
        <v>19.667000000000002</v>
      </c>
      <c r="Q3409" t="str">
        <f>LEFT(N3409, SEARCH("/", N3409, 1)-1)</f>
        <v>games</v>
      </c>
      <c r="R3409" t="str">
        <f>RIGHT(N3409,LEN(N3409)-FIND("/",N3409))</f>
        <v>video games</v>
      </c>
      <c r="S3409" s="8">
        <f t="shared" si="106"/>
        <v>42520.847384259265</v>
      </c>
      <c r="T3409" s="8">
        <f t="shared" si="107"/>
        <v>42550.847384259265</v>
      </c>
    </row>
    <row r="3410" spans="1:20" ht="45" x14ac:dyDescent="0.2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17">
        <f>(E3410/D3410)*100</f>
        <v>0.2589285714285714</v>
      </c>
      <c r="P3410" s="19">
        <f>ROUND(E3410/L3410, 3)</f>
        <v>29</v>
      </c>
      <c r="Q3410" t="str">
        <f>LEFT(N3410, SEARCH("/", N3410, 1)-1)</f>
        <v>theater</v>
      </c>
      <c r="R3410" t="str">
        <f>RIGHT(N3410,LEN(N3410)-FIND("/",N3410))</f>
        <v>plays</v>
      </c>
      <c r="S3410" s="8">
        <f t="shared" si="106"/>
        <v>42359.725243055553</v>
      </c>
      <c r="T3410" s="8">
        <f t="shared" si="107"/>
        <v>42389.725243055553</v>
      </c>
    </row>
    <row r="3411" spans="1:20" ht="60" x14ac:dyDescent="0.2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17">
        <f>(E3411/D3411)*100</f>
        <v>0.25</v>
      </c>
      <c r="P3411" s="19">
        <f>ROUND(E3411/L3411, 3)</f>
        <v>5</v>
      </c>
      <c r="Q3411" t="str">
        <f>LEFT(N3411, SEARCH("/", N3411, 1)-1)</f>
        <v>publishing</v>
      </c>
      <c r="R3411" t="str">
        <f>RIGHT(N3411,LEN(N3411)-FIND("/",N3411))</f>
        <v>fiction</v>
      </c>
      <c r="S3411" s="8">
        <f t="shared" si="106"/>
        <v>42527.007326388892</v>
      </c>
      <c r="T3411" s="8">
        <f t="shared" si="107"/>
        <v>42587.007326388892</v>
      </c>
    </row>
    <row r="3412" spans="1:20" ht="60" x14ac:dyDescent="0.2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17">
        <f>(E3412/D3412)*100</f>
        <v>0.25</v>
      </c>
      <c r="P3412" s="19">
        <f>ROUND(E3412/L3412, 3)</f>
        <v>50</v>
      </c>
      <c r="Q3412" t="str">
        <f>LEFT(N3412, SEARCH("/", N3412, 1)-1)</f>
        <v>technology</v>
      </c>
      <c r="R3412" t="str">
        <f>RIGHT(N3412,LEN(N3412)-FIND("/",N3412))</f>
        <v>web</v>
      </c>
      <c r="S3412" s="8">
        <f t="shared" si="106"/>
        <v>42063.721817129626</v>
      </c>
      <c r="T3412" s="8">
        <f t="shared" si="107"/>
        <v>42108.680150462969</v>
      </c>
    </row>
    <row r="3413" spans="1:20" ht="45" x14ac:dyDescent="0.2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17">
        <f>(E3413/D3413)*100</f>
        <v>0.25</v>
      </c>
      <c r="P3413" s="19">
        <f>ROUND(E3413/L3413, 3)</f>
        <v>62.5</v>
      </c>
      <c r="Q3413" t="str">
        <f>LEFT(N3413, SEARCH("/", N3413, 1)-1)</f>
        <v>food</v>
      </c>
      <c r="R3413" t="str">
        <f>RIGHT(N3413,LEN(N3413)-FIND("/",N3413))</f>
        <v>food trucks</v>
      </c>
      <c r="S3413" s="8">
        <f t="shared" si="106"/>
        <v>42449.341678240744</v>
      </c>
      <c r="T3413" s="8">
        <f t="shared" si="107"/>
        <v>42509.341678240744</v>
      </c>
    </row>
    <row r="3414" spans="1:20" ht="45" x14ac:dyDescent="0.2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17">
        <f>(E3414/D3414)*100</f>
        <v>0.25</v>
      </c>
      <c r="P3414" s="19">
        <f>ROUND(E3414/L3414, 3)</f>
        <v>1</v>
      </c>
      <c r="Q3414" t="str">
        <f>LEFT(N3414, SEARCH("/", N3414, 1)-1)</f>
        <v>publishing</v>
      </c>
      <c r="R3414" t="str">
        <f>RIGHT(N3414,LEN(N3414)-FIND("/",N3414))</f>
        <v>children's books</v>
      </c>
      <c r="S3414" s="8">
        <f t="shared" si="106"/>
        <v>41745.826273148145</v>
      </c>
      <c r="T3414" s="8">
        <f t="shared" si="107"/>
        <v>41795.826273148145</v>
      </c>
    </row>
    <row r="3415" spans="1:20" ht="60" x14ac:dyDescent="0.2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17">
        <f>(E3415/D3415)*100</f>
        <v>0.25</v>
      </c>
      <c r="P3415" s="19">
        <f>ROUND(E3415/L3415, 3)</f>
        <v>16.667000000000002</v>
      </c>
      <c r="Q3415" t="str">
        <f>LEFT(N3415, SEARCH("/", N3415, 1)-1)</f>
        <v>theater</v>
      </c>
      <c r="R3415" t="str">
        <f>RIGHT(N3415,LEN(N3415)-FIND("/",N3415))</f>
        <v>spaces</v>
      </c>
      <c r="S3415" s="8">
        <f t="shared" si="106"/>
        <v>42173.67082175926</v>
      </c>
      <c r="T3415" s="8">
        <f t="shared" si="107"/>
        <v>42233.67082175926</v>
      </c>
    </row>
    <row r="3416" spans="1:20" ht="60" x14ac:dyDescent="0.2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17">
        <f>(E3416/D3416)*100</f>
        <v>0.25</v>
      </c>
      <c r="P3416" s="19">
        <f>ROUND(E3416/L3416, 3)</f>
        <v>5</v>
      </c>
      <c r="Q3416" t="str">
        <f>LEFT(N3416, SEARCH("/", N3416, 1)-1)</f>
        <v>theater</v>
      </c>
      <c r="R3416" t="str">
        <f>RIGHT(N3416,LEN(N3416)-FIND("/",N3416))</f>
        <v>plays</v>
      </c>
      <c r="S3416" s="8">
        <f t="shared" si="106"/>
        <v>42109.801712962959</v>
      </c>
      <c r="T3416" s="8">
        <f t="shared" si="107"/>
        <v>42139.801712962959</v>
      </c>
    </row>
    <row r="3417" spans="1:20" ht="45" x14ac:dyDescent="0.2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17">
        <f>(E3417/D3417)*100</f>
        <v>0.25</v>
      </c>
      <c r="P3417" s="19">
        <f>ROUND(E3417/L3417, 3)</f>
        <v>5</v>
      </c>
      <c r="Q3417" t="str">
        <f>LEFT(N3417, SEARCH("/", N3417, 1)-1)</f>
        <v>theater</v>
      </c>
      <c r="R3417" t="str">
        <f>RIGHT(N3417,LEN(N3417)-FIND("/",N3417))</f>
        <v>plays</v>
      </c>
      <c r="S3417" s="8">
        <f t="shared" si="106"/>
        <v>41809.389930555553</v>
      </c>
      <c r="T3417" s="8">
        <f t="shared" si="107"/>
        <v>41839.389930555553</v>
      </c>
    </row>
    <row r="3418" spans="1:20" ht="45" x14ac:dyDescent="0.2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17">
        <f>(E3418/D3418)*100</f>
        <v>0.25</v>
      </c>
      <c r="P3418" s="19">
        <f>ROUND(E3418/L3418, 3)</f>
        <v>5</v>
      </c>
      <c r="Q3418" t="str">
        <f>LEFT(N3418, SEARCH("/", N3418, 1)-1)</f>
        <v>theater</v>
      </c>
      <c r="R3418" t="str">
        <f>RIGHT(N3418,LEN(N3418)-FIND("/",N3418))</f>
        <v>plays</v>
      </c>
      <c r="S3418" s="8">
        <f t="shared" si="106"/>
        <v>41848.772928240738</v>
      </c>
      <c r="T3418" s="8">
        <f t="shared" si="107"/>
        <v>41877.686111111114</v>
      </c>
    </row>
    <row r="3419" spans="1:20" ht="60" x14ac:dyDescent="0.2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17">
        <f>(E3419/D3419)*100</f>
        <v>0.24</v>
      </c>
      <c r="P3419" s="19">
        <f>ROUND(E3419/L3419, 3)</f>
        <v>16</v>
      </c>
      <c r="Q3419" t="str">
        <f>LEFT(N3419, SEARCH("/", N3419, 1)-1)</f>
        <v>publishing</v>
      </c>
      <c r="R3419" t="str">
        <f>RIGHT(N3419,LEN(N3419)-FIND("/",N3419))</f>
        <v>fiction</v>
      </c>
      <c r="S3419" s="8">
        <f t="shared" si="106"/>
        <v>42032.168530092589</v>
      </c>
      <c r="T3419" s="8">
        <f t="shared" si="107"/>
        <v>42062.168530092589</v>
      </c>
    </row>
    <row r="3420" spans="1:20" ht="60" x14ac:dyDescent="0.2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17">
        <f>(E3420/D3420)*100</f>
        <v>0.24</v>
      </c>
      <c r="P3420" s="19">
        <f>ROUND(E3420/L3420, 3)</f>
        <v>12</v>
      </c>
      <c r="Q3420" t="str">
        <f>LEFT(N3420, SEARCH("/", N3420, 1)-1)</f>
        <v>food</v>
      </c>
      <c r="R3420" t="str">
        <f>RIGHT(N3420,LEN(N3420)-FIND("/",N3420))</f>
        <v>food trucks</v>
      </c>
      <c r="S3420" s="8">
        <f t="shared" si="106"/>
        <v>42034.75509259259</v>
      </c>
      <c r="T3420" s="8">
        <f t="shared" si="107"/>
        <v>42064.75509259259</v>
      </c>
    </row>
    <row r="3421" spans="1:20" ht="60" x14ac:dyDescent="0.2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17">
        <f>(E3421/D3421)*100</f>
        <v>0.23809523809523811</v>
      </c>
      <c r="P3421" s="19">
        <f>ROUND(E3421/L3421, 3)</f>
        <v>5</v>
      </c>
      <c r="Q3421" t="str">
        <f>LEFT(N3421, SEARCH("/", N3421, 1)-1)</f>
        <v>games</v>
      </c>
      <c r="R3421" t="str">
        <f>RIGHT(N3421,LEN(N3421)-FIND("/",N3421))</f>
        <v>video games</v>
      </c>
      <c r="S3421" s="8">
        <f t="shared" si="106"/>
        <v>41722.792407407411</v>
      </c>
      <c r="T3421" s="8">
        <f t="shared" si="107"/>
        <v>41735.792407407411</v>
      </c>
    </row>
    <row r="3422" spans="1:20" ht="60" x14ac:dyDescent="0.2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17">
        <f>(E3422/D3422)*100</f>
        <v>0.23333333333333336</v>
      </c>
      <c r="P3422" s="19">
        <f>ROUND(E3422/L3422, 3)</f>
        <v>2.3330000000000002</v>
      </c>
      <c r="Q3422" t="str">
        <f>LEFT(N3422, SEARCH("/", N3422, 1)-1)</f>
        <v>publishing</v>
      </c>
      <c r="R3422" t="str">
        <f>RIGHT(N3422,LEN(N3422)-FIND("/",N3422))</f>
        <v>translations</v>
      </c>
      <c r="S3422" s="8">
        <f t="shared" si="106"/>
        <v>42013.059027777781</v>
      </c>
      <c r="T3422" s="8">
        <f t="shared" si="107"/>
        <v>42041.059027777781</v>
      </c>
    </row>
    <row r="3423" spans="1:20" ht="30" x14ac:dyDescent="0.2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17">
        <f>(E3423/D3423)*100</f>
        <v>0.22842639593908631</v>
      </c>
      <c r="P3423" s="19">
        <f>ROUND(E3423/L3423, 3)</f>
        <v>30</v>
      </c>
      <c r="Q3423" t="str">
        <f>LEFT(N3423, SEARCH("/", N3423, 1)-1)</f>
        <v>publishing</v>
      </c>
      <c r="R3423" t="str">
        <f>RIGHT(N3423,LEN(N3423)-FIND("/",N3423))</f>
        <v>children's books</v>
      </c>
      <c r="S3423" s="8">
        <f t="shared" si="106"/>
        <v>41373.579675925925</v>
      </c>
      <c r="T3423" s="8">
        <f t="shared" si="107"/>
        <v>41418.579675925925</v>
      </c>
    </row>
    <row r="3424" spans="1:20" ht="60" x14ac:dyDescent="0.2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17">
        <f>(E3424/D3424)*100</f>
        <v>0.22727272727272727</v>
      </c>
      <c r="P3424" s="19">
        <f>ROUND(E3424/L3424, 3)</f>
        <v>10</v>
      </c>
      <c r="Q3424" t="str">
        <f>LEFT(N3424, SEARCH("/", N3424, 1)-1)</f>
        <v>film &amp; video</v>
      </c>
      <c r="R3424" t="str">
        <f>RIGHT(N3424,LEN(N3424)-FIND("/",N3424))</f>
        <v>drama</v>
      </c>
      <c r="S3424" s="8">
        <f t="shared" si="106"/>
        <v>42375.230115740742</v>
      </c>
      <c r="T3424" s="8">
        <f t="shared" si="107"/>
        <v>42417.999305555553</v>
      </c>
    </row>
    <row r="3425" spans="1:20" ht="60" x14ac:dyDescent="0.2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17">
        <f>(E3425/D3425)*100</f>
        <v>0.22599999999999998</v>
      </c>
      <c r="P3425" s="19">
        <f>ROUND(E3425/L3425, 3)</f>
        <v>45.2</v>
      </c>
      <c r="Q3425" t="str">
        <f>LEFT(N3425, SEARCH("/", N3425, 1)-1)</f>
        <v>technology</v>
      </c>
      <c r="R3425" t="str">
        <f>RIGHT(N3425,LEN(N3425)-FIND("/",N3425))</f>
        <v>wearables</v>
      </c>
      <c r="S3425" s="8">
        <f t="shared" si="106"/>
        <v>42111.709027777775</v>
      </c>
      <c r="T3425" s="8">
        <f t="shared" si="107"/>
        <v>42156.709027777775</v>
      </c>
    </row>
    <row r="3426" spans="1:20" ht="45" x14ac:dyDescent="0.2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17">
        <f>(E3426/D3426)*100</f>
        <v>0.22499999999999998</v>
      </c>
      <c r="P3426" s="19">
        <f>ROUND(E3426/L3426, 3)</f>
        <v>33.75</v>
      </c>
      <c r="Q3426" t="str">
        <f>LEFT(N3426, SEARCH("/", N3426, 1)-1)</f>
        <v>theater</v>
      </c>
      <c r="R3426" t="str">
        <f>RIGHT(N3426,LEN(N3426)-FIND("/",N3426))</f>
        <v>plays</v>
      </c>
      <c r="S3426" s="8">
        <f t="shared" si="106"/>
        <v>41863.359282407408</v>
      </c>
      <c r="T3426" s="8">
        <f t="shared" si="107"/>
        <v>41893.359282407408</v>
      </c>
    </row>
    <row r="3427" spans="1:20" ht="60" x14ac:dyDescent="0.2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17">
        <f>(E3427/D3427)*100</f>
        <v>0.22</v>
      </c>
      <c r="P3427" s="19">
        <f>ROUND(E3427/L3427, 3)</f>
        <v>3.6669999999999998</v>
      </c>
      <c r="Q3427" t="str">
        <f>LEFT(N3427, SEARCH("/", N3427, 1)-1)</f>
        <v>games</v>
      </c>
      <c r="R3427" t="str">
        <f>RIGHT(N3427,LEN(N3427)-FIND("/",N3427))</f>
        <v>video games</v>
      </c>
      <c r="S3427" s="8">
        <f t="shared" si="106"/>
        <v>41718.5237037037</v>
      </c>
      <c r="T3427" s="8">
        <f t="shared" si="107"/>
        <v>41748.5237037037</v>
      </c>
    </row>
    <row r="3428" spans="1:20" ht="60" x14ac:dyDescent="0.2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17">
        <f>(E3428/D3428)*100</f>
        <v>0.22</v>
      </c>
      <c r="P3428" s="19">
        <f>ROUND(E3428/L3428, 3)</f>
        <v>3.6669999999999998</v>
      </c>
      <c r="Q3428" t="str">
        <f>LEFT(N3428, SEARCH("/", N3428, 1)-1)</f>
        <v>games</v>
      </c>
      <c r="R3428" t="str">
        <f>RIGHT(N3428,LEN(N3428)-FIND("/",N3428))</f>
        <v>mobile games</v>
      </c>
      <c r="S3428" s="8">
        <f t="shared" si="106"/>
        <v>41908.996527777781</v>
      </c>
      <c r="T3428" s="8">
        <f t="shared" si="107"/>
        <v>41969.038194444445</v>
      </c>
    </row>
    <row r="3429" spans="1:20" ht="45" x14ac:dyDescent="0.2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17">
        <f>(E3429/D3429)*100</f>
        <v>0.22</v>
      </c>
      <c r="P3429" s="19">
        <f>ROUND(E3429/L3429, 3)</f>
        <v>5.5</v>
      </c>
      <c r="Q3429" t="str">
        <f>LEFT(N3429, SEARCH("/", N3429, 1)-1)</f>
        <v>music</v>
      </c>
      <c r="R3429" t="str">
        <f>RIGHT(N3429,LEN(N3429)-FIND("/",N3429))</f>
        <v>faith</v>
      </c>
      <c r="S3429" s="8">
        <f t="shared" si="106"/>
        <v>42064.217418981483</v>
      </c>
      <c r="T3429" s="8">
        <f t="shared" si="107"/>
        <v>42094.140277777777</v>
      </c>
    </row>
    <row r="3430" spans="1:20" ht="60" x14ac:dyDescent="0.2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17">
        <f>(E3430/D3430)*100</f>
        <v>0.22</v>
      </c>
      <c r="P3430" s="19">
        <f>ROUND(E3430/L3430, 3)</f>
        <v>5.5</v>
      </c>
      <c r="Q3430" t="str">
        <f>LEFT(N3430, SEARCH("/", N3430, 1)-1)</f>
        <v>theater</v>
      </c>
      <c r="R3430" t="str">
        <f>RIGHT(N3430,LEN(N3430)-FIND("/",N3430))</f>
        <v>plays</v>
      </c>
      <c r="S3430" s="8">
        <f t="shared" si="106"/>
        <v>41961.492488425924</v>
      </c>
      <c r="T3430" s="8">
        <f t="shared" si="107"/>
        <v>42006.492488425924</v>
      </c>
    </row>
    <row r="3431" spans="1:20" ht="60" x14ac:dyDescent="0.2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17">
        <f>(E3431/D3431)*100</f>
        <v>0.21649484536082475</v>
      </c>
      <c r="P3431" s="19">
        <f>ROUND(E3431/L3431, 3)</f>
        <v>26.25</v>
      </c>
      <c r="Q3431" t="str">
        <f>LEFT(N3431, SEARCH("/", N3431, 1)-1)</f>
        <v>technology</v>
      </c>
      <c r="R3431" t="str">
        <f>RIGHT(N3431,LEN(N3431)-FIND("/",N3431))</f>
        <v>wearables</v>
      </c>
      <c r="S3431" s="8">
        <f t="shared" si="106"/>
        <v>42384.680925925932</v>
      </c>
      <c r="T3431" s="8">
        <f t="shared" si="107"/>
        <v>42414.680925925932</v>
      </c>
    </row>
    <row r="3432" spans="1:20" x14ac:dyDescent="0.2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17">
        <f>(E3432/D3432)*100</f>
        <v>0.2142857142857143</v>
      </c>
      <c r="P3432" s="19">
        <f>ROUND(E3432/L3432, 3)</f>
        <v>37.5</v>
      </c>
      <c r="Q3432" t="str">
        <f>LEFT(N3432, SEARCH("/", N3432, 1)-1)</f>
        <v>music</v>
      </c>
      <c r="R3432" t="str">
        <f>RIGHT(N3432,LEN(N3432)-FIND("/",N3432))</f>
        <v>faith</v>
      </c>
      <c r="S3432" s="8">
        <f t="shared" si="106"/>
        <v>42460.610520833332</v>
      </c>
      <c r="T3432" s="8">
        <f t="shared" si="107"/>
        <v>42504.207638888889</v>
      </c>
    </row>
    <row r="3433" spans="1:20" ht="60" x14ac:dyDescent="0.2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17">
        <f>(E3433/D3433)*100</f>
        <v>0.21029999999999999</v>
      </c>
      <c r="P3433" s="19">
        <f>ROUND(E3433/L3433, 3)</f>
        <v>420.6</v>
      </c>
      <c r="Q3433" t="str">
        <f>LEFT(N3433, SEARCH("/", N3433, 1)-1)</f>
        <v>theater</v>
      </c>
      <c r="R3433" t="str">
        <f>RIGHT(N3433,LEN(N3433)-FIND("/",N3433))</f>
        <v>spaces</v>
      </c>
      <c r="S3433" s="8">
        <f t="shared" si="106"/>
        <v>42237.181608796294</v>
      </c>
      <c r="T3433" s="8">
        <f t="shared" si="107"/>
        <v>42267.181608796294</v>
      </c>
    </row>
    <row r="3434" spans="1:20" ht="60" x14ac:dyDescent="0.2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17">
        <f>(E3434/D3434)*100</f>
        <v>0.21</v>
      </c>
      <c r="P3434" s="19">
        <f>ROUND(E3434/L3434, 3)</f>
        <v>7</v>
      </c>
      <c r="Q3434" t="str">
        <f>LEFT(N3434, SEARCH("/", N3434, 1)-1)</f>
        <v>theater</v>
      </c>
      <c r="R3434" t="str">
        <f>RIGHT(N3434,LEN(N3434)-FIND("/",N3434))</f>
        <v>plays</v>
      </c>
      <c r="S3434" s="8">
        <f t="shared" si="106"/>
        <v>41995.084074074075</v>
      </c>
      <c r="T3434" s="8">
        <f t="shared" si="107"/>
        <v>42024.802777777775</v>
      </c>
    </row>
    <row r="3435" spans="1:20" ht="60" x14ac:dyDescent="0.2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17">
        <f>(E3435/D3435)*100</f>
        <v>0.20500000000000002</v>
      </c>
      <c r="P3435" s="19">
        <f>ROUND(E3435/L3435, 3)</f>
        <v>68.332999999999998</v>
      </c>
      <c r="Q3435" t="str">
        <f>LEFT(N3435, SEARCH("/", N3435, 1)-1)</f>
        <v>technology</v>
      </c>
      <c r="R3435" t="str">
        <f>RIGHT(N3435,LEN(N3435)-FIND("/",N3435))</f>
        <v>wearables</v>
      </c>
      <c r="S3435" s="8">
        <f t="shared" si="106"/>
        <v>41838.840474537035</v>
      </c>
      <c r="T3435" s="8">
        <f t="shared" si="107"/>
        <v>41883.840474537035</v>
      </c>
    </row>
    <row r="3436" spans="1:20" ht="30" x14ac:dyDescent="0.2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17">
        <f>(E3436/D3436)*100</f>
        <v>0.20238095238095236</v>
      </c>
      <c r="P3436" s="19">
        <f>ROUND(E3436/L3436, 3)</f>
        <v>21.25</v>
      </c>
      <c r="Q3436" t="str">
        <f>LEFT(N3436, SEARCH("/", N3436, 1)-1)</f>
        <v>games</v>
      </c>
      <c r="R3436" t="str">
        <f>RIGHT(N3436,LEN(N3436)-FIND("/",N3436))</f>
        <v>video games</v>
      </c>
      <c r="S3436" s="8">
        <f t="shared" si="106"/>
        <v>41832.086377314816</v>
      </c>
      <c r="T3436" s="8">
        <f t="shared" si="107"/>
        <v>41867.086377314816</v>
      </c>
    </row>
    <row r="3437" spans="1:20" ht="45" x14ac:dyDescent="0.2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17">
        <f>(E3437/D3437)*100</f>
        <v>0.2</v>
      </c>
      <c r="P3437" s="19">
        <f>ROUND(E3437/L3437, 3)</f>
        <v>10</v>
      </c>
      <c r="Q3437" t="str">
        <f>LEFT(N3437, SEARCH("/", N3437, 1)-1)</f>
        <v>film &amp; video</v>
      </c>
      <c r="R3437" t="str">
        <f>RIGHT(N3437,LEN(N3437)-FIND("/",N3437))</f>
        <v>animation</v>
      </c>
      <c r="S3437" s="8">
        <f t="shared" si="106"/>
        <v>42153.631597222222</v>
      </c>
      <c r="T3437" s="8">
        <f t="shared" si="107"/>
        <v>42183.631597222222</v>
      </c>
    </row>
    <row r="3438" spans="1:20" ht="60" x14ac:dyDescent="0.2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17">
        <f>(E3438/D3438)*100</f>
        <v>0.2</v>
      </c>
      <c r="P3438" s="19">
        <f>ROUND(E3438/L3438, 3)</f>
        <v>10</v>
      </c>
      <c r="Q3438" t="str">
        <f>LEFT(N3438, SEARCH("/", N3438, 1)-1)</f>
        <v>technology</v>
      </c>
      <c r="R3438" t="str">
        <f>RIGHT(N3438,LEN(N3438)-FIND("/",N3438))</f>
        <v>web</v>
      </c>
      <c r="S3438" s="8">
        <f t="shared" si="106"/>
        <v>42450.589143518519</v>
      </c>
      <c r="T3438" s="8">
        <f t="shared" si="107"/>
        <v>42510.589143518519</v>
      </c>
    </row>
    <row r="3439" spans="1:20" ht="60" x14ac:dyDescent="0.2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17">
        <f>(E3439/D3439)*100</f>
        <v>0.2</v>
      </c>
      <c r="P3439" s="19">
        <f>ROUND(E3439/L3439, 3)</f>
        <v>10</v>
      </c>
      <c r="Q3439" t="str">
        <f>LEFT(N3439, SEARCH("/", N3439, 1)-1)</f>
        <v>technology</v>
      </c>
      <c r="R3439" t="str">
        <f>RIGHT(N3439,LEN(N3439)-FIND("/",N3439))</f>
        <v>web</v>
      </c>
      <c r="S3439" s="8">
        <f t="shared" si="106"/>
        <v>42102.650567129633</v>
      </c>
      <c r="T3439" s="8">
        <f t="shared" si="107"/>
        <v>42148.625</v>
      </c>
    </row>
    <row r="3440" spans="1:20" ht="45" x14ac:dyDescent="0.2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17">
        <f>(E3440/D3440)*100</f>
        <v>0.2</v>
      </c>
      <c r="P3440" s="19">
        <f>ROUND(E3440/L3440, 3)</f>
        <v>4</v>
      </c>
      <c r="Q3440" t="str">
        <f>LEFT(N3440, SEARCH("/", N3440, 1)-1)</f>
        <v>technology</v>
      </c>
      <c r="R3440" t="str">
        <f>RIGHT(N3440,LEN(N3440)-FIND("/",N3440))</f>
        <v>web</v>
      </c>
      <c r="S3440" s="8">
        <f t="shared" si="106"/>
        <v>42131.455439814818</v>
      </c>
      <c r="T3440" s="8">
        <f t="shared" si="107"/>
        <v>42161.44930555555</v>
      </c>
    </row>
    <row r="3441" spans="1:20" ht="60" x14ac:dyDescent="0.2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17">
        <f>(E3441/D3441)*100</f>
        <v>0.2</v>
      </c>
      <c r="P3441" s="19">
        <f>ROUND(E3441/L3441, 3)</f>
        <v>100</v>
      </c>
      <c r="Q3441" t="str">
        <f>LEFT(N3441, SEARCH("/", N3441, 1)-1)</f>
        <v>technology</v>
      </c>
      <c r="R3441" t="str">
        <f>RIGHT(N3441,LEN(N3441)-FIND("/",N3441))</f>
        <v>wearables</v>
      </c>
      <c r="S3441" s="8">
        <f t="shared" si="106"/>
        <v>42172.816423611104</v>
      </c>
      <c r="T3441" s="8">
        <f t="shared" si="107"/>
        <v>42202.816423611104</v>
      </c>
    </row>
    <row r="3442" spans="1:20" ht="60" x14ac:dyDescent="0.2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17">
        <f>(E3442/D3442)*100</f>
        <v>0.2</v>
      </c>
      <c r="P3442" s="19">
        <f>ROUND(E3442/L3442, 3)</f>
        <v>1</v>
      </c>
      <c r="Q3442" t="str">
        <f>LEFT(N3442, SEARCH("/", N3442, 1)-1)</f>
        <v>publishing</v>
      </c>
      <c r="R3442" t="str">
        <f>RIGHT(N3442,LEN(N3442)-FIND("/",N3442))</f>
        <v>translations</v>
      </c>
      <c r="S3442" s="8">
        <f t="shared" si="106"/>
        <v>42708.25309027778</v>
      </c>
      <c r="T3442" s="8">
        <f t="shared" si="107"/>
        <v>42738.25309027778</v>
      </c>
    </row>
    <row r="3443" spans="1:20" ht="60" x14ac:dyDescent="0.2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17">
        <f>(E3443/D3443)*100</f>
        <v>0.2</v>
      </c>
      <c r="P3443" s="19">
        <f>ROUND(E3443/L3443, 3)</f>
        <v>6</v>
      </c>
      <c r="Q3443" t="str">
        <f>LEFT(N3443, SEARCH("/", N3443, 1)-1)</f>
        <v>publishing</v>
      </c>
      <c r="R3443" t="str">
        <f>RIGHT(N3443,LEN(N3443)-FIND("/",N3443))</f>
        <v>translations</v>
      </c>
      <c r="S3443" s="8">
        <f t="shared" si="106"/>
        <v>42395.456412037034</v>
      </c>
      <c r="T3443" s="8">
        <f t="shared" si="107"/>
        <v>42425.456412037034</v>
      </c>
    </row>
    <row r="3444" spans="1:20" ht="45" x14ac:dyDescent="0.2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17">
        <f>(E3444/D3444)*100</f>
        <v>0.2</v>
      </c>
      <c r="P3444" s="19">
        <f>ROUND(E3444/L3444, 3)</f>
        <v>10</v>
      </c>
      <c r="Q3444" t="str">
        <f>LEFT(N3444, SEARCH("/", N3444, 1)-1)</f>
        <v>technology</v>
      </c>
      <c r="R3444" t="str">
        <f>RIGHT(N3444,LEN(N3444)-FIND("/",N3444))</f>
        <v>web</v>
      </c>
      <c r="S3444" s="8">
        <f t="shared" si="106"/>
        <v>42262.849050925928</v>
      </c>
      <c r="T3444" s="8">
        <f t="shared" si="107"/>
        <v>42292.849050925928</v>
      </c>
    </row>
    <row r="3445" spans="1:20" ht="45" x14ac:dyDescent="0.2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17">
        <f>(E3445/D3445)*100</f>
        <v>0.2</v>
      </c>
      <c r="P3445" s="19">
        <f>ROUND(E3445/L3445, 3)</f>
        <v>15</v>
      </c>
      <c r="Q3445" t="str">
        <f>LEFT(N3445, SEARCH("/", N3445, 1)-1)</f>
        <v>food</v>
      </c>
      <c r="R3445" t="str">
        <f>RIGHT(N3445,LEN(N3445)-FIND("/",N3445))</f>
        <v>food trucks</v>
      </c>
      <c r="S3445" s="8">
        <f t="shared" si="106"/>
        <v>41919.140706018516</v>
      </c>
      <c r="T3445" s="8">
        <f t="shared" si="107"/>
        <v>41949.182372685187</v>
      </c>
    </row>
    <row r="3446" spans="1:20" ht="30" x14ac:dyDescent="0.2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17">
        <f>(E3446/D3446)*100</f>
        <v>0.2</v>
      </c>
      <c r="P3446" s="19">
        <f>ROUND(E3446/L3446, 3)</f>
        <v>1</v>
      </c>
      <c r="Q3446" t="str">
        <f>LEFT(N3446, SEARCH("/", N3446, 1)-1)</f>
        <v>food</v>
      </c>
      <c r="R3446" t="str">
        <f>RIGHT(N3446,LEN(N3446)-FIND("/",N3446))</f>
        <v>food trucks</v>
      </c>
      <c r="S3446" s="8">
        <f t="shared" si="106"/>
        <v>42044.724953703699</v>
      </c>
      <c r="T3446" s="8">
        <f t="shared" si="107"/>
        <v>42074.683287037042</v>
      </c>
    </row>
    <row r="3447" spans="1:20" ht="30" x14ac:dyDescent="0.2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17">
        <f>(E3447/D3447)*100</f>
        <v>0.2</v>
      </c>
      <c r="P3447" s="19">
        <f>ROUND(E3447/L3447, 3)</f>
        <v>5</v>
      </c>
      <c r="Q3447" t="str">
        <f>LEFT(N3447, SEARCH("/", N3447, 1)-1)</f>
        <v>food</v>
      </c>
      <c r="R3447" t="str">
        <f>RIGHT(N3447,LEN(N3447)-FIND("/",N3447))</f>
        <v>food trucks</v>
      </c>
      <c r="S3447" s="8">
        <f t="shared" si="106"/>
        <v>42383.899456018517</v>
      </c>
      <c r="T3447" s="8">
        <f t="shared" si="107"/>
        <v>42413.899456018517</v>
      </c>
    </row>
    <row r="3448" spans="1:20" ht="60" x14ac:dyDescent="0.2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17">
        <f>(E3448/D3448)*100</f>
        <v>0.2</v>
      </c>
      <c r="P3448" s="19">
        <f>ROUND(E3448/L3448, 3)</f>
        <v>23.332999999999998</v>
      </c>
      <c r="Q3448" t="str">
        <f>LEFT(N3448, SEARCH("/", N3448, 1)-1)</f>
        <v>theater</v>
      </c>
      <c r="R3448" t="str">
        <f>RIGHT(N3448,LEN(N3448)-FIND("/",N3448))</f>
        <v>plays</v>
      </c>
      <c r="S3448" s="8">
        <f t="shared" si="106"/>
        <v>42123.648831018523</v>
      </c>
      <c r="T3448" s="8">
        <f t="shared" si="107"/>
        <v>42153.648831018523</v>
      </c>
    </row>
    <row r="3449" spans="1:20" ht="45" x14ac:dyDescent="0.2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17">
        <f>(E3449/D3449)*100</f>
        <v>0.2</v>
      </c>
      <c r="P3449" s="19">
        <f>ROUND(E3449/L3449, 3)</f>
        <v>10</v>
      </c>
      <c r="Q3449" t="str">
        <f>LEFT(N3449, SEARCH("/", N3449, 1)-1)</f>
        <v>theater</v>
      </c>
      <c r="R3449" t="str">
        <f>RIGHT(N3449,LEN(N3449)-FIND("/",N3449))</f>
        <v>plays</v>
      </c>
      <c r="S3449" s="8">
        <f t="shared" si="106"/>
        <v>42065.190694444449</v>
      </c>
      <c r="T3449" s="8">
        <f t="shared" si="107"/>
        <v>42090.149027777778</v>
      </c>
    </row>
    <row r="3450" spans="1:20" ht="30" x14ac:dyDescent="0.2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17">
        <f>(E3450/D3450)*100</f>
        <v>0.2</v>
      </c>
      <c r="P3450" s="19">
        <f>ROUND(E3450/L3450, 3)</f>
        <v>10</v>
      </c>
      <c r="Q3450" t="str">
        <f>LEFT(N3450, SEARCH("/", N3450, 1)-1)</f>
        <v>theater</v>
      </c>
      <c r="R3450" t="str">
        <f>RIGHT(N3450,LEN(N3450)-FIND("/",N3450))</f>
        <v>musical</v>
      </c>
      <c r="S3450" s="8">
        <f t="shared" si="106"/>
        <v>41865.659780092588</v>
      </c>
      <c r="T3450" s="8">
        <f t="shared" si="107"/>
        <v>41890.659780092588</v>
      </c>
    </row>
    <row r="3451" spans="1:20" ht="60" x14ac:dyDescent="0.2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17">
        <f>(E3451/D3451)*100</f>
        <v>0.2</v>
      </c>
      <c r="P3451" s="19">
        <f>ROUND(E3451/L3451, 3)</f>
        <v>40</v>
      </c>
      <c r="Q3451" t="str">
        <f>LEFT(N3451, SEARCH("/", N3451, 1)-1)</f>
        <v>theater</v>
      </c>
      <c r="R3451" t="str">
        <f>RIGHT(N3451,LEN(N3451)-FIND("/",N3451))</f>
        <v>plays</v>
      </c>
      <c r="S3451" s="8">
        <f t="shared" si="106"/>
        <v>41843.664618055554</v>
      </c>
      <c r="T3451" s="8">
        <f t="shared" si="107"/>
        <v>41855.666666666664</v>
      </c>
    </row>
    <row r="3452" spans="1:20" x14ac:dyDescent="0.2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17">
        <f>(E3452/D3452)*100</f>
        <v>0.2</v>
      </c>
      <c r="P3452" s="19">
        <f>ROUND(E3452/L3452, 3)</f>
        <v>1</v>
      </c>
      <c r="Q3452" t="str">
        <f>LEFT(N3452, SEARCH("/", N3452, 1)-1)</f>
        <v>theater</v>
      </c>
      <c r="R3452" t="str">
        <f>RIGHT(N3452,LEN(N3452)-FIND("/",N3452))</f>
        <v>plays</v>
      </c>
      <c r="S3452" s="8">
        <f t="shared" si="106"/>
        <v>41890.16269675926</v>
      </c>
      <c r="T3452" s="8">
        <f t="shared" si="107"/>
        <v>41920.16269675926</v>
      </c>
    </row>
    <row r="3453" spans="1:20" ht="60" x14ac:dyDescent="0.2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17">
        <f>(E3453/D3453)*100</f>
        <v>0.2</v>
      </c>
      <c r="P3453" s="19">
        <f>ROUND(E3453/L3453, 3)</f>
        <v>1</v>
      </c>
      <c r="Q3453" t="str">
        <f>LEFT(N3453, SEARCH("/", N3453, 1)-1)</f>
        <v>theater</v>
      </c>
      <c r="R3453" t="str">
        <f>RIGHT(N3453,LEN(N3453)-FIND("/",N3453))</f>
        <v>plays</v>
      </c>
      <c r="S3453" s="8">
        <f t="shared" si="106"/>
        <v>42358.573182870372</v>
      </c>
      <c r="T3453" s="8">
        <f t="shared" si="107"/>
        <v>42377.273611111115</v>
      </c>
    </row>
    <row r="3454" spans="1:20" ht="60" x14ac:dyDescent="0.2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17">
        <f>(E3454/D3454)*100</f>
        <v>0.19801980198019803</v>
      </c>
      <c r="P3454" s="19">
        <f>ROUND(E3454/L3454, 3)</f>
        <v>5</v>
      </c>
      <c r="Q3454" t="str">
        <f>LEFT(N3454, SEARCH("/", N3454, 1)-1)</f>
        <v>music</v>
      </c>
      <c r="R3454" t="str">
        <f>RIGHT(N3454,LEN(N3454)-FIND("/",N3454))</f>
        <v>faith</v>
      </c>
      <c r="S3454" s="8">
        <f t="shared" si="106"/>
        <v>41989.664409722223</v>
      </c>
      <c r="T3454" s="8">
        <f t="shared" si="107"/>
        <v>42019.664409722223</v>
      </c>
    </row>
    <row r="3455" spans="1:20" ht="45" x14ac:dyDescent="0.2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17">
        <f>(E3455/D3455)*100</f>
        <v>0.19384615384615383</v>
      </c>
      <c r="P3455" s="19">
        <f>ROUND(E3455/L3455, 3)</f>
        <v>42</v>
      </c>
      <c r="Q3455" t="str">
        <f>LEFT(N3455, SEARCH("/", N3455, 1)-1)</f>
        <v>theater</v>
      </c>
      <c r="R3455" t="str">
        <f>RIGHT(N3455,LEN(N3455)-FIND("/",N3455))</f>
        <v>spaces</v>
      </c>
      <c r="S3455" s="8">
        <f t="shared" si="106"/>
        <v>41981.57230324074</v>
      </c>
      <c r="T3455" s="8">
        <f t="shared" si="107"/>
        <v>42012.570138888885</v>
      </c>
    </row>
    <row r="3456" spans="1:20" ht="60" x14ac:dyDescent="0.2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17">
        <f>(E3456/D3456)*100</f>
        <v>0.19088937093275488</v>
      </c>
      <c r="P3456" s="19">
        <f>ROUND(E3456/L3456, 3)</f>
        <v>55</v>
      </c>
      <c r="Q3456" t="str">
        <f>LEFT(N3456, SEARCH("/", N3456, 1)-1)</f>
        <v>technology</v>
      </c>
      <c r="R3456" t="str">
        <f>RIGHT(N3456,LEN(N3456)-FIND("/",N3456))</f>
        <v>wearables</v>
      </c>
      <c r="S3456" s="8">
        <f t="shared" si="106"/>
        <v>42561.829421296294</v>
      </c>
      <c r="T3456" s="8">
        <f t="shared" si="107"/>
        <v>42618.124305555553</v>
      </c>
    </row>
    <row r="3457" spans="1:20" ht="45" x14ac:dyDescent="0.2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17">
        <f>(E3457/D3457)*100</f>
        <v>0.18867924528301888</v>
      </c>
      <c r="P3457" s="19">
        <f>ROUND(E3457/L3457, 3)</f>
        <v>1</v>
      </c>
      <c r="Q3457" t="str">
        <f>LEFT(N3457, SEARCH("/", N3457, 1)-1)</f>
        <v>publishing</v>
      </c>
      <c r="R3457" t="str">
        <f>RIGHT(N3457,LEN(N3457)-FIND("/",N3457))</f>
        <v>children's books</v>
      </c>
      <c r="S3457" s="8">
        <f t="shared" si="106"/>
        <v>42474.86482638889</v>
      </c>
      <c r="T3457" s="8">
        <f t="shared" si="107"/>
        <v>42484.86482638889</v>
      </c>
    </row>
    <row r="3458" spans="1:20" ht="60" x14ac:dyDescent="0.2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17">
        <f>(E3458/D3458)*100</f>
        <v>0.1875</v>
      </c>
      <c r="P3458" s="19">
        <f>ROUND(E3458/L3458, 3)</f>
        <v>30</v>
      </c>
      <c r="Q3458" t="str">
        <f>LEFT(N3458, SEARCH("/", N3458, 1)-1)</f>
        <v>technology</v>
      </c>
      <c r="R3458" t="str">
        <f>RIGHT(N3458,LEN(N3458)-FIND("/",N3458))</f>
        <v>web</v>
      </c>
      <c r="S3458" s="8">
        <f t="shared" si="106"/>
        <v>42179.653379629628</v>
      </c>
      <c r="T3458" s="8">
        <f t="shared" si="107"/>
        <v>42210.915972222225</v>
      </c>
    </row>
    <row r="3459" spans="1:20" ht="60" x14ac:dyDescent="0.2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17">
        <f>(E3459/D3459)*100</f>
        <v>0.18625</v>
      </c>
      <c r="P3459" s="19">
        <f>ROUND(E3459/L3459, 3)</f>
        <v>13.545</v>
      </c>
      <c r="Q3459" t="str">
        <f>LEFT(N3459, SEARCH("/", N3459, 1)-1)</f>
        <v>film &amp; video</v>
      </c>
      <c r="R3459" t="str">
        <f>RIGHT(N3459,LEN(N3459)-FIND("/",N3459))</f>
        <v>animation</v>
      </c>
      <c r="S3459" s="8">
        <f t="shared" ref="S3459:S3522" si="108">(((J3459/60)/60)/24)+DATE(1970,1,1)</f>
        <v>42272.93949074074</v>
      </c>
      <c r="T3459" s="8">
        <f t="shared" ref="T3459:T3522" si="109">(((I3459/60)/60)/24)+DATE(1970,1,1)</f>
        <v>42313.981157407412</v>
      </c>
    </row>
    <row r="3460" spans="1:20" ht="60" x14ac:dyDescent="0.2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17">
        <f>(E3460/D3460)*100</f>
        <v>0.17500000000000002</v>
      </c>
      <c r="P3460" s="19">
        <f>ROUND(E3460/L3460, 3)</f>
        <v>116.667</v>
      </c>
      <c r="Q3460" t="str">
        <f>LEFT(N3460, SEARCH("/", N3460, 1)-1)</f>
        <v>technology</v>
      </c>
      <c r="R3460" t="str">
        <f>RIGHT(N3460,LEN(N3460)-FIND("/",N3460))</f>
        <v>web</v>
      </c>
      <c r="S3460" s="8">
        <f t="shared" si="108"/>
        <v>42474.637824074074</v>
      </c>
      <c r="T3460" s="8">
        <f t="shared" si="109"/>
        <v>42504.637824074074</v>
      </c>
    </row>
    <row r="3461" spans="1:20" ht="45" x14ac:dyDescent="0.2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17">
        <f>(E3461/D3461)*100</f>
        <v>0.16999999999999998</v>
      </c>
      <c r="P3461" s="19">
        <f>ROUND(E3461/L3461, 3)</f>
        <v>5.6669999999999998</v>
      </c>
      <c r="Q3461" t="str">
        <f>LEFT(N3461, SEARCH("/", N3461, 1)-1)</f>
        <v>food</v>
      </c>
      <c r="R3461" t="str">
        <f>RIGHT(N3461,LEN(N3461)-FIND("/",N3461))</f>
        <v>food trucks</v>
      </c>
      <c r="S3461" s="8">
        <f t="shared" si="108"/>
        <v>42027.353738425925</v>
      </c>
      <c r="T3461" s="8">
        <f t="shared" si="109"/>
        <v>42057.353738425925</v>
      </c>
    </row>
    <row r="3462" spans="1:20" ht="60" x14ac:dyDescent="0.2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17">
        <f>(E3462/D3462)*100</f>
        <v>0.16800000000000001</v>
      </c>
      <c r="P3462" s="19">
        <f>ROUND(E3462/L3462, 3)</f>
        <v>10.5</v>
      </c>
      <c r="Q3462" t="str">
        <f>LEFT(N3462, SEARCH("/", N3462, 1)-1)</f>
        <v>technology</v>
      </c>
      <c r="R3462" t="str">
        <f>RIGHT(N3462,LEN(N3462)-FIND("/",N3462))</f>
        <v>gadgets</v>
      </c>
      <c r="S3462" s="8">
        <f t="shared" si="108"/>
        <v>41859.925856481481</v>
      </c>
      <c r="T3462" s="8">
        <f t="shared" si="109"/>
        <v>41889.925856481481</v>
      </c>
    </row>
    <row r="3463" spans="1:20" ht="30" x14ac:dyDescent="0.2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17">
        <f>(E3463/D3463)*100</f>
        <v>0.16705882352941176</v>
      </c>
      <c r="P3463" s="19">
        <f>ROUND(E3463/L3463, 3)</f>
        <v>142</v>
      </c>
      <c r="Q3463" t="str">
        <f>LEFT(N3463, SEARCH("/", N3463, 1)-1)</f>
        <v>technology</v>
      </c>
      <c r="R3463" t="str">
        <f>RIGHT(N3463,LEN(N3463)-FIND("/",N3463))</f>
        <v>web</v>
      </c>
      <c r="S3463" s="8">
        <f t="shared" si="108"/>
        <v>42388.798252314817</v>
      </c>
      <c r="T3463" s="8">
        <f t="shared" si="109"/>
        <v>42418.798252314817</v>
      </c>
    </row>
    <row r="3464" spans="1:20" ht="60" x14ac:dyDescent="0.2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17">
        <f>(E3464/D3464)*100</f>
        <v>0.16666666666666669</v>
      </c>
      <c r="P3464" s="19">
        <f>ROUND(E3464/L3464, 3)</f>
        <v>3.3330000000000002</v>
      </c>
      <c r="Q3464" t="str">
        <f>LEFT(N3464, SEARCH("/", N3464, 1)-1)</f>
        <v>games</v>
      </c>
      <c r="R3464" t="str">
        <f>RIGHT(N3464,LEN(N3464)-FIND("/",N3464))</f>
        <v>video games</v>
      </c>
      <c r="S3464" s="8">
        <f t="shared" si="108"/>
        <v>41526.345914351856</v>
      </c>
      <c r="T3464" s="8">
        <f t="shared" si="109"/>
        <v>41556.345914351856</v>
      </c>
    </row>
    <row r="3465" spans="1:20" ht="60" x14ac:dyDescent="0.2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17">
        <f>(E3465/D3465)*100</f>
        <v>0.16666666666666669</v>
      </c>
      <c r="P3465" s="19">
        <f>ROUND(E3465/L3465, 3)</f>
        <v>25</v>
      </c>
      <c r="Q3465" t="str">
        <f>LEFT(N3465, SEARCH("/", N3465, 1)-1)</f>
        <v>games</v>
      </c>
      <c r="R3465" t="str">
        <f>RIGHT(N3465,LEN(N3465)-FIND("/",N3465))</f>
        <v>video games</v>
      </c>
      <c r="S3465" s="8">
        <f t="shared" si="108"/>
        <v>41843.772789351853</v>
      </c>
      <c r="T3465" s="8">
        <f t="shared" si="109"/>
        <v>41903.772789351853</v>
      </c>
    </row>
    <row r="3466" spans="1:20" ht="60" x14ac:dyDescent="0.2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17">
        <f>(E3466/D3466)*100</f>
        <v>0.16666666666666669</v>
      </c>
      <c r="P3466" s="19">
        <f>ROUND(E3466/L3466, 3)</f>
        <v>12.5</v>
      </c>
      <c r="Q3466" t="str">
        <f>LEFT(N3466, SEARCH("/", N3466, 1)-1)</f>
        <v>games</v>
      </c>
      <c r="R3466" t="str">
        <f>RIGHT(N3466,LEN(N3466)-FIND("/",N3466))</f>
        <v>video games</v>
      </c>
      <c r="S3466" s="8">
        <f t="shared" si="108"/>
        <v>41683.832280092596</v>
      </c>
      <c r="T3466" s="8">
        <f t="shared" si="109"/>
        <v>41713.790613425925</v>
      </c>
    </row>
    <row r="3467" spans="1:20" ht="45" x14ac:dyDescent="0.2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17">
        <f>(E3467/D3467)*100</f>
        <v>0.16666666666666669</v>
      </c>
      <c r="P3467" s="19">
        <f>ROUND(E3467/L3467, 3)</f>
        <v>50</v>
      </c>
      <c r="Q3467" t="str">
        <f>LEFT(N3467, SEARCH("/", N3467, 1)-1)</f>
        <v>food</v>
      </c>
      <c r="R3467" t="str">
        <f>RIGHT(N3467,LEN(N3467)-FIND("/",N3467))</f>
        <v>food trucks</v>
      </c>
      <c r="S3467" s="8">
        <f t="shared" si="108"/>
        <v>41795.963333333333</v>
      </c>
      <c r="T3467" s="8">
        <f t="shared" si="109"/>
        <v>41825.963333333333</v>
      </c>
    </row>
    <row r="3468" spans="1:20" ht="30" x14ac:dyDescent="0.2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17">
        <f>(E3468/D3468)*100</f>
        <v>0.16666666666666669</v>
      </c>
      <c r="P3468" s="19">
        <f>ROUND(E3468/L3468, 3)</f>
        <v>5</v>
      </c>
      <c r="Q3468" t="str">
        <f>LEFT(N3468, SEARCH("/", N3468, 1)-1)</f>
        <v>food</v>
      </c>
      <c r="R3468" t="str">
        <f>RIGHT(N3468,LEN(N3468)-FIND("/",N3468))</f>
        <v>food trucks</v>
      </c>
      <c r="S3468" s="8">
        <f t="shared" si="108"/>
        <v>42333.330277777779</v>
      </c>
      <c r="T3468" s="8">
        <f t="shared" si="109"/>
        <v>42363.330277777779</v>
      </c>
    </row>
    <row r="3469" spans="1:20" ht="60" x14ac:dyDescent="0.2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17">
        <f>(E3469/D3469)*100</f>
        <v>0.16666666666666669</v>
      </c>
      <c r="P3469" s="19">
        <f>ROUND(E3469/L3469, 3)</f>
        <v>50</v>
      </c>
      <c r="Q3469" t="str">
        <f>LEFT(N3469, SEARCH("/", N3469, 1)-1)</f>
        <v>food</v>
      </c>
      <c r="R3469" t="str">
        <f>RIGHT(N3469,LEN(N3469)-FIND("/",N3469))</f>
        <v>food trucks</v>
      </c>
      <c r="S3469" s="8">
        <f t="shared" si="108"/>
        <v>41887.801168981481</v>
      </c>
      <c r="T3469" s="8">
        <f t="shared" si="109"/>
        <v>41917.801168981481</v>
      </c>
    </row>
    <row r="3470" spans="1:20" ht="60" x14ac:dyDescent="0.2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17">
        <f>(E3470/D3470)*100</f>
        <v>0.16666666666666669</v>
      </c>
      <c r="P3470" s="19">
        <f>ROUND(E3470/L3470, 3)</f>
        <v>5</v>
      </c>
      <c r="Q3470" t="str">
        <f>LEFT(N3470, SEARCH("/", N3470, 1)-1)</f>
        <v>theater</v>
      </c>
      <c r="R3470" t="str">
        <f>RIGHT(N3470,LEN(N3470)-FIND("/",N3470))</f>
        <v>plays</v>
      </c>
      <c r="S3470" s="8">
        <f t="shared" si="108"/>
        <v>41985.427361111113</v>
      </c>
      <c r="T3470" s="8">
        <f t="shared" si="109"/>
        <v>42015.427361111113</v>
      </c>
    </row>
    <row r="3471" spans="1:20" ht="60" x14ac:dyDescent="0.2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17">
        <f>(E3471/D3471)*100</f>
        <v>0.16666666666666669</v>
      </c>
      <c r="P3471" s="19">
        <f>ROUND(E3471/L3471, 3)</f>
        <v>25</v>
      </c>
      <c r="Q3471" t="str">
        <f>LEFT(N3471, SEARCH("/", N3471, 1)-1)</f>
        <v>theater</v>
      </c>
      <c r="R3471" t="str">
        <f>RIGHT(N3471,LEN(N3471)-FIND("/",N3471))</f>
        <v>plays</v>
      </c>
      <c r="S3471" s="8">
        <f t="shared" si="108"/>
        <v>42479.039212962962</v>
      </c>
      <c r="T3471" s="8">
        <f t="shared" si="109"/>
        <v>42509.039212962962</v>
      </c>
    </row>
    <row r="3472" spans="1:20" ht="60" x14ac:dyDescent="0.2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17">
        <f>(E3472/D3472)*100</f>
        <v>0.16666666666666669</v>
      </c>
      <c r="P3472" s="19">
        <f>ROUND(E3472/L3472, 3)</f>
        <v>5</v>
      </c>
      <c r="Q3472" t="str">
        <f>LEFT(N3472, SEARCH("/", N3472, 1)-1)</f>
        <v>theater</v>
      </c>
      <c r="R3472" t="str">
        <f>RIGHT(N3472,LEN(N3472)-FIND("/",N3472))</f>
        <v>plays</v>
      </c>
      <c r="S3472" s="8">
        <f t="shared" si="108"/>
        <v>42510.938900462963</v>
      </c>
      <c r="T3472" s="8">
        <f t="shared" si="109"/>
        <v>42540.938900462963</v>
      </c>
    </row>
    <row r="3473" spans="1:20" ht="60" x14ac:dyDescent="0.2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17">
        <f>(E3473/D3473)*100</f>
        <v>0.159</v>
      </c>
      <c r="P3473" s="19">
        <f>ROUND(E3473/L3473, 3)</f>
        <v>71.55</v>
      </c>
      <c r="Q3473" t="str">
        <f>LEFT(N3473, SEARCH("/", N3473, 1)-1)</f>
        <v>games</v>
      </c>
      <c r="R3473" t="str">
        <f>RIGHT(N3473,LEN(N3473)-FIND("/",N3473))</f>
        <v>video games</v>
      </c>
      <c r="S3473" s="8">
        <f t="shared" si="108"/>
        <v>41692.135729166665</v>
      </c>
      <c r="T3473" s="8">
        <f t="shared" si="109"/>
        <v>41722.0940625</v>
      </c>
    </row>
    <row r="3474" spans="1:20" ht="60" x14ac:dyDescent="0.2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17">
        <f>(E3474/D3474)*100</f>
        <v>0.155</v>
      </c>
      <c r="P3474" s="19">
        <f>ROUND(E3474/L3474, 3)</f>
        <v>10.333</v>
      </c>
      <c r="Q3474" t="str">
        <f>LEFT(N3474, SEARCH("/", N3474, 1)-1)</f>
        <v>film &amp; video</v>
      </c>
      <c r="R3474" t="str">
        <f>RIGHT(N3474,LEN(N3474)-FIND("/",N3474))</f>
        <v>animation</v>
      </c>
      <c r="S3474" s="8">
        <f t="shared" si="108"/>
        <v>41799.830613425926</v>
      </c>
      <c r="T3474" s="8">
        <f t="shared" si="109"/>
        <v>41823.125</v>
      </c>
    </row>
    <row r="3475" spans="1:20" ht="45" x14ac:dyDescent="0.2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17">
        <f>(E3475/D3475)*100</f>
        <v>0.15227272727272728</v>
      </c>
      <c r="P3475" s="19">
        <f>ROUND(E3475/L3475, 3)</f>
        <v>55.832999999999998</v>
      </c>
      <c r="Q3475" t="str">
        <f>LEFT(N3475, SEARCH("/", N3475, 1)-1)</f>
        <v>theater</v>
      </c>
      <c r="R3475" t="str">
        <f>RIGHT(N3475,LEN(N3475)-FIND("/",N3475))</f>
        <v>spaces</v>
      </c>
      <c r="S3475" s="8">
        <f t="shared" si="108"/>
        <v>42245.274699074071</v>
      </c>
      <c r="T3475" s="8">
        <f t="shared" si="109"/>
        <v>42275.274699074071</v>
      </c>
    </row>
    <row r="3476" spans="1:20" ht="45" x14ac:dyDescent="0.2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17">
        <f>(E3476/D3476)*100</f>
        <v>0.15125</v>
      </c>
      <c r="P3476" s="19">
        <f>ROUND(E3476/L3476, 3)</f>
        <v>201.667</v>
      </c>
      <c r="Q3476" t="str">
        <f>LEFT(N3476, SEARCH("/", N3476, 1)-1)</f>
        <v>theater</v>
      </c>
      <c r="R3476" t="str">
        <f>RIGHT(N3476,LEN(N3476)-FIND("/",N3476))</f>
        <v>spaces</v>
      </c>
      <c r="S3476" s="8">
        <f t="shared" si="108"/>
        <v>42255.791909722218</v>
      </c>
      <c r="T3476" s="8">
        <f t="shared" si="109"/>
        <v>42285.791909722218</v>
      </c>
    </row>
    <row r="3477" spans="1:20" ht="60" x14ac:dyDescent="0.2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17">
        <f>(E3477/D3477)*100</f>
        <v>0.15</v>
      </c>
      <c r="P3477" s="19">
        <f>ROUND(E3477/L3477, 3)</f>
        <v>11.25</v>
      </c>
      <c r="Q3477" t="str">
        <f>LEFT(N3477, SEARCH("/", N3477, 1)-1)</f>
        <v>games</v>
      </c>
      <c r="R3477" t="str">
        <f>RIGHT(N3477,LEN(N3477)-FIND("/",N3477))</f>
        <v>video games</v>
      </c>
      <c r="S3477" s="8">
        <f t="shared" si="108"/>
        <v>42440.371111111104</v>
      </c>
      <c r="T3477" s="8">
        <f t="shared" si="109"/>
        <v>42470.329444444447</v>
      </c>
    </row>
    <row r="3478" spans="1:20" ht="30" x14ac:dyDescent="0.2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17">
        <f>(E3478/D3478)*100</f>
        <v>0.15</v>
      </c>
      <c r="P3478" s="19">
        <f>ROUND(E3478/L3478, 3)</f>
        <v>37.5</v>
      </c>
      <c r="Q3478" t="str">
        <f>LEFT(N3478, SEARCH("/", N3478, 1)-1)</f>
        <v>food</v>
      </c>
      <c r="R3478" t="str">
        <f>RIGHT(N3478,LEN(N3478)-FIND("/",N3478))</f>
        <v>food trucks</v>
      </c>
      <c r="S3478" s="8">
        <f t="shared" si="108"/>
        <v>42507.71025462963</v>
      </c>
      <c r="T3478" s="8">
        <f t="shared" si="109"/>
        <v>42537.71025462963</v>
      </c>
    </row>
    <row r="3479" spans="1:20" ht="60" x14ac:dyDescent="0.2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17">
        <f>(E3479/D3479)*100</f>
        <v>0.15</v>
      </c>
      <c r="P3479" s="19">
        <f>ROUND(E3479/L3479, 3)</f>
        <v>37.5</v>
      </c>
      <c r="Q3479" t="str">
        <f>LEFT(N3479, SEARCH("/", N3479, 1)-1)</f>
        <v>food</v>
      </c>
      <c r="R3479" t="str">
        <f>RIGHT(N3479,LEN(N3479)-FIND("/",N3479))</f>
        <v>restaurants</v>
      </c>
      <c r="S3479" s="8">
        <f t="shared" si="108"/>
        <v>42078.997361111105</v>
      </c>
      <c r="T3479" s="8">
        <f t="shared" si="109"/>
        <v>42138.997361111105</v>
      </c>
    </row>
    <row r="3480" spans="1:20" ht="45" x14ac:dyDescent="0.2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17">
        <f>(E3480/D3480)*100</f>
        <v>0.15</v>
      </c>
      <c r="P3480" s="19">
        <f>ROUND(E3480/L3480, 3)</f>
        <v>37.5</v>
      </c>
      <c r="Q3480" t="str">
        <f>LEFT(N3480, SEARCH("/", N3480, 1)-1)</f>
        <v>theater</v>
      </c>
      <c r="R3480" t="str">
        <f>RIGHT(N3480,LEN(N3480)-FIND("/",N3480))</f>
        <v>spaces</v>
      </c>
      <c r="S3480" s="8">
        <f t="shared" si="108"/>
        <v>42122.670069444444</v>
      </c>
      <c r="T3480" s="8">
        <f t="shared" si="109"/>
        <v>42152.665972222225</v>
      </c>
    </row>
    <row r="3481" spans="1:20" ht="30" x14ac:dyDescent="0.2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17">
        <f>(E3481/D3481)*100</f>
        <v>0.14799999999999999</v>
      </c>
      <c r="P3481" s="19">
        <f>ROUND(E3481/L3481, 3)</f>
        <v>5.2859999999999996</v>
      </c>
      <c r="Q3481" t="str">
        <f>LEFT(N3481, SEARCH("/", N3481, 1)-1)</f>
        <v>food</v>
      </c>
      <c r="R3481" t="str">
        <f>RIGHT(N3481,LEN(N3481)-FIND("/",N3481))</f>
        <v>food trucks</v>
      </c>
      <c r="S3481" s="8">
        <f t="shared" si="108"/>
        <v>42028.118865740747</v>
      </c>
      <c r="T3481" s="8">
        <f t="shared" si="109"/>
        <v>42059.125</v>
      </c>
    </row>
    <row r="3482" spans="1:20" ht="45" x14ac:dyDescent="0.2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17">
        <f>(E3482/D3482)*100</f>
        <v>0.13849999999999998</v>
      </c>
      <c r="P3482" s="19">
        <f>ROUND(E3482/L3482, 3)</f>
        <v>23.082999999999998</v>
      </c>
      <c r="Q3482" t="str">
        <f>LEFT(N3482, SEARCH("/", N3482, 1)-1)</f>
        <v>food</v>
      </c>
      <c r="R3482" t="str">
        <f>RIGHT(N3482,LEN(N3482)-FIND("/",N3482))</f>
        <v>food trucks</v>
      </c>
      <c r="S3482" s="8">
        <f t="shared" si="108"/>
        <v>41837.829895833333</v>
      </c>
      <c r="T3482" s="8">
        <f t="shared" si="109"/>
        <v>41897.829895833333</v>
      </c>
    </row>
    <row r="3483" spans="1:20" ht="60" x14ac:dyDescent="0.2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17">
        <f>(E3483/D3483)*100</f>
        <v>0.13749999999999998</v>
      </c>
      <c r="P3483" s="19">
        <f>ROUND(E3483/L3483, 3)</f>
        <v>5.5</v>
      </c>
      <c r="Q3483" t="str">
        <f>LEFT(N3483, SEARCH("/", N3483, 1)-1)</f>
        <v>film &amp; video</v>
      </c>
      <c r="R3483" t="str">
        <f>RIGHT(N3483,LEN(N3483)-FIND("/",N3483))</f>
        <v>animation</v>
      </c>
      <c r="S3483" s="8">
        <f t="shared" si="108"/>
        <v>42649.742210648154</v>
      </c>
      <c r="T3483" s="8">
        <f t="shared" si="109"/>
        <v>42694.783877314811</v>
      </c>
    </row>
    <row r="3484" spans="1:20" ht="30" x14ac:dyDescent="0.2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17">
        <f>(E3484/D3484)*100</f>
        <v>0.13333333333333333</v>
      </c>
      <c r="P3484" s="19">
        <f>ROUND(E3484/L3484, 3)</f>
        <v>1</v>
      </c>
      <c r="Q3484" t="str">
        <f>LEFT(N3484, SEARCH("/", N3484, 1)-1)</f>
        <v>photography</v>
      </c>
      <c r="R3484" t="str">
        <f>RIGHT(N3484,LEN(N3484)-FIND("/",N3484))</f>
        <v>people</v>
      </c>
      <c r="S3484" s="8">
        <f t="shared" si="108"/>
        <v>42023.143414351856</v>
      </c>
      <c r="T3484" s="8">
        <f t="shared" si="109"/>
        <v>42053.143414351856</v>
      </c>
    </row>
    <row r="3485" spans="1:20" ht="60" x14ac:dyDescent="0.2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17">
        <f>(E3485/D3485)*100</f>
        <v>0.13250000000000001</v>
      </c>
      <c r="P3485" s="19">
        <f>ROUND(E3485/L3485, 3)</f>
        <v>13.25</v>
      </c>
      <c r="Q3485" t="str">
        <f>LEFT(N3485, SEARCH("/", N3485, 1)-1)</f>
        <v>games</v>
      </c>
      <c r="R3485" t="str">
        <f>RIGHT(N3485,LEN(N3485)-FIND("/",N3485))</f>
        <v>video games</v>
      </c>
      <c r="S3485" s="8">
        <f t="shared" si="108"/>
        <v>42429.695543981477</v>
      </c>
      <c r="T3485" s="8">
        <f t="shared" si="109"/>
        <v>42459.653877314813</v>
      </c>
    </row>
    <row r="3486" spans="1:20" ht="60" x14ac:dyDescent="0.2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17">
        <f>(E3486/D3486)*100</f>
        <v>0.13</v>
      </c>
      <c r="P3486" s="19">
        <f>ROUND(E3486/L3486, 3)</f>
        <v>13</v>
      </c>
      <c r="Q3486" t="str">
        <f>LEFT(N3486, SEARCH("/", N3486, 1)-1)</f>
        <v>food</v>
      </c>
      <c r="R3486" t="str">
        <f>RIGHT(N3486,LEN(N3486)-FIND("/",N3486))</f>
        <v>food trucks</v>
      </c>
      <c r="S3486" s="8">
        <f t="shared" si="108"/>
        <v>42180.18604166666</v>
      </c>
      <c r="T3486" s="8">
        <f t="shared" si="109"/>
        <v>42220.18604166666</v>
      </c>
    </row>
    <row r="3487" spans="1:20" ht="45" x14ac:dyDescent="0.2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17">
        <f>(E3487/D3487)*100</f>
        <v>0.125</v>
      </c>
      <c r="P3487" s="19">
        <f>ROUND(E3487/L3487, 3)</f>
        <v>250</v>
      </c>
      <c r="Q3487" t="str">
        <f>LEFT(N3487, SEARCH("/", N3487, 1)-1)</f>
        <v>film &amp; video</v>
      </c>
      <c r="R3487" t="str">
        <f>RIGHT(N3487,LEN(N3487)-FIND("/",N3487))</f>
        <v>animation</v>
      </c>
      <c r="S3487" s="8">
        <f t="shared" si="108"/>
        <v>41466.552314814813</v>
      </c>
      <c r="T3487" s="8">
        <f t="shared" si="109"/>
        <v>41496.552314814813</v>
      </c>
    </row>
    <row r="3488" spans="1:20" ht="45" x14ac:dyDescent="0.2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17">
        <f>(E3488/D3488)*100</f>
        <v>0.125</v>
      </c>
      <c r="P3488" s="19">
        <f>ROUND(E3488/L3488, 3)</f>
        <v>100</v>
      </c>
      <c r="Q3488" t="str">
        <f>LEFT(N3488, SEARCH("/", N3488, 1)-1)</f>
        <v>food</v>
      </c>
      <c r="R3488" t="str">
        <f>RIGHT(N3488,LEN(N3488)-FIND("/",N3488))</f>
        <v>food trucks</v>
      </c>
      <c r="S3488" s="8">
        <f t="shared" si="108"/>
        <v>41854.747592592597</v>
      </c>
      <c r="T3488" s="8">
        <f t="shared" si="109"/>
        <v>41914.747592592597</v>
      </c>
    </row>
    <row r="3489" spans="1:20" ht="30" x14ac:dyDescent="0.2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17">
        <f>(E3489/D3489)*100</f>
        <v>0.125</v>
      </c>
      <c r="P3489" s="19">
        <f>ROUND(E3489/L3489, 3)</f>
        <v>5</v>
      </c>
      <c r="Q3489" t="str">
        <f>LEFT(N3489, SEARCH("/", N3489, 1)-1)</f>
        <v>publishing</v>
      </c>
      <c r="R3489" t="str">
        <f>RIGHT(N3489,LEN(N3489)-FIND("/",N3489))</f>
        <v>translations</v>
      </c>
      <c r="S3489" s="8">
        <f t="shared" si="108"/>
        <v>42297.432951388888</v>
      </c>
      <c r="T3489" s="8">
        <f t="shared" si="109"/>
        <v>42350.416666666672</v>
      </c>
    </row>
    <row r="3490" spans="1:20" ht="60" x14ac:dyDescent="0.2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17">
        <f>(E3490/D3490)*100</f>
        <v>0.125</v>
      </c>
      <c r="P3490" s="19">
        <f>ROUND(E3490/L3490, 3)</f>
        <v>1</v>
      </c>
      <c r="Q3490" t="str">
        <f>LEFT(N3490, SEARCH("/", N3490, 1)-1)</f>
        <v>photography</v>
      </c>
      <c r="R3490" t="str">
        <f>RIGHT(N3490,LEN(N3490)-FIND("/",N3490))</f>
        <v>places</v>
      </c>
      <c r="S3490" s="8">
        <f t="shared" si="108"/>
        <v>42151.667337962965</v>
      </c>
      <c r="T3490" s="8">
        <f t="shared" si="109"/>
        <v>42211.667337962965</v>
      </c>
    </row>
    <row r="3491" spans="1:20" ht="30" x14ac:dyDescent="0.2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17">
        <f>(E3491/D3491)*100</f>
        <v>0.125</v>
      </c>
      <c r="P3491" s="19">
        <f>ROUND(E3491/L3491, 3)</f>
        <v>25</v>
      </c>
      <c r="Q3491" t="str">
        <f>LEFT(N3491, SEARCH("/", N3491, 1)-1)</f>
        <v>technology</v>
      </c>
      <c r="R3491" t="str">
        <f>RIGHT(N3491,LEN(N3491)-FIND("/",N3491))</f>
        <v>web</v>
      </c>
      <c r="S3491" s="8">
        <f t="shared" si="108"/>
        <v>42064.794490740736</v>
      </c>
      <c r="T3491" s="8">
        <f t="shared" si="109"/>
        <v>42094.752824074079</v>
      </c>
    </row>
    <row r="3492" spans="1:20" ht="30" x14ac:dyDescent="0.2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17">
        <f>(E3492/D3492)*100</f>
        <v>0.125</v>
      </c>
      <c r="P3492" s="19">
        <f>ROUND(E3492/L3492, 3)</f>
        <v>10</v>
      </c>
      <c r="Q3492" t="str">
        <f>LEFT(N3492, SEARCH("/", N3492, 1)-1)</f>
        <v>theater</v>
      </c>
      <c r="R3492" t="str">
        <f>RIGHT(N3492,LEN(N3492)-FIND("/",N3492))</f>
        <v>plays</v>
      </c>
      <c r="S3492" s="8">
        <f t="shared" si="108"/>
        <v>42437.64534722222</v>
      </c>
      <c r="T3492" s="8">
        <f t="shared" si="109"/>
        <v>42497.603680555556</v>
      </c>
    </row>
    <row r="3493" spans="1:20" ht="45" x14ac:dyDescent="0.2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17">
        <f>(E3493/D3493)*100</f>
        <v>0.12</v>
      </c>
      <c r="P3493" s="19">
        <f>ROUND(E3493/L3493, 3)</f>
        <v>1</v>
      </c>
      <c r="Q3493" t="str">
        <f>LEFT(N3493, SEARCH("/", N3493, 1)-1)</f>
        <v>film &amp; video</v>
      </c>
      <c r="R3493" t="str">
        <f>RIGHT(N3493,LEN(N3493)-FIND("/",N3493))</f>
        <v>drama</v>
      </c>
      <c r="S3493" s="8">
        <f t="shared" si="108"/>
        <v>42375.996886574074</v>
      </c>
      <c r="T3493" s="8">
        <f t="shared" si="109"/>
        <v>42435.996886574074</v>
      </c>
    </row>
    <row r="3494" spans="1:20" ht="60" x14ac:dyDescent="0.2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17">
        <f>(E3494/D3494)*100</f>
        <v>0.12</v>
      </c>
      <c r="P3494" s="19">
        <f>ROUND(E3494/L3494, 3)</f>
        <v>3</v>
      </c>
      <c r="Q3494" t="str">
        <f>LEFT(N3494, SEARCH("/", N3494, 1)-1)</f>
        <v>games</v>
      </c>
      <c r="R3494" t="str">
        <f>RIGHT(N3494,LEN(N3494)-FIND("/",N3494))</f>
        <v>mobile games</v>
      </c>
      <c r="S3494" s="8">
        <f t="shared" si="108"/>
        <v>42413.649641203709</v>
      </c>
      <c r="T3494" s="8">
        <f t="shared" si="109"/>
        <v>42443.607974537037</v>
      </c>
    </row>
    <row r="3495" spans="1:20" ht="60" x14ac:dyDescent="0.2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17">
        <f>(E3495/D3495)*100</f>
        <v>0.11833333333333333</v>
      </c>
      <c r="P3495" s="19">
        <f>ROUND(E3495/L3495, 3)</f>
        <v>23.667000000000002</v>
      </c>
      <c r="Q3495" t="str">
        <f>LEFT(N3495, SEARCH("/", N3495, 1)-1)</f>
        <v>theater</v>
      </c>
      <c r="R3495" t="str">
        <f>RIGHT(N3495,LEN(N3495)-FIND("/",N3495))</f>
        <v>spaces</v>
      </c>
      <c r="S3495" s="8">
        <f t="shared" si="108"/>
        <v>42031.138831018514</v>
      </c>
      <c r="T3495" s="8">
        <f t="shared" si="109"/>
        <v>42061.138831018514</v>
      </c>
    </row>
    <row r="3496" spans="1:20" ht="45" x14ac:dyDescent="0.2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17">
        <f>(E3496/D3496)*100</f>
        <v>0.11655011655011654</v>
      </c>
      <c r="P3496" s="19">
        <f>ROUND(E3496/L3496, 3)</f>
        <v>5</v>
      </c>
      <c r="Q3496" t="str">
        <f>LEFT(N3496, SEARCH("/", N3496, 1)-1)</f>
        <v>publishing</v>
      </c>
      <c r="R3496" t="str">
        <f>RIGHT(N3496,LEN(N3496)-FIND("/",N3496))</f>
        <v>fiction</v>
      </c>
      <c r="S3496" s="8">
        <f t="shared" si="108"/>
        <v>41471.446851851848</v>
      </c>
      <c r="T3496" s="8">
        <f t="shared" si="109"/>
        <v>41501.446851851848</v>
      </c>
    </row>
    <row r="3497" spans="1:20" ht="60" x14ac:dyDescent="0.2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17">
        <f>(E3497/D3497)*100</f>
        <v>0.11199999999999999</v>
      </c>
      <c r="P3497" s="19">
        <f>ROUND(E3497/L3497, 3)</f>
        <v>50.908999999999999</v>
      </c>
      <c r="Q3497" t="str">
        <f>LEFT(N3497, SEARCH("/", N3497, 1)-1)</f>
        <v>games</v>
      </c>
      <c r="R3497" t="str">
        <f>RIGHT(N3497,LEN(N3497)-FIND("/",N3497))</f>
        <v>video games</v>
      </c>
      <c r="S3497" s="8">
        <f t="shared" si="108"/>
        <v>41255.833611111113</v>
      </c>
      <c r="T3497" s="8">
        <f t="shared" si="109"/>
        <v>41285.833611111113</v>
      </c>
    </row>
    <row r="3498" spans="1:20" ht="60" x14ac:dyDescent="0.2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17">
        <f>(E3498/D3498)*100</f>
        <v>0.1111111111111111</v>
      </c>
      <c r="P3498" s="19">
        <f>ROUND(E3498/L3498, 3)</f>
        <v>50</v>
      </c>
      <c r="Q3498" t="str">
        <f>LEFT(N3498, SEARCH("/", N3498, 1)-1)</f>
        <v>music</v>
      </c>
      <c r="R3498" t="str">
        <f>RIGHT(N3498,LEN(N3498)-FIND("/",N3498))</f>
        <v>jazz</v>
      </c>
      <c r="S3498" s="8">
        <f t="shared" si="108"/>
        <v>41616.027754629627</v>
      </c>
      <c r="T3498" s="8">
        <f t="shared" si="109"/>
        <v>41646.027754629627</v>
      </c>
    </row>
    <row r="3499" spans="1:20" ht="45" x14ac:dyDescent="0.2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17">
        <f>(E3499/D3499)*100</f>
        <v>0.106</v>
      </c>
      <c r="P3499" s="19">
        <f>ROUND(E3499/L3499, 3)</f>
        <v>13.25</v>
      </c>
      <c r="Q3499" t="str">
        <f>LEFT(N3499, SEARCH("/", N3499, 1)-1)</f>
        <v>technology</v>
      </c>
      <c r="R3499" t="str">
        <f>RIGHT(N3499,LEN(N3499)-FIND("/",N3499))</f>
        <v>wearables</v>
      </c>
      <c r="S3499" s="8">
        <f t="shared" si="108"/>
        <v>42778.765300925923</v>
      </c>
      <c r="T3499" s="8">
        <f t="shared" si="109"/>
        <v>42808.723634259266</v>
      </c>
    </row>
    <row r="3500" spans="1:20" ht="45" x14ac:dyDescent="0.2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17">
        <f>(E3500/D3500)*100</f>
        <v>0.105</v>
      </c>
      <c r="P3500" s="19">
        <f>ROUND(E3500/L3500, 3)</f>
        <v>10.5</v>
      </c>
      <c r="Q3500" t="str">
        <f>LEFT(N3500, SEARCH("/", N3500, 1)-1)</f>
        <v>games</v>
      </c>
      <c r="R3500" t="str">
        <f>RIGHT(N3500,LEN(N3500)-FIND("/",N3500))</f>
        <v>mobile games</v>
      </c>
      <c r="S3500" s="8">
        <f t="shared" si="108"/>
        <v>42496.264965277776</v>
      </c>
      <c r="T3500" s="8">
        <f t="shared" si="109"/>
        <v>42526.264965277776</v>
      </c>
    </row>
    <row r="3501" spans="1:20" ht="30" x14ac:dyDescent="0.2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17">
        <f>(E3501/D3501)*100</f>
        <v>0.104</v>
      </c>
      <c r="P3501" s="19">
        <f>ROUND(E3501/L3501, 3)</f>
        <v>13</v>
      </c>
      <c r="Q3501" t="str">
        <f>LEFT(N3501, SEARCH("/", N3501, 1)-1)</f>
        <v>technology</v>
      </c>
      <c r="R3501" t="str">
        <f>RIGHT(N3501,LEN(N3501)-FIND("/",N3501))</f>
        <v>web</v>
      </c>
      <c r="S3501" s="8">
        <f t="shared" si="108"/>
        <v>42446.780162037037</v>
      </c>
      <c r="T3501" s="8">
        <f t="shared" si="109"/>
        <v>42476.780162037037</v>
      </c>
    </row>
    <row r="3502" spans="1:20" ht="60" x14ac:dyDescent="0.2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17">
        <f>(E3502/D3502)*100</f>
        <v>0.104</v>
      </c>
      <c r="P3502" s="19">
        <f>ROUND(E3502/L3502, 3)</f>
        <v>13</v>
      </c>
      <c r="Q3502" t="str">
        <f>LEFT(N3502, SEARCH("/", N3502, 1)-1)</f>
        <v>technology</v>
      </c>
      <c r="R3502" t="str">
        <f>RIGHT(N3502,LEN(N3502)-FIND("/",N3502))</f>
        <v>wearables</v>
      </c>
      <c r="S3502" s="8">
        <f t="shared" si="108"/>
        <v>41855.784305555557</v>
      </c>
      <c r="T3502" s="8">
        <f t="shared" si="109"/>
        <v>41885.784305555557</v>
      </c>
    </row>
    <row r="3503" spans="1:20" ht="60" x14ac:dyDescent="0.2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17">
        <f>(E3503/D3503)*100</f>
        <v>0.104</v>
      </c>
      <c r="P3503" s="19">
        <f>ROUND(E3503/L3503, 3)</f>
        <v>13</v>
      </c>
      <c r="Q3503" t="str">
        <f>LEFT(N3503, SEARCH("/", N3503, 1)-1)</f>
        <v>publishing</v>
      </c>
      <c r="R3503" t="str">
        <f>RIGHT(N3503,LEN(N3503)-FIND("/",N3503))</f>
        <v>translations</v>
      </c>
      <c r="S3503" s="8">
        <f t="shared" si="108"/>
        <v>42604.239629629628</v>
      </c>
      <c r="T3503" s="8">
        <f t="shared" si="109"/>
        <v>42634.239629629628</v>
      </c>
    </row>
    <row r="3504" spans="1:20" ht="45" x14ac:dyDescent="0.2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17">
        <f>(E3504/D3504)*100</f>
        <v>0.1</v>
      </c>
      <c r="P3504" s="19">
        <f>ROUND(E3504/L3504, 3)</f>
        <v>5</v>
      </c>
      <c r="Q3504" t="str">
        <f>LEFT(N3504, SEARCH("/", N3504, 1)-1)</f>
        <v>film &amp; video</v>
      </c>
      <c r="R3504" t="str">
        <f>RIGHT(N3504,LEN(N3504)-FIND("/",N3504))</f>
        <v>animation</v>
      </c>
      <c r="S3504" s="8">
        <f t="shared" si="108"/>
        <v>42423.985567129625</v>
      </c>
      <c r="T3504" s="8">
        <f t="shared" si="109"/>
        <v>42453.943900462968</v>
      </c>
    </row>
    <row r="3505" spans="1:20" ht="45" x14ac:dyDescent="0.2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17">
        <f>(E3505/D3505)*100</f>
        <v>0.1</v>
      </c>
      <c r="P3505" s="19">
        <f>ROUND(E3505/L3505, 3)</f>
        <v>5</v>
      </c>
      <c r="Q3505" t="str">
        <f>LEFT(N3505, SEARCH("/", N3505, 1)-1)</f>
        <v>film &amp; video</v>
      </c>
      <c r="R3505" t="str">
        <f>RIGHT(N3505,LEN(N3505)-FIND("/",N3505))</f>
        <v>animation</v>
      </c>
      <c r="S3505" s="8">
        <f t="shared" si="108"/>
        <v>41650.015057870369</v>
      </c>
      <c r="T3505" s="8">
        <f t="shared" si="109"/>
        <v>41680.015057870369</v>
      </c>
    </row>
    <row r="3506" spans="1:20" ht="45" x14ac:dyDescent="0.2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17">
        <f>(E3506/D3506)*100</f>
        <v>0.1</v>
      </c>
      <c r="P3506" s="19">
        <f>ROUND(E3506/L3506, 3)</f>
        <v>10</v>
      </c>
      <c r="Q3506" t="str">
        <f>LEFT(N3506, SEARCH("/", N3506, 1)-1)</f>
        <v>film &amp; video</v>
      </c>
      <c r="R3506" t="str">
        <f>RIGHT(N3506,LEN(N3506)-FIND("/",N3506))</f>
        <v>animation</v>
      </c>
      <c r="S3506" s="8">
        <f t="shared" si="108"/>
        <v>42447.896875000006</v>
      </c>
      <c r="T3506" s="8">
        <f t="shared" si="109"/>
        <v>42474.606944444444</v>
      </c>
    </row>
    <row r="3507" spans="1:20" x14ac:dyDescent="0.2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17">
        <f>(E3507/D3507)*100</f>
        <v>0.1</v>
      </c>
      <c r="P3507" s="19">
        <f>ROUND(E3507/L3507, 3)</f>
        <v>1</v>
      </c>
      <c r="Q3507" t="str">
        <f>LEFT(N3507, SEARCH("/", N3507, 1)-1)</f>
        <v>games</v>
      </c>
      <c r="R3507" t="str">
        <f>RIGHT(N3507,LEN(N3507)-FIND("/",N3507))</f>
        <v>mobile games</v>
      </c>
      <c r="S3507" s="8">
        <f t="shared" si="108"/>
        <v>41828.649502314816</v>
      </c>
      <c r="T3507" s="8">
        <f t="shared" si="109"/>
        <v>41858.649502314816</v>
      </c>
    </row>
    <row r="3508" spans="1:20" ht="45" x14ac:dyDescent="0.2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17">
        <f>(E3508/D3508)*100</f>
        <v>0.1</v>
      </c>
      <c r="P3508" s="19">
        <f>ROUND(E3508/L3508, 3)</f>
        <v>25</v>
      </c>
      <c r="Q3508" t="str">
        <f>LEFT(N3508, SEARCH("/", N3508, 1)-1)</f>
        <v>food</v>
      </c>
      <c r="R3508" t="str">
        <f>RIGHT(N3508,LEN(N3508)-FIND("/",N3508))</f>
        <v>food trucks</v>
      </c>
      <c r="S3508" s="8">
        <f t="shared" si="108"/>
        <v>41938.804710648146</v>
      </c>
      <c r="T3508" s="8">
        <f t="shared" si="109"/>
        <v>41956.846377314811</v>
      </c>
    </row>
    <row r="3509" spans="1:20" ht="60" x14ac:dyDescent="0.2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17">
        <f>(E3509/D3509)*100</f>
        <v>0.1</v>
      </c>
      <c r="P3509" s="19">
        <f>ROUND(E3509/L3509, 3)</f>
        <v>100</v>
      </c>
      <c r="Q3509" t="str">
        <f>LEFT(N3509, SEARCH("/", N3509, 1)-1)</f>
        <v>publishing</v>
      </c>
      <c r="R3509" t="str">
        <f>RIGHT(N3509,LEN(N3509)-FIND("/",N3509))</f>
        <v>translations</v>
      </c>
      <c r="S3509" s="8">
        <f t="shared" si="108"/>
        <v>42013.915613425925</v>
      </c>
      <c r="T3509" s="8">
        <f t="shared" si="109"/>
        <v>42043.915613425925</v>
      </c>
    </row>
    <row r="3510" spans="1:20" ht="45" x14ac:dyDescent="0.2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17">
        <f>(E3510/D3510)*100</f>
        <v>0.1</v>
      </c>
      <c r="P3510" s="19">
        <f>ROUND(E3510/L3510, 3)</f>
        <v>7.5</v>
      </c>
      <c r="Q3510" t="str">
        <f>LEFT(N3510, SEARCH("/", N3510, 1)-1)</f>
        <v>publishing</v>
      </c>
      <c r="R3510" t="str">
        <f>RIGHT(N3510,LEN(N3510)-FIND("/",N3510))</f>
        <v>translations</v>
      </c>
      <c r="S3510" s="8">
        <f t="shared" si="108"/>
        <v>42258.780324074076</v>
      </c>
      <c r="T3510" s="8">
        <f t="shared" si="109"/>
        <v>42288.780324074076</v>
      </c>
    </row>
    <row r="3511" spans="1:20" ht="45" x14ac:dyDescent="0.2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17">
        <f>(E3511/D3511)*100</f>
        <v>0.1</v>
      </c>
      <c r="P3511" s="19">
        <f>ROUND(E3511/L3511, 3)</f>
        <v>5</v>
      </c>
      <c r="Q3511" t="str">
        <f>LEFT(N3511, SEARCH("/", N3511, 1)-1)</f>
        <v>publishing</v>
      </c>
      <c r="R3511" t="str">
        <f>RIGHT(N3511,LEN(N3511)-FIND("/",N3511))</f>
        <v>fiction</v>
      </c>
      <c r="S3511" s="8">
        <f t="shared" si="108"/>
        <v>41136.85805555556</v>
      </c>
      <c r="T3511" s="8">
        <f t="shared" si="109"/>
        <v>41159.32708333333</v>
      </c>
    </row>
    <row r="3512" spans="1:20" ht="60" x14ac:dyDescent="0.2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17">
        <f>(E3512/D3512)*100</f>
        <v>0.1</v>
      </c>
      <c r="P3512" s="19">
        <f>ROUND(E3512/L3512, 3)</f>
        <v>10</v>
      </c>
      <c r="Q3512" t="str">
        <f>LEFT(N3512, SEARCH("/", N3512, 1)-1)</f>
        <v>publishing</v>
      </c>
      <c r="R3512" t="str">
        <f>RIGHT(N3512,LEN(N3512)-FIND("/",N3512))</f>
        <v>art books</v>
      </c>
      <c r="S3512" s="8">
        <f t="shared" si="108"/>
        <v>42121.367002314815</v>
      </c>
      <c r="T3512" s="8">
        <f t="shared" si="109"/>
        <v>42152.836805555555</v>
      </c>
    </row>
    <row r="3513" spans="1:20" ht="45" x14ac:dyDescent="0.2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17">
        <f>(E3513/D3513)*100</f>
        <v>0.1</v>
      </c>
      <c r="P3513" s="19">
        <f>ROUND(E3513/L3513, 3)</f>
        <v>1</v>
      </c>
      <c r="Q3513" t="str">
        <f>LEFT(N3513, SEARCH("/", N3513, 1)-1)</f>
        <v>music</v>
      </c>
      <c r="R3513" t="str">
        <f>RIGHT(N3513,LEN(N3513)-FIND("/",N3513))</f>
        <v>faith</v>
      </c>
      <c r="S3513" s="8">
        <f t="shared" si="108"/>
        <v>42435.874212962968</v>
      </c>
      <c r="T3513" s="8">
        <f t="shared" si="109"/>
        <v>42494.832546296297</v>
      </c>
    </row>
    <row r="3514" spans="1:20" ht="45" x14ac:dyDescent="0.2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17">
        <f>(E3514/D3514)*100</f>
        <v>0.1</v>
      </c>
      <c r="P3514" s="19">
        <f>ROUND(E3514/L3514, 3)</f>
        <v>25</v>
      </c>
      <c r="Q3514" t="str">
        <f>LEFT(N3514, SEARCH("/", N3514, 1)-1)</f>
        <v>technology</v>
      </c>
      <c r="R3514" t="str">
        <f>RIGHT(N3514,LEN(N3514)-FIND("/",N3514))</f>
        <v>gadgets</v>
      </c>
      <c r="S3514" s="8">
        <f t="shared" si="108"/>
        <v>42326.685428240744</v>
      </c>
      <c r="T3514" s="8">
        <f t="shared" si="109"/>
        <v>42371.685428240744</v>
      </c>
    </row>
    <row r="3515" spans="1:20" ht="60" x14ac:dyDescent="0.2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17">
        <f>(E3515/D3515)*100</f>
        <v>0.1</v>
      </c>
      <c r="P3515" s="19">
        <f>ROUND(E3515/L3515, 3)</f>
        <v>1</v>
      </c>
      <c r="Q3515" t="str">
        <f>LEFT(N3515, SEARCH("/", N3515, 1)-1)</f>
        <v>technology</v>
      </c>
      <c r="R3515" t="str">
        <f>RIGHT(N3515,LEN(N3515)-FIND("/",N3515))</f>
        <v>web</v>
      </c>
      <c r="S3515" s="8">
        <f t="shared" si="108"/>
        <v>42515.727650462963</v>
      </c>
      <c r="T3515" s="8">
        <f t="shared" si="109"/>
        <v>42545.727650462963</v>
      </c>
    </row>
    <row r="3516" spans="1:20" ht="60" x14ac:dyDescent="0.2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17">
        <f>(E3516/D3516)*100</f>
        <v>0.1</v>
      </c>
      <c r="P3516" s="19">
        <f>ROUND(E3516/L3516, 3)</f>
        <v>1</v>
      </c>
      <c r="Q3516" t="str">
        <f>LEFT(N3516, SEARCH("/", N3516, 1)-1)</f>
        <v>theater</v>
      </c>
      <c r="R3516" t="str">
        <f>RIGHT(N3516,LEN(N3516)-FIND("/",N3516))</f>
        <v>spaces</v>
      </c>
      <c r="S3516" s="8">
        <f t="shared" si="108"/>
        <v>42567.531157407408</v>
      </c>
      <c r="T3516" s="8">
        <f t="shared" si="109"/>
        <v>42597.531157407408</v>
      </c>
    </row>
    <row r="3517" spans="1:20" ht="45" x14ac:dyDescent="0.2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17">
        <f>(E3517/D3517)*100</f>
        <v>0.1</v>
      </c>
      <c r="P3517" s="19">
        <f>ROUND(E3517/L3517, 3)</f>
        <v>1</v>
      </c>
      <c r="Q3517" t="str">
        <f>LEFT(N3517, SEARCH("/", N3517, 1)-1)</f>
        <v>theater</v>
      </c>
      <c r="R3517" t="str">
        <f>RIGHT(N3517,LEN(N3517)-FIND("/",N3517))</f>
        <v>spaces</v>
      </c>
      <c r="S3517" s="8">
        <f t="shared" si="108"/>
        <v>42509.374537037031</v>
      </c>
      <c r="T3517" s="8">
        <f t="shared" si="109"/>
        <v>42517.55</v>
      </c>
    </row>
    <row r="3518" spans="1:20" ht="60" x14ac:dyDescent="0.2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17">
        <f>(E3518/D3518)*100</f>
        <v>0.1</v>
      </c>
      <c r="P3518" s="19">
        <f>ROUND(E3518/L3518, 3)</f>
        <v>1</v>
      </c>
      <c r="Q3518" t="str">
        <f>LEFT(N3518, SEARCH("/", N3518, 1)-1)</f>
        <v>theater</v>
      </c>
      <c r="R3518" t="str">
        <f>RIGHT(N3518,LEN(N3518)-FIND("/",N3518))</f>
        <v>musical</v>
      </c>
      <c r="S3518" s="8">
        <f t="shared" si="108"/>
        <v>42665.970347222217</v>
      </c>
      <c r="T3518" s="8">
        <f t="shared" si="109"/>
        <v>42696.012013888889</v>
      </c>
    </row>
    <row r="3519" spans="1:20" ht="60" x14ac:dyDescent="0.2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17">
        <f>(E3519/D3519)*100</f>
        <v>0.1</v>
      </c>
      <c r="P3519" s="19">
        <f>ROUND(E3519/L3519, 3)</f>
        <v>5</v>
      </c>
      <c r="Q3519" t="str">
        <f>LEFT(N3519, SEARCH("/", N3519, 1)-1)</f>
        <v>theater</v>
      </c>
      <c r="R3519" t="str">
        <f>RIGHT(N3519,LEN(N3519)-FIND("/",N3519))</f>
        <v>plays</v>
      </c>
      <c r="S3519" s="8">
        <f t="shared" si="108"/>
        <v>41915.400219907409</v>
      </c>
      <c r="T3519" s="8">
        <f t="shared" si="109"/>
        <v>41919.1875</v>
      </c>
    </row>
    <row r="3520" spans="1:20" ht="30" x14ac:dyDescent="0.2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17">
        <f>(E3520/D3520)*100</f>
        <v>9.920000000000001E-2</v>
      </c>
      <c r="P3520" s="19">
        <f>ROUND(E3520/L3520, 3)</f>
        <v>41.332999999999998</v>
      </c>
      <c r="Q3520" t="str">
        <f>LEFT(N3520, SEARCH("/", N3520, 1)-1)</f>
        <v>technology</v>
      </c>
      <c r="R3520" t="str">
        <f>RIGHT(N3520,LEN(N3520)-FIND("/",N3520))</f>
        <v>space exploration</v>
      </c>
      <c r="S3520" s="8">
        <f t="shared" si="108"/>
        <v>42341.99700231482</v>
      </c>
      <c r="T3520" s="8">
        <f t="shared" si="109"/>
        <v>42401.99700231482</v>
      </c>
    </row>
    <row r="3521" spans="1:20" ht="45" x14ac:dyDescent="0.2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17">
        <f>(E3521/D3521)*100</f>
        <v>9.9009900990099015E-2</v>
      </c>
      <c r="P3521" s="19">
        <f>ROUND(E3521/L3521, 3)</f>
        <v>1</v>
      </c>
      <c r="Q3521" t="str">
        <f>LEFT(N3521, SEARCH("/", N3521, 1)-1)</f>
        <v>film &amp; video</v>
      </c>
      <c r="R3521" t="str">
        <f>RIGHT(N3521,LEN(N3521)-FIND("/",N3521))</f>
        <v>animation</v>
      </c>
      <c r="S3521" s="8">
        <f t="shared" si="108"/>
        <v>42488.848784722228</v>
      </c>
      <c r="T3521" s="8">
        <f t="shared" si="109"/>
        <v>42508.848784722228</v>
      </c>
    </row>
    <row r="3522" spans="1:20" ht="60" x14ac:dyDescent="0.2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17">
        <f>(E3522/D3522)*100</f>
        <v>9.6153846153846159E-2</v>
      </c>
      <c r="P3522" s="19">
        <f>ROUND(E3522/L3522, 3)</f>
        <v>25</v>
      </c>
      <c r="Q3522" t="str">
        <f>LEFT(N3522, SEARCH("/", N3522, 1)-1)</f>
        <v>theater</v>
      </c>
      <c r="R3522" t="str">
        <f>RIGHT(N3522,LEN(N3522)-FIND("/",N3522))</f>
        <v>plays</v>
      </c>
      <c r="S3522" s="8">
        <f t="shared" si="108"/>
        <v>42243.790393518517</v>
      </c>
      <c r="T3522" s="8">
        <f t="shared" si="109"/>
        <v>42303.790393518517</v>
      </c>
    </row>
    <row r="3523" spans="1:20" ht="60" x14ac:dyDescent="0.2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17">
        <f>(E3523/D3523)*100</f>
        <v>9.5000000000000001E-2</v>
      </c>
      <c r="P3523" s="19">
        <f>ROUND(E3523/L3523, 3)</f>
        <v>3.8</v>
      </c>
      <c r="Q3523" t="str">
        <f>LEFT(N3523, SEARCH("/", N3523, 1)-1)</f>
        <v>technology</v>
      </c>
      <c r="R3523" t="str">
        <f>RIGHT(N3523,LEN(N3523)-FIND("/",N3523))</f>
        <v>space exploration</v>
      </c>
      <c r="S3523" s="8">
        <f t="shared" ref="S3523:S3586" si="110">(((J3523/60)/60)/24)+DATE(1970,1,1)</f>
        <v>42272.713171296295</v>
      </c>
      <c r="T3523" s="8">
        <f t="shared" ref="T3523:T3586" si="111">(((I3523/60)/60)/24)+DATE(1970,1,1)</f>
        <v>42332.754837962959</v>
      </c>
    </row>
    <row r="3524" spans="1:20" ht="45" x14ac:dyDescent="0.2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17">
        <f>(E3524/D3524)*100</f>
        <v>9.285714285714286E-2</v>
      </c>
      <c r="P3524" s="19">
        <f>ROUND(E3524/L3524, 3)</f>
        <v>22.75</v>
      </c>
      <c r="Q3524" t="str">
        <f>LEFT(N3524, SEARCH("/", N3524, 1)-1)</f>
        <v>technology</v>
      </c>
      <c r="R3524" t="str">
        <f>RIGHT(N3524,LEN(N3524)-FIND("/",N3524))</f>
        <v>space exploration</v>
      </c>
      <c r="S3524" s="8">
        <f t="shared" si="110"/>
        <v>42551.884189814817</v>
      </c>
      <c r="T3524" s="8">
        <f t="shared" si="111"/>
        <v>42581.884189814817</v>
      </c>
    </row>
    <row r="3525" spans="1:20" ht="60" x14ac:dyDescent="0.2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17">
        <f>(E3525/D3525)*100</f>
        <v>9.0666666666666659E-2</v>
      </c>
      <c r="P3525" s="19">
        <f>ROUND(E3525/L3525, 3)</f>
        <v>34</v>
      </c>
      <c r="Q3525" t="str">
        <f>LEFT(N3525, SEARCH("/", N3525, 1)-1)</f>
        <v>technology</v>
      </c>
      <c r="R3525" t="str">
        <f>RIGHT(N3525,LEN(N3525)-FIND("/",N3525))</f>
        <v>web</v>
      </c>
      <c r="S3525" s="8">
        <f t="shared" si="110"/>
        <v>42022.069988425923</v>
      </c>
      <c r="T3525" s="8">
        <f t="shared" si="111"/>
        <v>42052.069988425923</v>
      </c>
    </row>
    <row r="3526" spans="1:20" ht="45" x14ac:dyDescent="0.2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17">
        <f>(E3526/D3526)*100</f>
        <v>0.09</v>
      </c>
      <c r="P3526" s="19">
        <f>ROUND(E3526/L3526, 3)</f>
        <v>9</v>
      </c>
      <c r="Q3526" t="str">
        <f>LEFT(N3526, SEARCH("/", N3526, 1)-1)</f>
        <v>technology</v>
      </c>
      <c r="R3526" t="str">
        <f>RIGHT(N3526,LEN(N3526)-FIND("/",N3526))</f>
        <v>web</v>
      </c>
      <c r="S3526" s="8">
        <f t="shared" si="110"/>
        <v>42276.903333333335</v>
      </c>
      <c r="T3526" s="8">
        <f t="shared" si="111"/>
        <v>42306.903333333335</v>
      </c>
    </row>
    <row r="3527" spans="1:20" ht="75" x14ac:dyDescent="0.2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17">
        <f>(E3527/D3527)*100</f>
        <v>8.8000000000000009E-2</v>
      </c>
      <c r="P3527" s="19">
        <f>ROUND(E3527/L3527, 3)</f>
        <v>7.3330000000000002</v>
      </c>
      <c r="Q3527" t="str">
        <f>LEFT(N3527, SEARCH("/", N3527, 1)-1)</f>
        <v>theater</v>
      </c>
      <c r="R3527" t="str">
        <f>RIGHT(N3527,LEN(N3527)-FIND("/",N3527))</f>
        <v>spaces</v>
      </c>
      <c r="S3527" s="8">
        <f t="shared" si="110"/>
        <v>42409.571284722217</v>
      </c>
      <c r="T3527" s="8">
        <f t="shared" si="111"/>
        <v>42439.571284722217</v>
      </c>
    </row>
    <row r="3528" spans="1:20" ht="60" x14ac:dyDescent="0.2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17">
        <f>(E3528/D3528)*100</f>
        <v>8.666666666666667E-2</v>
      </c>
      <c r="P3528" s="19">
        <f>ROUND(E3528/L3528, 3)</f>
        <v>26</v>
      </c>
      <c r="Q3528" t="str">
        <f>LEFT(N3528, SEARCH("/", N3528, 1)-1)</f>
        <v>technology</v>
      </c>
      <c r="R3528" t="str">
        <f>RIGHT(N3528,LEN(N3528)-FIND("/",N3528))</f>
        <v>web</v>
      </c>
      <c r="S3528" s="8">
        <f t="shared" si="110"/>
        <v>42249.667997685188</v>
      </c>
      <c r="T3528" s="8">
        <f t="shared" si="111"/>
        <v>42294.667997685188</v>
      </c>
    </row>
    <row r="3529" spans="1:20" ht="60" x14ac:dyDescent="0.2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17">
        <f>(E3529/D3529)*100</f>
        <v>8.5714285714285715E-2</v>
      </c>
      <c r="P3529" s="19">
        <f>ROUND(E3529/L3529, 3)</f>
        <v>3</v>
      </c>
      <c r="Q3529" t="str">
        <f>LEFT(N3529, SEARCH("/", N3529, 1)-1)</f>
        <v>journalism</v>
      </c>
      <c r="R3529" t="str">
        <f>RIGHT(N3529,LEN(N3529)-FIND("/",N3529))</f>
        <v>audio</v>
      </c>
      <c r="S3529" s="8">
        <f t="shared" si="110"/>
        <v>42011.925937499997</v>
      </c>
      <c r="T3529" s="8">
        <f t="shared" si="111"/>
        <v>42068.852083333331</v>
      </c>
    </row>
    <row r="3530" spans="1:20" ht="60" x14ac:dyDescent="0.2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17">
        <f>(E3530/D3530)*100</f>
        <v>8.3340278356529712E-2</v>
      </c>
      <c r="P3530" s="19">
        <f>ROUND(E3530/L3530, 3)</f>
        <v>10</v>
      </c>
      <c r="Q3530" t="str">
        <f>LEFT(N3530, SEARCH("/", N3530, 1)-1)</f>
        <v>technology</v>
      </c>
      <c r="R3530" t="str">
        <f>RIGHT(N3530,LEN(N3530)-FIND("/",N3530))</f>
        <v>web</v>
      </c>
      <c r="S3530" s="8">
        <f t="shared" si="110"/>
        <v>42223.619456018518</v>
      </c>
      <c r="T3530" s="8">
        <f t="shared" si="111"/>
        <v>42253.215277777781</v>
      </c>
    </row>
    <row r="3531" spans="1:20" x14ac:dyDescent="0.2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17">
        <f>(E3531/D3531)*100</f>
        <v>8.3333333333333343E-2</v>
      </c>
      <c r="P3531" s="19">
        <f>ROUND(E3531/L3531, 3)</f>
        <v>7.5</v>
      </c>
      <c r="Q3531" t="str">
        <f>LEFT(N3531, SEARCH("/", N3531, 1)-1)</f>
        <v>games</v>
      </c>
      <c r="R3531" t="str">
        <f>RIGHT(N3531,LEN(N3531)-FIND("/",N3531))</f>
        <v>video games</v>
      </c>
      <c r="S3531" s="8">
        <f t="shared" si="110"/>
        <v>41845.866793981484</v>
      </c>
      <c r="T3531" s="8">
        <f t="shared" si="111"/>
        <v>41875.866793981484</v>
      </c>
    </row>
    <row r="3532" spans="1:20" ht="60" x14ac:dyDescent="0.2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17">
        <f>(E3532/D3532)*100</f>
        <v>0.08</v>
      </c>
      <c r="P3532" s="19">
        <f>ROUND(E3532/L3532, 3)</f>
        <v>20</v>
      </c>
      <c r="Q3532" t="str">
        <f>LEFT(N3532, SEARCH("/", N3532, 1)-1)</f>
        <v>film &amp; video</v>
      </c>
      <c r="R3532" t="str">
        <f>RIGHT(N3532,LEN(N3532)-FIND("/",N3532))</f>
        <v>science fiction</v>
      </c>
      <c r="S3532" s="8">
        <f t="shared" si="110"/>
        <v>42397.281666666662</v>
      </c>
      <c r="T3532" s="8">
        <f t="shared" si="111"/>
        <v>42427.281666666662</v>
      </c>
    </row>
    <row r="3533" spans="1:20" ht="60" x14ac:dyDescent="0.2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17">
        <f>(E3533/D3533)*100</f>
        <v>0.08</v>
      </c>
      <c r="P3533" s="19">
        <f>ROUND(E3533/L3533, 3)</f>
        <v>1</v>
      </c>
      <c r="Q3533" t="str">
        <f>LEFT(N3533, SEARCH("/", N3533, 1)-1)</f>
        <v>theater</v>
      </c>
      <c r="R3533" t="str">
        <f>RIGHT(N3533,LEN(N3533)-FIND("/",N3533))</f>
        <v>plays</v>
      </c>
      <c r="S3533" s="8">
        <f t="shared" si="110"/>
        <v>42444.877743055549</v>
      </c>
      <c r="T3533" s="8">
        <f t="shared" si="111"/>
        <v>42504.877743055549</v>
      </c>
    </row>
    <row r="3534" spans="1:20" ht="60" x14ac:dyDescent="0.2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17">
        <f>(E3534/D3534)*100</f>
        <v>0.08</v>
      </c>
      <c r="P3534" s="19">
        <f>ROUND(E3534/L3534, 3)</f>
        <v>16</v>
      </c>
      <c r="Q3534" t="str">
        <f>LEFT(N3534, SEARCH("/", N3534, 1)-1)</f>
        <v>theater</v>
      </c>
      <c r="R3534" t="str">
        <f>RIGHT(N3534,LEN(N3534)-FIND("/",N3534))</f>
        <v>plays</v>
      </c>
      <c r="S3534" s="8">
        <f t="shared" si="110"/>
        <v>42169.958506944444</v>
      </c>
      <c r="T3534" s="8">
        <f t="shared" si="111"/>
        <v>42199.958506944444</v>
      </c>
    </row>
    <row r="3535" spans="1:20" ht="60" x14ac:dyDescent="0.2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17">
        <f>(E3535/D3535)*100</f>
        <v>7.8181818181818186E-2</v>
      </c>
      <c r="P3535" s="19">
        <f>ROUND(E3535/L3535, 3)</f>
        <v>17.2</v>
      </c>
      <c r="Q3535" t="str">
        <f>LEFT(N3535, SEARCH("/", N3535, 1)-1)</f>
        <v>food</v>
      </c>
      <c r="R3535" t="str">
        <f>RIGHT(N3535,LEN(N3535)-FIND("/",N3535))</f>
        <v>restaurants</v>
      </c>
      <c r="S3535" s="8">
        <f t="shared" si="110"/>
        <v>41858.825439814813</v>
      </c>
      <c r="T3535" s="8">
        <f t="shared" si="111"/>
        <v>41903.825439814813</v>
      </c>
    </row>
    <row r="3536" spans="1:20" ht="60" x14ac:dyDescent="0.2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17">
        <f>(E3536/D3536)*100</f>
        <v>7.4999999999999997E-2</v>
      </c>
      <c r="P3536" s="19">
        <f>ROUND(E3536/L3536, 3)</f>
        <v>15</v>
      </c>
      <c r="Q3536" t="str">
        <f>LEFT(N3536, SEARCH("/", N3536, 1)-1)</f>
        <v>photography</v>
      </c>
      <c r="R3536" t="str">
        <f>RIGHT(N3536,LEN(N3536)-FIND("/",N3536))</f>
        <v>places</v>
      </c>
      <c r="S3536" s="8">
        <f t="shared" si="110"/>
        <v>41877.904988425929</v>
      </c>
      <c r="T3536" s="8">
        <f t="shared" si="111"/>
        <v>41907.904988425929</v>
      </c>
    </row>
    <row r="3537" spans="1:20" ht="45" x14ac:dyDescent="0.2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17">
        <f>(E3537/D3537)*100</f>
        <v>7.407407407407407E-2</v>
      </c>
      <c r="P3537" s="19">
        <f>ROUND(E3537/L3537, 3)</f>
        <v>1.538</v>
      </c>
      <c r="Q3537" t="str">
        <f>LEFT(N3537, SEARCH("/", N3537, 1)-1)</f>
        <v>photography</v>
      </c>
      <c r="R3537" t="str">
        <f>RIGHT(N3537,LEN(N3537)-FIND("/",N3537))</f>
        <v>photobooks</v>
      </c>
      <c r="S3537" s="8">
        <f t="shared" si="110"/>
        <v>41876.433680555558</v>
      </c>
      <c r="T3537" s="8">
        <f t="shared" si="111"/>
        <v>41936.166666666664</v>
      </c>
    </row>
    <row r="3538" spans="1:20" ht="60" x14ac:dyDescent="0.2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17">
        <f>(E3538/D3538)*100</f>
        <v>7.3333333333333334E-2</v>
      </c>
      <c r="P3538" s="19">
        <f>ROUND(E3538/L3538, 3)</f>
        <v>5.5</v>
      </c>
      <c r="Q3538" t="str">
        <f>LEFT(N3538, SEARCH("/", N3538, 1)-1)</f>
        <v>theater</v>
      </c>
      <c r="R3538" t="str">
        <f>RIGHT(N3538,LEN(N3538)-FIND("/",N3538))</f>
        <v>plays</v>
      </c>
      <c r="S3538" s="8">
        <f t="shared" si="110"/>
        <v>42447.863553240735</v>
      </c>
      <c r="T3538" s="8">
        <f t="shared" si="111"/>
        <v>42477.863553240735</v>
      </c>
    </row>
    <row r="3539" spans="1:20" ht="45" x14ac:dyDescent="0.2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17">
        <f>(E3539/D3539)*100</f>
        <v>7.1428571428571425E-2</v>
      </c>
      <c r="P3539" s="19">
        <f>ROUND(E3539/L3539, 3)</f>
        <v>25</v>
      </c>
      <c r="Q3539" t="str">
        <f>LEFT(N3539, SEARCH("/", N3539, 1)-1)</f>
        <v>technology</v>
      </c>
      <c r="R3539" t="str">
        <f>RIGHT(N3539,LEN(N3539)-FIND("/",N3539))</f>
        <v>web</v>
      </c>
      <c r="S3539" s="8">
        <f t="shared" si="110"/>
        <v>41954.722916666666</v>
      </c>
      <c r="T3539" s="8">
        <f t="shared" si="111"/>
        <v>42014.722916666666</v>
      </c>
    </row>
    <row r="3540" spans="1:20" ht="60" x14ac:dyDescent="0.2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17">
        <f>(E3540/D3540)*100</f>
        <v>6.9999999999999993E-2</v>
      </c>
      <c r="P3540" s="19">
        <f>ROUND(E3540/L3540, 3)</f>
        <v>87.5</v>
      </c>
      <c r="Q3540" t="str">
        <f>LEFT(N3540, SEARCH("/", N3540, 1)-1)</f>
        <v>theater</v>
      </c>
      <c r="R3540" t="str">
        <f>RIGHT(N3540,LEN(N3540)-FIND("/",N3540))</f>
        <v>spaces</v>
      </c>
      <c r="S3540" s="8">
        <f t="shared" si="110"/>
        <v>42263.691574074073</v>
      </c>
      <c r="T3540" s="8">
        <f t="shared" si="111"/>
        <v>42293.691574074073</v>
      </c>
    </row>
    <row r="3541" spans="1:20" ht="60" x14ac:dyDescent="0.2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17">
        <f>(E3541/D3541)*100</f>
        <v>6.9230769230769221E-2</v>
      </c>
      <c r="P3541" s="19">
        <f>ROUND(E3541/L3541, 3)</f>
        <v>22.5</v>
      </c>
      <c r="Q3541" t="str">
        <f>LEFT(N3541, SEARCH("/", N3541, 1)-1)</f>
        <v>film &amp; video</v>
      </c>
      <c r="R3541" t="str">
        <f>RIGHT(N3541,LEN(N3541)-FIND("/",N3541))</f>
        <v>animation</v>
      </c>
      <c r="S3541" s="8">
        <f t="shared" si="110"/>
        <v>40971.002569444441</v>
      </c>
      <c r="T3541" s="8">
        <f t="shared" si="111"/>
        <v>41016.021527777775</v>
      </c>
    </row>
    <row r="3542" spans="1:20" ht="60" x14ac:dyDescent="0.2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17">
        <f>(E3542/D3542)*100</f>
        <v>6.8999999999999992E-2</v>
      </c>
      <c r="P3542" s="19">
        <f>ROUND(E3542/L3542, 3)</f>
        <v>69</v>
      </c>
      <c r="Q3542" t="str">
        <f>LEFT(N3542, SEARCH("/", N3542, 1)-1)</f>
        <v>film &amp; video</v>
      </c>
      <c r="R3542" t="str">
        <f>RIGHT(N3542,LEN(N3542)-FIND("/",N3542))</f>
        <v>drama</v>
      </c>
      <c r="S3542" s="8">
        <f t="shared" si="110"/>
        <v>42556.690706018519</v>
      </c>
      <c r="T3542" s="8">
        <f t="shared" si="111"/>
        <v>42616.690706018519</v>
      </c>
    </row>
    <row r="3543" spans="1:20" ht="60" x14ac:dyDescent="0.2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17">
        <f>(E3543/D3543)*100</f>
        <v>6.8000000000000005E-2</v>
      </c>
      <c r="P3543" s="19">
        <f>ROUND(E3543/L3543, 3)</f>
        <v>12.75</v>
      </c>
      <c r="Q3543" t="str">
        <f>LEFT(N3543, SEARCH("/", N3543, 1)-1)</f>
        <v>games</v>
      </c>
      <c r="R3543" t="str">
        <f>RIGHT(N3543,LEN(N3543)-FIND("/",N3543))</f>
        <v>video games</v>
      </c>
      <c r="S3543" s="8">
        <f t="shared" si="110"/>
        <v>41645.832141203704</v>
      </c>
      <c r="T3543" s="8">
        <f t="shared" si="111"/>
        <v>41675.832141203704</v>
      </c>
    </row>
    <row r="3544" spans="1:20" ht="60" x14ac:dyDescent="0.2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17">
        <f>(E3544/D3544)*100</f>
        <v>6.6666666666666666E-2</v>
      </c>
      <c r="P3544" s="19">
        <f>ROUND(E3544/L3544, 3)</f>
        <v>5</v>
      </c>
      <c r="Q3544" t="str">
        <f>LEFT(N3544, SEARCH("/", N3544, 1)-1)</f>
        <v>theater</v>
      </c>
      <c r="R3544" t="str">
        <f>RIGHT(N3544,LEN(N3544)-FIND("/",N3544))</f>
        <v>musical</v>
      </c>
      <c r="S3544" s="8">
        <f t="shared" si="110"/>
        <v>41799.259039351848</v>
      </c>
      <c r="T3544" s="8">
        <f t="shared" si="111"/>
        <v>41819.259039351848</v>
      </c>
    </row>
    <row r="3545" spans="1:20" ht="60" x14ac:dyDescent="0.2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17">
        <f>(E3545/D3545)*100</f>
        <v>6.6666666666666666E-2</v>
      </c>
      <c r="P3545" s="19">
        <f>ROUND(E3545/L3545, 3)</f>
        <v>1</v>
      </c>
      <c r="Q3545" t="str">
        <f>LEFT(N3545, SEARCH("/", N3545, 1)-1)</f>
        <v>theater</v>
      </c>
      <c r="R3545" t="str">
        <f>RIGHT(N3545,LEN(N3545)-FIND("/",N3545))</f>
        <v>plays</v>
      </c>
      <c r="S3545" s="8">
        <f t="shared" si="110"/>
        <v>41905.636469907404</v>
      </c>
      <c r="T3545" s="8">
        <f t="shared" si="111"/>
        <v>41935.636469907404</v>
      </c>
    </row>
    <row r="3546" spans="1:20" ht="45" x14ac:dyDescent="0.2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17">
        <f>(E3546/D3546)*100</f>
        <v>6.5000000000000002E-2</v>
      </c>
      <c r="P3546" s="19">
        <f>ROUND(E3546/L3546, 3)</f>
        <v>13</v>
      </c>
      <c r="Q3546" t="str">
        <f>LEFT(N3546, SEARCH("/", N3546, 1)-1)</f>
        <v>technology</v>
      </c>
      <c r="R3546" t="str">
        <f>RIGHT(N3546,LEN(N3546)-FIND("/",N3546))</f>
        <v>web</v>
      </c>
      <c r="S3546" s="8">
        <f t="shared" si="110"/>
        <v>42615.79896990741</v>
      </c>
      <c r="T3546" s="8">
        <f t="shared" si="111"/>
        <v>42660.79896990741</v>
      </c>
    </row>
    <row r="3547" spans="1:20" ht="60" x14ac:dyDescent="0.2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17">
        <f>(E3547/D3547)*100</f>
        <v>6.4102564102564097E-2</v>
      </c>
      <c r="P3547" s="19">
        <f>ROUND(E3547/L3547, 3)</f>
        <v>25</v>
      </c>
      <c r="Q3547" t="str">
        <f>LEFT(N3547, SEARCH("/", N3547, 1)-1)</f>
        <v>film &amp; video</v>
      </c>
      <c r="R3547" t="str">
        <f>RIGHT(N3547,LEN(N3547)-FIND("/",N3547))</f>
        <v>animation</v>
      </c>
      <c r="S3547" s="8">
        <f t="shared" si="110"/>
        <v>40800.6403587963</v>
      </c>
      <c r="T3547" s="8">
        <f t="shared" si="111"/>
        <v>40860.682025462964</v>
      </c>
    </row>
    <row r="3548" spans="1:20" ht="60" x14ac:dyDescent="0.2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17">
        <f>(E3548/D3548)*100</f>
        <v>6.25E-2</v>
      </c>
      <c r="P3548" s="19">
        <f>ROUND(E3548/L3548, 3)</f>
        <v>5</v>
      </c>
      <c r="Q3548" t="str">
        <f>LEFT(N3548, SEARCH("/", N3548, 1)-1)</f>
        <v>games</v>
      </c>
      <c r="R3548" t="str">
        <f>RIGHT(N3548,LEN(N3548)-FIND("/",N3548))</f>
        <v>mobile games</v>
      </c>
      <c r="S3548" s="8">
        <f t="shared" si="110"/>
        <v>41975.347523148142</v>
      </c>
      <c r="T3548" s="8">
        <f t="shared" si="111"/>
        <v>42005.347523148142</v>
      </c>
    </row>
    <row r="3549" spans="1:20" ht="60" x14ac:dyDescent="0.2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17">
        <f>(E3549/D3549)*100</f>
        <v>6.2E-2</v>
      </c>
      <c r="P3549" s="19">
        <f>ROUND(E3549/L3549, 3)</f>
        <v>15.5</v>
      </c>
      <c r="Q3549" t="str">
        <f>LEFT(N3549, SEARCH("/", N3549, 1)-1)</f>
        <v>technology</v>
      </c>
      <c r="R3549" t="str">
        <f>RIGHT(N3549,LEN(N3549)-FIND("/",N3549))</f>
        <v>web</v>
      </c>
      <c r="S3549" s="8">
        <f t="shared" si="110"/>
        <v>42047.812523148154</v>
      </c>
      <c r="T3549" s="8">
        <f t="shared" si="111"/>
        <v>42071.636111111111</v>
      </c>
    </row>
    <row r="3550" spans="1:20" ht="45" x14ac:dyDescent="0.2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17">
        <f>(E3550/D3550)*100</f>
        <v>6.0999999999999999E-2</v>
      </c>
      <c r="P3550" s="19">
        <f>ROUND(E3550/L3550, 3)</f>
        <v>30.5</v>
      </c>
      <c r="Q3550" t="str">
        <f>LEFT(N3550, SEARCH("/", N3550, 1)-1)</f>
        <v>technology</v>
      </c>
      <c r="R3550" t="str">
        <f>RIGHT(N3550,LEN(N3550)-FIND("/",N3550))</f>
        <v>web</v>
      </c>
      <c r="S3550" s="8">
        <f t="shared" si="110"/>
        <v>42177.543171296296</v>
      </c>
      <c r="T3550" s="8">
        <f t="shared" si="111"/>
        <v>42207.543171296296</v>
      </c>
    </row>
    <row r="3551" spans="1:20" ht="60" x14ac:dyDescent="0.2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17">
        <f>(E3551/D3551)*100</f>
        <v>0.06</v>
      </c>
      <c r="P3551" s="19">
        <f>ROUND(E3551/L3551, 3)</f>
        <v>1.5</v>
      </c>
      <c r="Q3551" t="str">
        <f>LEFT(N3551, SEARCH("/", N3551, 1)-1)</f>
        <v>technology</v>
      </c>
      <c r="R3551" t="str">
        <f>RIGHT(N3551,LEN(N3551)-FIND("/",N3551))</f>
        <v>web</v>
      </c>
      <c r="S3551" s="8">
        <f t="shared" si="110"/>
        <v>42031.362187499995</v>
      </c>
      <c r="T3551" s="8">
        <f t="shared" si="111"/>
        <v>42061.362187499995</v>
      </c>
    </row>
    <row r="3552" spans="1:20" ht="45" x14ac:dyDescent="0.2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17">
        <f>(E3552/D3552)*100</f>
        <v>0.06</v>
      </c>
      <c r="P3552" s="19">
        <f>ROUND(E3552/L3552, 3)</f>
        <v>300</v>
      </c>
      <c r="Q3552" t="str">
        <f>LEFT(N3552, SEARCH("/", N3552, 1)-1)</f>
        <v>theater</v>
      </c>
      <c r="R3552" t="str">
        <f>RIGHT(N3552,LEN(N3552)-FIND("/",N3552))</f>
        <v>musical</v>
      </c>
      <c r="S3552" s="8">
        <f t="shared" si="110"/>
        <v>42157.598090277781</v>
      </c>
      <c r="T3552" s="8">
        <f t="shared" si="111"/>
        <v>42217.583333333328</v>
      </c>
    </row>
    <row r="3553" spans="1:20" ht="45" x14ac:dyDescent="0.2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17">
        <f>(E3553/D3553)*100</f>
        <v>5.9612499999999999E-2</v>
      </c>
      <c r="P3553" s="19">
        <f>ROUND(E3553/L3553, 3)</f>
        <v>11.923</v>
      </c>
      <c r="Q3553" t="str">
        <f>LEFT(N3553, SEARCH("/", N3553, 1)-1)</f>
        <v>games</v>
      </c>
      <c r="R3553" t="str">
        <f>RIGHT(N3553,LEN(N3553)-FIND("/",N3553))</f>
        <v>video games</v>
      </c>
      <c r="S3553" s="8">
        <f t="shared" si="110"/>
        <v>41536.509097222224</v>
      </c>
      <c r="T3553" s="8">
        <f t="shared" si="111"/>
        <v>41566.509097222224</v>
      </c>
    </row>
    <row r="3554" spans="1:20" ht="60" x14ac:dyDescent="0.2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17">
        <f>(E3554/D3554)*100</f>
        <v>5.8333333333333341E-2</v>
      </c>
      <c r="P3554" s="19">
        <f>ROUND(E3554/L3554, 3)</f>
        <v>17.5</v>
      </c>
      <c r="Q3554" t="str">
        <f>LEFT(N3554, SEARCH("/", N3554, 1)-1)</f>
        <v>food</v>
      </c>
      <c r="R3554" t="str">
        <f>RIGHT(N3554,LEN(N3554)-FIND("/",N3554))</f>
        <v>food trucks</v>
      </c>
      <c r="S3554" s="8">
        <f t="shared" si="110"/>
        <v>41876.683611111112</v>
      </c>
      <c r="T3554" s="8">
        <f t="shared" si="111"/>
        <v>41907.683611111112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17">
        <f>(E3555/D3555)*100</f>
        <v>5.5999999999999994E-2</v>
      </c>
      <c r="P3555" s="19">
        <f>ROUND(E3555/L3555, 3)</f>
        <v>28</v>
      </c>
      <c r="Q3555" t="str">
        <f>LEFT(N3555, SEARCH("/", N3555, 1)-1)</f>
        <v>film &amp; video</v>
      </c>
      <c r="R3555" t="str">
        <f>RIGHT(N3555,LEN(N3555)-FIND("/",N3555))</f>
        <v>science fiction</v>
      </c>
      <c r="S3555" s="8">
        <f t="shared" si="110"/>
        <v>42113.550821759258</v>
      </c>
      <c r="T3555" s="8">
        <f t="shared" si="111"/>
        <v>42173.550821759258</v>
      </c>
    </row>
    <row r="3556" spans="1:20" ht="45" x14ac:dyDescent="0.2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17">
        <f>(E3556/D3556)*100</f>
        <v>5.5555555555555552E-2</v>
      </c>
      <c r="P3556" s="19">
        <f>ROUND(E3556/L3556, 3)</f>
        <v>10</v>
      </c>
      <c r="Q3556" t="str">
        <f>LEFT(N3556, SEARCH("/", N3556, 1)-1)</f>
        <v>theater</v>
      </c>
      <c r="R3556" t="str">
        <f>RIGHT(N3556,LEN(N3556)-FIND("/",N3556))</f>
        <v>musical</v>
      </c>
      <c r="S3556" s="8">
        <f t="shared" si="110"/>
        <v>42154.818819444445</v>
      </c>
      <c r="T3556" s="8">
        <f t="shared" si="111"/>
        <v>42185.165972222225</v>
      </c>
    </row>
    <row r="3557" spans="1:20" ht="30" x14ac:dyDescent="0.2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17">
        <f>(E3557/D3557)*100</f>
        <v>5.3846153846153842E-2</v>
      </c>
      <c r="P3557" s="19">
        <f>ROUND(E3557/L3557, 3)</f>
        <v>17.5</v>
      </c>
      <c r="Q3557" t="str">
        <f>LEFT(N3557, SEARCH("/", N3557, 1)-1)</f>
        <v>food</v>
      </c>
      <c r="R3557" t="str">
        <f>RIGHT(N3557,LEN(N3557)-FIND("/",N3557))</f>
        <v>food trucks</v>
      </c>
      <c r="S3557" s="8">
        <f t="shared" si="110"/>
        <v>42089.724039351851</v>
      </c>
      <c r="T3557" s="8">
        <f t="shared" si="111"/>
        <v>42134.724039351851</v>
      </c>
    </row>
    <row r="3558" spans="1:20" ht="30" x14ac:dyDescent="0.2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17">
        <f>(E3558/D3558)*100</f>
        <v>5.1999999999999998E-2</v>
      </c>
      <c r="P3558" s="19">
        <f>ROUND(E3558/L3558, 3)</f>
        <v>13</v>
      </c>
      <c r="Q3558" t="str">
        <f>LEFT(N3558, SEARCH("/", N3558, 1)-1)</f>
        <v>theater</v>
      </c>
      <c r="R3558" t="str">
        <f>RIGHT(N3558,LEN(N3558)-FIND("/",N3558))</f>
        <v>spaces</v>
      </c>
      <c r="S3558" s="8">
        <f t="shared" si="110"/>
        <v>42062.680486111116</v>
      </c>
      <c r="T3558" s="8">
        <f t="shared" si="111"/>
        <v>42122.638819444444</v>
      </c>
    </row>
    <row r="3559" spans="1:20" ht="60" x14ac:dyDescent="0.2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17">
        <f>(E3559/D3559)*100</f>
        <v>5.1000000000000004E-2</v>
      </c>
      <c r="P3559" s="19">
        <f>ROUND(E3559/L3559, 3)</f>
        <v>8.5</v>
      </c>
      <c r="Q3559" t="str">
        <f>LEFT(N3559, SEARCH("/", N3559, 1)-1)</f>
        <v>technology</v>
      </c>
      <c r="R3559" t="str">
        <f>RIGHT(N3559,LEN(N3559)-FIND("/",N3559))</f>
        <v>space exploration</v>
      </c>
      <c r="S3559" s="8">
        <f t="shared" si="110"/>
        <v>42055.600995370376</v>
      </c>
      <c r="T3559" s="8">
        <f t="shared" si="111"/>
        <v>42115.559328703705</v>
      </c>
    </row>
    <row r="3560" spans="1:20" ht="45" x14ac:dyDescent="0.2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17">
        <f>(E3560/D3560)*100</f>
        <v>0.05</v>
      </c>
      <c r="P3560" s="19">
        <f>ROUND(E3560/L3560, 3)</f>
        <v>1</v>
      </c>
      <c r="Q3560" t="str">
        <f>LEFT(N3560, SEARCH("/", N3560, 1)-1)</f>
        <v>journalism</v>
      </c>
      <c r="R3560" t="str">
        <f>RIGHT(N3560,LEN(N3560)-FIND("/",N3560))</f>
        <v>audio</v>
      </c>
      <c r="S3560" s="8">
        <f t="shared" si="110"/>
        <v>41918.818460648145</v>
      </c>
      <c r="T3560" s="8">
        <f t="shared" si="111"/>
        <v>41948.860127314816</v>
      </c>
    </row>
    <row r="3561" spans="1:20" ht="60" x14ac:dyDescent="0.2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17">
        <f>(E3561/D3561)*100</f>
        <v>0.05</v>
      </c>
      <c r="P3561" s="19">
        <f>ROUND(E3561/L3561, 3)</f>
        <v>5</v>
      </c>
      <c r="Q3561" t="str">
        <f>LEFT(N3561, SEARCH("/", N3561, 1)-1)</f>
        <v>music</v>
      </c>
      <c r="R3561" t="str">
        <f>RIGHT(N3561,LEN(N3561)-FIND("/",N3561))</f>
        <v>faith</v>
      </c>
      <c r="S3561" s="8">
        <f t="shared" si="110"/>
        <v>42791.669837962967</v>
      </c>
      <c r="T3561" s="8">
        <f t="shared" si="111"/>
        <v>42821.191666666666</v>
      </c>
    </row>
    <row r="3562" spans="1:20" ht="60" x14ac:dyDescent="0.2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17">
        <f>(E3562/D3562)*100</f>
        <v>0.05</v>
      </c>
      <c r="P3562" s="19">
        <f>ROUND(E3562/L3562, 3)</f>
        <v>10</v>
      </c>
      <c r="Q3562" t="str">
        <f>LEFT(N3562, SEARCH("/", N3562, 1)-1)</f>
        <v>games</v>
      </c>
      <c r="R3562" t="str">
        <f>RIGHT(N3562,LEN(N3562)-FIND("/",N3562))</f>
        <v>mobile games</v>
      </c>
      <c r="S3562" s="8">
        <f t="shared" si="110"/>
        <v>42649.924907407403</v>
      </c>
      <c r="T3562" s="8">
        <f t="shared" si="111"/>
        <v>42679.924907407403</v>
      </c>
    </row>
    <row r="3563" spans="1:20" ht="60" x14ac:dyDescent="0.2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17">
        <f>(E3563/D3563)*100</f>
        <v>0.05</v>
      </c>
      <c r="P3563" s="19">
        <f>ROUND(E3563/L3563, 3)</f>
        <v>1</v>
      </c>
      <c r="Q3563" t="str">
        <f>LEFT(N3563, SEARCH("/", N3563, 1)-1)</f>
        <v>photography</v>
      </c>
      <c r="R3563" t="str">
        <f>RIGHT(N3563,LEN(N3563)-FIND("/",N3563))</f>
        <v>people</v>
      </c>
      <c r="S3563" s="8">
        <f t="shared" si="110"/>
        <v>42413.433831018512</v>
      </c>
      <c r="T3563" s="8">
        <f t="shared" si="111"/>
        <v>42443.392164351855</v>
      </c>
    </row>
    <row r="3564" spans="1:20" ht="45" x14ac:dyDescent="0.2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17">
        <f>(E3564/D3564)*100</f>
        <v>0.05</v>
      </c>
      <c r="P3564" s="19">
        <f>ROUND(E3564/L3564, 3)</f>
        <v>5</v>
      </c>
      <c r="Q3564" t="str">
        <f>LEFT(N3564, SEARCH("/", N3564, 1)-1)</f>
        <v>games</v>
      </c>
      <c r="R3564" t="str">
        <f>RIGHT(N3564,LEN(N3564)-FIND("/",N3564))</f>
        <v>video games</v>
      </c>
      <c r="S3564" s="8">
        <f t="shared" si="110"/>
        <v>41951.973229166666</v>
      </c>
      <c r="T3564" s="8">
        <f t="shared" si="111"/>
        <v>41981.973229166666</v>
      </c>
    </row>
    <row r="3565" spans="1:20" ht="60" x14ac:dyDescent="0.2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17">
        <f>(E3565/D3565)*100</f>
        <v>0.05</v>
      </c>
      <c r="P3565" s="19">
        <f>ROUND(E3565/L3565, 3)</f>
        <v>50</v>
      </c>
      <c r="Q3565" t="str">
        <f>LEFT(N3565, SEARCH("/", N3565, 1)-1)</f>
        <v>technology</v>
      </c>
      <c r="R3565" t="str">
        <f>RIGHT(N3565,LEN(N3565)-FIND("/",N3565))</f>
        <v>web</v>
      </c>
      <c r="S3565" s="8">
        <f t="shared" si="110"/>
        <v>42194.648344907408</v>
      </c>
      <c r="T3565" s="8">
        <f t="shared" si="111"/>
        <v>42224.648344907408</v>
      </c>
    </row>
    <row r="3566" spans="1:20" ht="60" x14ac:dyDescent="0.2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17">
        <f>(E3566/D3566)*100</f>
        <v>0.05</v>
      </c>
      <c r="P3566" s="19">
        <f>ROUND(E3566/L3566, 3)</f>
        <v>5</v>
      </c>
      <c r="Q3566" t="str">
        <f>LEFT(N3566, SEARCH("/", N3566, 1)-1)</f>
        <v>theater</v>
      </c>
      <c r="R3566" t="str">
        <f>RIGHT(N3566,LEN(N3566)-FIND("/",N3566))</f>
        <v>spaces</v>
      </c>
      <c r="S3566" s="8">
        <f t="shared" si="110"/>
        <v>42060.04550925926</v>
      </c>
      <c r="T3566" s="8">
        <f t="shared" si="111"/>
        <v>42090.003842592589</v>
      </c>
    </row>
    <row r="3567" spans="1:20" ht="45" x14ac:dyDescent="0.2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17">
        <f>(E3567/D3567)*100</f>
        <v>4.7E-2</v>
      </c>
      <c r="P3567" s="19">
        <f>ROUND(E3567/L3567, 3)</f>
        <v>6.7140000000000004</v>
      </c>
      <c r="Q3567" t="str">
        <f>LEFT(N3567, SEARCH("/", N3567, 1)-1)</f>
        <v>games</v>
      </c>
      <c r="R3567" t="str">
        <f>RIGHT(N3567,LEN(N3567)-FIND("/",N3567))</f>
        <v>video games</v>
      </c>
      <c r="S3567" s="8">
        <f t="shared" si="110"/>
        <v>41660.792557870373</v>
      </c>
      <c r="T3567" s="8">
        <f t="shared" si="111"/>
        <v>41700.792557870373</v>
      </c>
    </row>
    <row r="3568" spans="1:20" ht="60" x14ac:dyDescent="0.2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17">
        <f>(E3568/D3568)*100</f>
        <v>4.5454545454545456E-2</v>
      </c>
      <c r="P3568" s="19">
        <f>ROUND(E3568/L3568, 3)</f>
        <v>10</v>
      </c>
      <c r="Q3568" t="str">
        <f>LEFT(N3568, SEARCH("/", N3568, 1)-1)</f>
        <v>technology</v>
      </c>
      <c r="R3568" t="str">
        <f>RIGHT(N3568,LEN(N3568)-FIND("/",N3568))</f>
        <v>web</v>
      </c>
      <c r="S3568" s="8">
        <f t="shared" si="110"/>
        <v>42017.843287037031</v>
      </c>
      <c r="T3568" s="8">
        <f t="shared" si="111"/>
        <v>42047.843287037031</v>
      </c>
    </row>
    <row r="3569" spans="1:20" ht="45" x14ac:dyDescent="0.2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17">
        <f>(E3569/D3569)*100</f>
        <v>4.3333333333333335E-2</v>
      </c>
      <c r="P3569" s="19">
        <f>ROUND(E3569/L3569, 3)</f>
        <v>16.25</v>
      </c>
      <c r="Q3569" t="str">
        <f>LEFT(N3569, SEARCH("/", N3569, 1)-1)</f>
        <v>food</v>
      </c>
      <c r="R3569" t="str">
        <f>RIGHT(N3569,LEN(N3569)-FIND("/",N3569))</f>
        <v>restaurants</v>
      </c>
      <c r="S3569" s="8">
        <f t="shared" si="110"/>
        <v>41809.155138888891</v>
      </c>
      <c r="T3569" s="8">
        <f t="shared" si="111"/>
        <v>41839.155138888891</v>
      </c>
    </row>
    <row r="3570" spans="1:20" ht="45" x14ac:dyDescent="0.2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17">
        <f>(E3570/D3570)*100</f>
        <v>4.1000000000000002E-2</v>
      </c>
      <c r="P3570" s="19">
        <f>ROUND(E3570/L3570, 3)</f>
        <v>6.8330000000000002</v>
      </c>
      <c r="Q3570" t="str">
        <f>LEFT(N3570, SEARCH("/", N3570, 1)-1)</f>
        <v>games</v>
      </c>
      <c r="R3570" t="str">
        <f>RIGHT(N3570,LEN(N3570)-FIND("/",N3570))</f>
        <v>video games</v>
      </c>
      <c r="S3570" s="8">
        <f t="shared" si="110"/>
        <v>42538.77243055556</v>
      </c>
      <c r="T3570" s="8">
        <f t="shared" si="111"/>
        <v>42565.758333333331</v>
      </c>
    </row>
    <row r="3571" spans="1:20" ht="45" x14ac:dyDescent="0.2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17">
        <f>(E3571/D3571)*100</f>
        <v>0.04</v>
      </c>
      <c r="P3571" s="19">
        <f>ROUND(E3571/L3571, 3)</f>
        <v>20</v>
      </c>
      <c r="Q3571" t="str">
        <f>LEFT(N3571, SEARCH("/", N3571, 1)-1)</f>
        <v>film &amp; video</v>
      </c>
      <c r="R3571" t="str">
        <f>RIGHT(N3571,LEN(N3571)-FIND("/",N3571))</f>
        <v>drama</v>
      </c>
      <c r="S3571" s="8">
        <f t="shared" si="110"/>
        <v>42202.594293981485</v>
      </c>
      <c r="T3571" s="8">
        <f t="shared" si="111"/>
        <v>42232.587974537033</v>
      </c>
    </row>
    <row r="3572" spans="1:20" ht="60" x14ac:dyDescent="0.2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17">
        <f>(E3572/D3572)*100</f>
        <v>0.04</v>
      </c>
      <c r="P3572" s="19">
        <f>ROUND(E3572/L3572, 3)</f>
        <v>1</v>
      </c>
      <c r="Q3572" t="str">
        <f>LEFT(N3572, SEARCH("/", N3572, 1)-1)</f>
        <v>technology</v>
      </c>
      <c r="R3572" t="str">
        <f>RIGHT(N3572,LEN(N3572)-FIND("/",N3572))</f>
        <v>wearables</v>
      </c>
      <c r="S3572" s="8">
        <f t="shared" si="110"/>
        <v>42639.805601851855</v>
      </c>
      <c r="T3572" s="8">
        <f t="shared" si="111"/>
        <v>42669.805601851855</v>
      </c>
    </row>
    <row r="3573" spans="1:20" ht="60" x14ac:dyDescent="0.2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17">
        <f>(E3573/D3573)*100</f>
        <v>0.04</v>
      </c>
      <c r="P3573" s="19">
        <f>ROUND(E3573/L3573, 3)</f>
        <v>1</v>
      </c>
      <c r="Q3573" t="str">
        <f>LEFT(N3573, SEARCH("/", N3573, 1)-1)</f>
        <v>games</v>
      </c>
      <c r="R3573" t="str">
        <f>RIGHT(N3573,LEN(N3573)-FIND("/",N3573))</f>
        <v>video games</v>
      </c>
      <c r="S3573" s="8">
        <f t="shared" si="110"/>
        <v>42347.203587962969</v>
      </c>
      <c r="T3573" s="8">
        <f t="shared" si="111"/>
        <v>42377.203587962969</v>
      </c>
    </row>
    <row r="3574" spans="1:20" ht="45" x14ac:dyDescent="0.2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17">
        <f>(E3574/D3574)*100</f>
        <v>0.04</v>
      </c>
      <c r="P3574" s="19">
        <f>ROUND(E3574/L3574, 3)</f>
        <v>2</v>
      </c>
      <c r="Q3574" t="str">
        <f>LEFT(N3574, SEARCH("/", N3574, 1)-1)</f>
        <v>technology</v>
      </c>
      <c r="R3574" t="str">
        <f>RIGHT(N3574,LEN(N3574)-FIND("/",N3574))</f>
        <v>web</v>
      </c>
      <c r="S3574" s="8">
        <f t="shared" si="110"/>
        <v>42377.70694444445</v>
      </c>
      <c r="T3574" s="8">
        <f t="shared" si="111"/>
        <v>42407.70694444445</v>
      </c>
    </row>
    <row r="3575" spans="1:20" ht="60" x14ac:dyDescent="0.2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17">
        <f>(E3575/D3575)*100</f>
        <v>0.04</v>
      </c>
      <c r="P3575" s="19">
        <f>ROUND(E3575/L3575, 3)</f>
        <v>20</v>
      </c>
      <c r="Q3575" t="str">
        <f>LEFT(N3575, SEARCH("/", N3575, 1)-1)</f>
        <v>theater</v>
      </c>
      <c r="R3575" t="str">
        <f>RIGHT(N3575,LEN(N3575)-FIND("/",N3575))</f>
        <v>plays</v>
      </c>
      <c r="S3575" s="8">
        <f t="shared" si="110"/>
        <v>41831.675034722226</v>
      </c>
      <c r="T3575" s="8">
        <f t="shared" si="111"/>
        <v>41891.675034722226</v>
      </c>
    </row>
    <row r="3576" spans="1:20" ht="60" x14ac:dyDescent="0.2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17">
        <f>(E3576/D3576)*100</f>
        <v>0.04</v>
      </c>
      <c r="P3576" s="19">
        <f>ROUND(E3576/L3576, 3)</f>
        <v>5</v>
      </c>
      <c r="Q3576" t="str">
        <f>LEFT(N3576, SEARCH("/", N3576, 1)-1)</f>
        <v>theater</v>
      </c>
      <c r="R3576" t="str">
        <f>RIGHT(N3576,LEN(N3576)-FIND("/",N3576))</f>
        <v>spaces</v>
      </c>
      <c r="S3576" s="8">
        <f t="shared" si="110"/>
        <v>41825.055231481485</v>
      </c>
      <c r="T3576" s="8">
        <f t="shared" si="111"/>
        <v>41850.055231481485</v>
      </c>
    </row>
    <row r="3577" spans="1:20" ht="45" x14ac:dyDescent="0.2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17">
        <f>(E3577/D3577)*100</f>
        <v>0.04</v>
      </c>
      <c r="P3577" s="19">
        <f>ROUND(E3577/L3577, 3)</f>
        <v>10</v>
      </c>
      <c r="Q3577" t="str">
        <f>LEFT(N3577, SEARCH("/", N3577, 1)-1)</f>
        <v>theater</v>
      </c>
      <c r="R3577" t="str">
        <f>RIGHT(N3577,LEN(N3577)-FIND("/",N3577))</f>
        <v>spaces</v>
      </c>
      <c r="S3577" s="8">
        <f t="shared" si="110"/>
        <v>42745.031469907408</v>
      </c>
      <c r="T3577" s="8">
        <f t="shared" si="111"/>
        <v>42785.031469907408</v>
      </c>
    </row>
    <row r="3578" spans="1:20" ht="45" x14ac:dyDescent="0.2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17">
        <f>(E3578/D3578)*100</f>
        <v>0.04</v>
      </c>
      <c r="P3578" s="19">
        <f>ROUND(E3578/L3578, 3)</f>
        <v>1</v>
      </c>
      <c r="Q3578" t="str">
        <f>LEFT(N3578, SEARCH("/", N3578, 1)-1)</f>
        <v>theater</v>
      </c>
      <c r="R3578" t="str">
        <f>RIGHT(N3578,LEN(N3578)-FIND("/",N3578))</f>
        <v>plays</v>
      </c>
      <c r="S3578" s="8">
        <f t="shared" si="110"/>
        <v>41789.893599537041</v>
      </c>
      <c r="T3578" s="8">
        <f t="shared" si="111"/>
        <v>41815.875</v>
      </c>
    </row>
    <row r="3579" spans="1:20" ht="60" x14ac:dyDescent="0.2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17">
        <f>(E3579/D3579)*100</f>
        <v>0.04</v>
      </c>
      <c r="P3579" s="19">
        <f>ROUND(E3579/L3579, 3)</f>
        <v>1</v>
      </c>
      <c r="Q3579" t="str">
        <f>LEFT(N3579, SEARCH("/", N3579, 1)-1)</f>
        <v>theater</v>
      </c>
      <c r="R3579" t="str">
        <f>RIGHT(N3579,LEN(N3579)-FIND("/",N3579))</f>
        <v>plays</v>
      </c>
      <c r="S3579" s="8">
        <f t="shared" si="110"/>
        <v>42400.946597222224</v>
      </c>
      <c r="T3579" s="8">
        <f t="shared" si="111"/>
        <v>42428</v>
      </c>
    </row>
    <row r="3580" spans="1:20" ht="60" x14ac:dyDescent="0.2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17">
        <f>(E3580/D3580)*100</f>
        <v>3.8464497269020695E-2</v>
      </c>
      <c r="P3580" s="19">
        <f>ROUND(E3580/L3580, 3)</f>
        <v>5</v>
      </c>
      <c r="Q3580" t="str">
        <f>LEFT(N3580, SEARCH("/", N3580, 1)-1)</f>
        <v>games</v>
      </c>
      <c r="R3580" t="str">
        <f>RIGHT(N3580,LEN(N3580)-FIND("/",N3580))</f>
        <v>video games</v>
      </c>
      <c r="S3580" s="8">
        <f t="shared" si="110"/>
        <v>42123.185798611114</v>
      </c>
      <c r="T3580" s="8">
        <f t="shared" si="111"/>
        <v>42153.185798611114</v>
      </c>
    </row>
    <row r="3581" spans="1:20" ht="60" x14ac:dyDescent="0.2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17">
        <f>(E3581/D3581)*100</f>
        <v>3.8461538461538464E-2</v>
      </c>
      <c r="P3581" s="19">
        <f>ROUND(E3581/L3581, 3)</f>
        <v>22.5</v>
      </c>
      <c r="Q3581" t="str">
        <f>LEFT(N3581, SEARCH("/", N3581, 1)-1)</f>
        <v>food</v>
      </c>
      <c r="R3581" t="str">
        <f>RIGHT(N3581,LEN(N3581)-FIND("/",N3581))</f>
        <v>food trucks</v>
      </c>
      <c r="S3581" s="8">
        <f t="shared" si="110"/>
        <v>42338.615393518514</v>
      </c>
      <c r="T3581" s="8">
        <f t="shared" si="111"/>
        <v>42398.615393518514</v>
      </c>
    </row>
    <row r="3582" spans="1:20" ht="45" x14ac:dyDescent="0.2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17">
        <f>(E3582/D3582)*100</f>
        <v>3.5704000000000007E-2</v>
      </c>
      <c r="P3582" s="19">
        <f>ROUND(E3582/L3582, 3)</f>
        <v>17.852</v>
      </c>
      <c r="Q3582" t="str">
        <f>LEFT(N3582, SEARCH("/", N3582, 1)-1)</f>
        <v>games</v>
      </c>
      <c r="R3582" t="str">
        <f>RIGHT(N3582,LEN(N3582)-FIND("/",N3582))</f>
        <v>video games</v>
      </c>
      <c r="S3582" s="8">
        <f t="shared" si="110"/>
        <v>41009.847314814811</v>
      </c>
      <c r="T3582" s="8">
        <f t="shared" si="111"/>
        <v>41069.847314814811</v>
      </c>
    </row>
    <row r="3583" spans="1:20" ht="60" x14ac:dyDescent="0.2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17">
        <f>(E3583/D3583)*100</f>
        <v>3.4999999999999996E-2</v>
      </c>
      <c r="P3583" s="19">
        <f>ROUND(E3583/L3583, 3)</f>
        <v>2.3330000000000002</v>
      </c>
      <c r="Q3583" t="str">
        <f>LEFT(N3583, SEARCH("/", N3583, 1)-1)</f>
        <v>theater</v>
      </c>
      <c r="R3583" t="str">
        <f>RIGHT(N3583,LEN(N3583)-FIND("/",N3583))</f>
        <v>plays</v>
      </c>
      <c r="S3583" s="8">
        <f t="shared" si="110"/>
        <v>42465.128391203703</v>
      </c>
      <c r="T3583" s="8">
        <f t="shared" si="111"/>
        <v>42495.128391203703</v>
      </c>
    </row>
    <row r="3584" spans="1:20" ht="45" x14ac:dyDescent="0.2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17">
        <f>(E3584/D3584)*100</f>
        <v>3.4722222222222224E-2</v>
      </c>
      <c r="P3584" s="19">
        <f>ROUND(E3584/L3584, 3)</f>
        <v>1</v>
      </c>
      <c r="Q3584" t="str">
        <f>LEFT(N3584, SEARCH("/", N3584, 1)-1)</f>
        <v>music</v>
      </c>
      <c r="R3584" t="str">
        <f>RIGHT(N3584,LEN(N3584)-FIND("/",N3584))</f>
        <v>faith</v>
      </c>
      <c r="S3584" s="8">
        <f t="shared" si="110"/>
        <v>42425.960983796293</v>
      </c>
      <c r="T3584" s="8">
        <f t="shared" si="111"/>
        <v>42463.006944444445</v>
      </c>
    </row>
    <row r="3585" spans="1:20" ht="60" x14ac:dyDescent="0.2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17">
        <f>(E3585/D3585)*100</f>
        <v>3.3333333333333333E-2</v>
      </c>
      <c r="P3585" s="19">
        <f>ROUND(E3585/L3585, 3)</f>
        <v>1</v>
      </c>
      <c r="Q3585" t="str">
        <f>LEFT(N3585, SEARCH("/", N3585, 1)-1)</f>
        <v>film &amp; video</v>
      </c>
      <c r="R3585" t="str">
        <f>RIGHT(N3585,LEN(N3585)-FIND("/",N3585))</f>
        <v>science fiction</v>
      </c>
      <c r="S3585" s="8">
        <f t="shared" si="110"/>
        <v>42096.704976851848</v>
      </c>
      <c r="T3585" s="8">
        <f t="shared" si="111"/>
        <v>42112.427777777775</v>
      </c>
    </row>
    <row r="3586" spans="1:20" ht="60" x14ac:dyDescent="0.2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17">
        <f>(E3586/D3586)*100</f>
        <v>3.3333333333333333E-2</v>
      </c>
      <c r="P3586" s="19">
        <f>ROUND(E3586/L3586, 3)</f>
        <v>1</v>
      </c>
      <c r="Q3586" t="str">
        <f>LEFT(N3586, SEARCH("/", N3586, 1)-1)</f>
        <v>technology</v>
      </c>
      <c r="R3586" t="str">
        <f>RIGHT(N3586,LEN(N3586)-FIND("/",N3586))</f>
        <v>web</v>
      </c>
      <c r="S3586" s="8">
        <f t="shared" si="110"/>
        <v>42605.908182870371</v>
      </c>
      <c r="T3586" s="8">
        <f t="shared" si="111"/>
        <v>42635.908182870371</v>
      </c>
    </row>
    <row r="3587" spans="1:20" ht="45" x14ac:dyDescent="0.2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17">
        <f>(E3587/D3587)*100</f>
        <v>3.3333333333333333E-2</v>
      </c>
      <c r="P3587" s="19">
        <f>ROUND(E3587/L3587, 3)</f>
        <v>3</v>
      </c>
      <c r="Q3587" t="str">
        <f>LEFT(N3587, SEARCH("/", N3587, 1)-1)</f>
        <v>photography</v>
      </c>
      <c r="R3587" t="str">
        <f>RIGHT(N3587,LEN(N3587)-FIND("/",N3587))</f>
        <v>nature</v>
      </c>
      <c r="S3587" s="8">
        <f t="shared" ref="S3587:S3650" si="112">(((J3587/60)/60)/24)+DATE(1970,1,1)</f>
        <v>41974.712245370371</v>
      </c>
      <c r="T3587" s="8">
        <f t="shared" ref="T3587:T3650" si="113">(((I3587/60)/60)/24)+DATE(1970,1,1)</f>
        <v>42004.712245370371</v>
      </c>
    </row>
    <row r="3588" spans="1:20" ht="45" x14ac:dyDescent="0.2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17">
        <f>(E3588/D3588)*100</f>
        <v>3.3333333333333333E-2</v>
      </c>
      <c r="P3588" s="19">
        <f>ROUND(E3588/L3588, 3)</f>
        <v>1</v>
      </c>
      <c r="Q3588" t="str">
        <f>LEFT(N3588, SEARCH("/", N3588, 1)-1)</f>
        <v>photography</v>
      </c>
      <c r="R3588" t="str">
        <f>RIGHT(N3588,LEN(N3588)-FIND("/",N3588))</f>
        <v>nature</v>
      </c>
      <c r="S3588" s="8">
        <f t="shared" si="112"/>
        <v>42031.884652777779</v>
      </c>
      <c r="T3588" s="8">
        <f t="shared" si="113"/>
        <v>42065.886111111111</v>
      </c>
    </row>
    <row r="3589" spans="1:20" ht="60" x14ac:dyDescent="0.2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17">
        <f>(E3589/D3589)*100</f>
        <v>3.3333333333333333E-2</v>
      </c>
      <c r="P3589" s="19">
        <f>ROUND(E3589/L3589, 3)</f>
        <v>1</v>
      </c>
      <c r="Q3589" t="str">
        <f>LEFT(N3589, SEARCH("/", N3589, 1)-1)</f>
        <v>music</v>
      </c>
      <c r="R3589" t="str">
        <f>RIGHT(N3589,LEN(N3589)-FIND("/",N3589))</f>
        <v>faith</v>
      </c>
      <c r="S3589" s="8">
        <f t="shared" si="112"/>
        <v>42044.927974537044</v>
      </c>
      <c r="T3589" s="8">
        <f t="shared" si="113"/>
        <v>42099.458333333328</v>
      </c>
    </row>
    <row r="3590" spans="1:20" ht="30" x14ac:dyDescent="0.2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17">
        <f>(E3590/D3590)*100</f>
        <v>3.3333333333333333E-2</v>
      </c>
      <c r="P3590" s="19">
        <f>ROUND(E3590/L3590, 3)</f>
        <v>10</v>
      </c>
      <c r="Q3590" t="str">
        <f>LEFT(N3590, SEARCH("/", N3590, 1)-1)</f>
        <v>theater</v>
      </c>
      <c r="R3590" t="str">
        <f>RIGHT(N3590,LEN(N3590)-FIND("/",N3590))</f>
        <v>plays</v>
      </c>
      <c r="S3590" s="8">
        <f t="shared" si="112"/>
        <v>42786.350231481483</v>
      </c>
      <c r="T3590" s="8">
        <f t="shared" si="113"/>
        <v>42846.308564814812</v>
      </c>
    </row>
    <row r="3591" spans="1:20" ht="60" x14ac:dyDescent="0.2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17">
        <f>(E3591/D3591)*100</f>
        <v>3.3333333333333333E-2</v>
      </c>
      <c r="P3591" s="19">
        <f>ROUND(E3591/L3591, 3)</f>
        <v>1</v>
      </c>
      <c r="Q3591" t="str">
        <f>LEFT(N3591, SEARCH("/", N3591, 1)-1)</f>
        <v>theater</v>
      </c>
      <c r="R3591" t="str">
        <f>RIGHT(N3591,LEN(N3591)-FIND("/",N3591))</f>
        <v>musical</v>
      </c>
      <c r="S3591" s="8">
        <f t="shared" si="112"/>
        <v>41942.84710648148</v>
      </c>
      <c r="T3591" s="8">
        <f t="shared" si="113"/>
        <v>41972.888773148152</v>
      </c>
    </row>
    <row r="3592" spans="1:20" ht="45" x14ac:dyDescent="0.2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17">
        <f>(E3592/D3592)*100</f>
        <v>3.0303030303030304E-2</v>
      </c>
      <c r="P3592" s="19">
        <f>ROUND(E3592/L3592, 3)</f>
        <v>1</v>
      </c>
      <c r="Q3592" t="str">
        <f>LEFT(N3592, SEARCH("/", N3592, 1)-1)</f>
        <v>film &amp; video</v>
      </c>
      <c r="R3592" t="str">
        <f>RIGHT(N3592,LEN(N3592)-FIND("/",N3592))</f>
        <v>animation</v>
      </c>
      <c r="S3592" s="8">
        <f t="shared" si="112"/>
        <v>42753.329039351855</v>
      </c>
      <c r="T3592" s="8">
        <f t="shared" si="113"/>
        <v>42783.329039351855</v>
      </c>
    </row>
    <row r="3593" spans="1:20" ht="45" x14ac:dyDescent="0.2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17">
        <f>(E3593/D3593)*100</f>
        <v>0.03</v>
      </c>
      <c r="P3593" s="19">
        <f>ROUND(E3593/L3593, 3)</f>
        <v>3</v>
      </c>
      <c r="Q3593" t="str">
        <f>LEFT(N3593, SEARCH("/", N3593, 1)-1)</f>
        <v>technology</v>
      </c>
      <c r="R3593" t="str">
        <f>RIGHT(N3593,LEN(N3593)-FIND("/",N3593))</f>
        <v>web</v>
      </c>
      <c r="S3593" s="8">
        <f t="shared" si="112"/>
        <v>42646.896898148145</v>
      </c>
      <c r="T3593" s="8">
        <f t="shared" si="113"/>
        <v>42676.896898148145</v>
      </c>
    </row>
    <row r="3594" spans="1:20" ht="30" x14ac:dyDescent="0.2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17">
        <f>(E3594/D3594)*100</f>
        <v>0.03</v>
      </c>
      <c r="P3594" s="19">
        <f>ROUND(E3594/L3594, 3)</f>
        <v>7.5</v>
      </c>
      <c r="Q3594" t="str">
        <f>LEFT(N3594, SEARCH("/", N3594, 1)-1)</f>
        <v>technology</v>
      </c>
      <c r="R3594" t="str">
        <f>RIGHT(N3594,LEN(N3594)-FIND("/",N3594))</f>
        <v>wearables</v>
      </c>
      <c r="S3594" s="8">
        <f t="shared" si="112"/>
        <v>41803.116053240738</v>
      </c>
      <c r="T3594" s="8">
        <f t="shared" si="113"/>
        <v>41863.116053240738</v>
      </c>
    </row>
    <row r="3595" spans="1:20" ht="30" x14ac:dyDescent="0.2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17">
        <f>(E3595/D3595)*100</f>
        <v>0.03</v>
      </c>
      <c r="P3595" s="19">
        <f>ROUND(E3595/L3595, 3)</f>
        <v>1.5</v>
      </c>
      <c r="Q3595" t="str">
        <f>LEFT(N3595, SEARCH("/", N3595, 1)-1)</f>
        <v>theater</v>
      </c>
      <c r="R3595" t="str">
        <f>RIGHT(N3595,LEN(N3595)-FIND("/",N3595))</f>
        <v>plays</v>
      </c>
      <c r="S3595" s="8">
        <f t="shared" si="112"/>
        <v>42095.229166666672</v>
      </c>
      <c r="T3595" s="8">
        <f t="shared" si="113"/>
        <v>42109.211111111115</v>
      </c>
    </row>
    <row r="3596" spans="1:20" ht="60" x14ac:dyDescent="0.2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17">
        <f>(E3596/D3596)*100</f>
        <v>2.8571428571428574E-2</v>
      </c>
      <c r="P3596" s="19">
        <f>ROUND(E3596/L3596, 3)</f>
        <v>1</v>
      </c>
      <c r="Q3596" t="str">
        <f>LEFT(N3596, SEARCH("/", N3596, 1)-1)</f>
        <v>food</v>
      </c>
      <c r="R3596" t="str">
        <f>RIGHT(N3596,LEN(N3596)-FIND("/",N3596))</f>
        <v>food trucks</v>
      </c>
      <c r="S3596" s="8">
        <f t="shared" si="112"/>
        <v>42502.913761574076</v>
      </c>
      <c r="T3596" s="8">
        <f t="shared" si="113"/>
        <v>42517.919444444444</v>
      </c>
    </row>
    <row r="3597" spans="1:20" ht="60" x14ac:dyDescent="0.2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17">
        <f>(E3597/D3597)*100</f>
        <v>2.7404479578392621E-2</v>
      </c>
      <c r="P3597" s="19">
        <f>ROUND(E3597/L3597, 3)</f>
        <v>13</v>
      </c>
      <c r="Q3597" t="str">
        <f>LEFT(N3597, SEARCH("/", N3597, 1)-1)</f>
        <v>film &amp; video</v>
      </c>
      <c r="R3597" t="str">
        <f>RIGHT(N3597,LEN(N3597)-FIND("/",N3597))</f>
        <v>animation</v>
      </c>
      <c r="S3597" s="8">
        <f t="shared" si="112"/>
        <v>42038.824988425928</v>
      </c>
      <c r="T3597" s="8">
        <f t="shared" si="113"/>
        <v>42054.824988425928</v>
      </c>
    </row>
    <row r="3598" spans="1:20" ht="45" x14ac:dyDescent="0.2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17">
        <f>(E3598/D3598)*100</f>
        <v>2.6315789473684209E-2</v>
      </c>
      <c r="P3598" s="19">
        <f>ROUND(E3598/L3598, 3)</f>
        <v>10</v>
      </c>
      <c r="Q3598" t="str">
        <f>LEFT(N3598, SEARCH("/", N3598, 1)-1)</f>
        <v>publishing</v>
      </c>
      <c r="R3598" t="str">
        <f>RIGHT(N3598,LEN(N3598)-FIND("/",N3598))</f>
        <v>fiction</v>
      </c>
      <c r="S3598" s="8">
        <f t="shared" si="112"/>
        <v>42349.824097222227</v>
      </c>
      <c r="T3598" s="8">
        <f t="shared" si="113"/>
        <v>42399.824097222227</v>
      </c>
    </row>
    <row r="3599" spans="1:20" ht="45" x14ac:dyDescent="0.2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17">
        <f>(E3599/D3599)*100</f>
        <v>2.5999999999999999E-2</v>
      </c>
      <c r="P3599" s="19">
        <f>ROUND(E3599/L3599, 3)</f>
        <v>13</v>
      </c>
      <c r="Q3599" t="str">
        <f>LEFT(N3599, SEARCH("/", N3599, 1)-1)</f>
        <v>theater</v>
      </c>
      <c r="R3599" t="str">
        <f>RIGHT(N3599,LEN(N3599)-FIND("/",N3599))</f>
        <v>plays</v>
      </c>
      <c r="S3599" s="8">
        <f t="shared" si="112"/>
        <v>41848.84002314815</v>
      </c>
      <c r="T3599" s="8">
        <f t="shared" si="113"/>
        <v>41883.84002314815</v>
      </c>
    </row>
    <row r="3600" spans="1:20" ht="60" x14ac:dyDescent="0.2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17">
        <f>(E3600/D3600)*100</f>
        <v>2.5000000000000001E-2</v>
      </c>
      <c r="P3600" s="19">
        <f>ROUND(E3600/L3600, 3)</f>
        <v>5</v>
      </c>
      <c r="Q3600" t="str">
        <f>LEFT(N3600, SEARCH("/", N3600, 1)-1)</f>
        <v>food</v>
      </c>
      <c r="R3600" t="str">
        <f>RIGHT(N3600,LEN(N3600)-FIND("/",N3600))</f>
        <v>food trucks</v>
      </c>
      <c r="S3600" s="8">
        <f t="shared" si="112"/>
        <v>42019.737766203703</v>
      </c>
      <c r="T3600" s="8">
        <f t="shared" si="113"/>
        <v>42077.625</v>
      </c>
    </row>
    <row r="3601" spans="1:20" ht="45" x14ac:dyDescent="0.2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17">
        <f>(E3601/D3601)*100</f>
        <v>2.5000000000000001E-2</v>
      </c>
      <c r="P3601" s="19">
        <f>ROUND(E3601/L3601, 3)</f>
        <v>25</v>
      </c>
      <c r="Q3601" t="str">
        <f>LEFT(N3601, SEARCH("/", N3601, 1)-1)</f>
        <v>theater</v>
      </c>
      <c r="R3601" t="str">
        <f>RIGHT(N3601,LEN(N3601)-FIND("/",N3601))</f>
        <v>spaces</v>
      </c>
      <c r="S3601" s="8">
        <f t="shared" si="112"/>
        <v>42207.795787037037</v>
      </c>
      <c r="T3601" s="8">
        <f t="shared" si="113"/>
        <v>42267.795787037037</v>
      </c>
    </row>
    <row r="3602" spans="1:20" ht="45" x14ac:dyDescent="0.2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17">
        <f>(E3602/D3602)*100</f>
        <v>2.5000000000000001E-2</v>
      </c>
      <c r="P3602" s="19">
        <f>ROUND(E3602/L3602, 3)</f>
        <v>7</v>
      </c>
      <c r="Q3602" t="str">
        <f>LEFT(N3602, SEARCH("/", N3602, 1)-1)</f>
        <v>theater</v>
      </c>
      <c r="R3602" t="str">
        <f>RIGHT(N3602,LEN(N3602)-FIND("/",N3602))</f>
        <v>plays</v>
      </c>
      <c r="S3602" s="8">
        <f t="shared" si="112"/>
        <v>42513.976319444439</v>
      </c>
      <c r="T3602" s="8">
        <f t="shared" si="113"/>
        <v>42559.976319444439</v>
      </c>
    </row>
    <row r="3603" spans="1:20" ht="60" x14ac:dyDescent="0.2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17">
        <f>(E3603/D3603)*100</f>
        <v>2.4E-2</v>
      </c>
      <c r="P3603" s="19">
        <f>ROUND(E3603/L3603, 3)</f>
        <v>30</v>
      </c>
      <c r="Q3603" t="str">
        <f>LEFT(N3603, SEARCH("/", N3603, 1)-1)</f>
        <v>food</v>
      </c>
      <c r="R3603" t="str">
        <f>RIGHT(N3603,LEN(N3603)-FIND("/",N3603))</f>
        <v>food trucks</v>
      </c>
      <c r="S3603" s="8">
        <f t="shared" si="112"/>
        <v>42184.185844907406</v>
      </c>
      <c r="T3603" s="8">
        <f t="shared" si="113"/>
        <v>42219.185844907406</v>
      </c>
    </row>
    <row r="3604" spans="1:20" ht="60" x14ac:dyDescent="0.2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17">
        <f>(E3604/D3604)*100</f>
        <v>2.3529411764705882E-2</v>
      </c>
      <c r="P3604" s="19">
        <f>ROUND(E3604/L3604, 3)</f>
        <v>10</v>
      </c>
      <c r="Q3604" t="str">
        <f>LEFT(N3604, SEARCH("/", N3604, 1)-1)</f>
        <v>technology</v>
      </c>
      <c r="R3604" t="str">
        <f>RIGHT(N3604,LEN(N3604)-FIND("/",N3604))</f>
        <v>gadgets</v>
      </c>
      <c r="S3604" s="8">
        <f t="shared" si="112"/>
        <v>41830.033958333333</v>
      </c>
      <c r="T3604" s="8">
        <f t="shared" si="113"/>
        <v>41860.033958333333</v>
      </c>
    </row>
    <row r="3605" spans="1:20" ht="45" x14ac:dyDescent="0.2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17">
        <f>(E3605/D3605)*100</f>
        <v>2.3035714285714284E-2</v>
      </c>
      <c r="P3605" s="19">
        <f>ROUND(E3605/L3605, 3)</f>
        <v>92.143000000000001</v>
      </c>
      <c r="Q3605" t="str">
        <f>LEFT(N3605, SEARCH("/", N3605, 1)-1)</f>
        <v>theater</v>
      </c>
      <c r="R3605" t="str">
        <f>RIGHT(N3605,LEN(N3605)-FIND("/",N3605))</f>
        <v>spaces</v>
      </c>
      <c r="S3605" s="8">
        <f t="shared" si="112"/>
        <v>42111.684027777781</v>
      </c>
      <c r="T3605" s="8">
        <f t="shared" si="113"/>
        <v>42169.804861111115</v>
      </c>
    </row>
    <row r="3606" spans="1:20" ht="45" x14ac:dyDescent="0.2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17">
        <f>(E3606/D3606)*100</f>
        <v>2.2222222222222223E-2</v>
      </c>
      <c r="P3606" s="19">
        <f>ROUND(E3606/L3606, 3)</f>
        <v>1</v>
      </c>
      <c r="Q3606" t="str">
        <f>LEFT(N3606, SEARCH("/", N3606, 1)-1)</f>
        <v>music</v>
      </c>
      <c r="R3606" t="str">
        <f>RIGHT(N3606,LEN(N3606)-FIND("/",N3606))</f>
        <v>faith</v>
      </c>
      <c r="S3606" s="8">
        <f t="shared" si="112"/>
        <v>42102.036527777775</v>
      </c>
      <c r="T3606" s="8">
        <f t="shared" si="113"/>
        <v>42132.036527777775</v>
      </c>
    </row>
    <row r="3607" spans="1:20" ht="60" x14ac:dyDescent="0.2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17">
        <f>(E3607/D3607)*100</f>
        <v>2.0833333333333336E-2</v>
      </c>
      <c r="P3607" s="19">
        <f>ROUND(E3607/L3607, 3)</f>
        <v>50</v>
      </c>
      <c r="Q3607" t="str">
        <f>LEFT(N3607, SEARCH("/", N3607, 1)-1)</f>
        <v>technology</v>
      </c>
      <c r="R3607" t="str">
        <f>RIGHT(N3607,LEN(N3607)-FIND("/",N3607))</f>
        <v>web</v>
      </c>
      <c r="S3607" s="8">
        <f t="shared" si="112"/>
        <v>42321.283101851848</v>
      </c>
      <c r="T3607" s="8">
        <f t="shared" si="113"/>
        <v>42351.283101851848</v>
      </c>
    </row>
    <row r="3608" spans="1:20" ht="60" x14ac:dyDescent="0.2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17">
        <f>(E3608/D3608)*100</f>
        <v>0.02</v>
      </c>
      <c r="P3608" s="19">
        <f>ROUND(E3608/L3608, 3)</f>
        <v>1</v>
      </c>
      <c r="Q3608" t="str">
        <f>LEFT(N3608, SEARCH("/", N3608, 1)-1)</f>
        <v>technology</v>
      </c>
      <c r="R3608" t="str">
        <f>RIGHT(N3608,LEN(N3608)-FIND("/",N3608))</f>
        <v>web</v>
      </c>
      <c r="S3608" s="8">
        <f t="shared" si="112"/>
        <v>42535.68440972222</v>
      </c>
      <c r="T3608" s="8">
        <f t="shared" si="113"/>
        <v>42565.68440972222</v>
      </c>
    </row>
    <row r="3609" spans="1:20" ht="60" x14ac:dyDescent="0.2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17">
        <f>(E3609/D3609)*100</f>
        <v>0.02</v>
      </c>
      <c r="P3609" s="19">
        <f>ROUND(E3609/L3609, 3)</f>
        <v>90</v>
      </c>
      <c r="Q3609" t="str">
        <f>LEFT(N3609, SEARCH("/", N3609, 1)-1)</f>
        <v>technology</v>
      </c>
      <c r="R3609" t="str">
        <f>RIGHT(N3609,LEN(N3609)-FIND("/",N3609))</f>
        <v>web</v>
      </c>
      <c r="S3609" s="8">
        <f t="shared" si="112"/>
        <v>42384.306840277779</v>
      </c>
      <c r="T3609" s="8">
        <f t="shared" si="113"/>
        <v>42443.958333333328</v>
      </c>
    </row>
    <row r="3610" spans="1:20" ht="45" x14ac:dyDescent="0.2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17">
        <f>(E3610/D3610)*100</f>
        <v>0.02</v>
      </c>
      <c r="P3610" s="19">
        <f>ROUND(E3610/L3610, 3)</f>
        <v>1</v>
      </c>
      <c r="Q3610" t="str">
        <f>LEFT(N3610, SEARCH("/", N3610, 1)-1)</f>
        <v>technology</v>
      </c>
      <c r="R3610" t="str">
        <f>RIGHT(N3610,LEN(N3610)-FIND("/",N3610))</f>
        <v>web</v>
      </c>
      <c r="S3610" s="8">
        <f t="shared" si="112"/>
        <v>42031.928576388891</v>
      </c>
      <c r="T3610" s="8">
        <f t="shared" si="113"/>
        <v>42061.928576388891</v>
      </c>
    </row>
    <row r="3611" spans="1:20" ht="60" x14ac:dyDescent="0.2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17">
        <f>(E3611/D3611)*100</f>
        <v>0.02</v>
      </c>
      <c r="P3611" s="19">
        <f>ROUND(E3611/L3611, 3)</f>
        <v>1</v>
      </c>
      <c r="Q3611" t="str">
        <f>LEFT(N3611, SEARCH("/", N3611, 1)-1)</f>
        <v>games</v>
      </c>
      <c r="R3611" t="str">
        <f>RIGHT(N3611,LEN(N3611)-FIND("/",N3611))</f>
        <v>video games</v>
      </c>
      <c r="S3611" s="8">
        <f t="shared" si="112"/>
        <v>42397.679513888885</v>
      </c>
      <c r="T3611" s="8">
        <f t="shared" si="113"/>
        <v>42411.679513888885</v>
      </c>
    </row>
    <row r="3612" spans="1:20" x14ac:dyDescent="0.2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17">
        <f>(E3612/D3612)*100</f>
        <v>0.02</v>
      </c>
      <c r="P3612" s="19">
        <f>ROUND(E3612/L3612, 3)</f>
        <v>1</v>
      </c>
      <c r="Q3612" t="str">
        <f>LEFT(N3612, SEARCH("/", N3612, 1)-1)</f>
        <v>food</v>
      </c>
      <c r="R3612" t="str">
        <f>RIGHT(N3612,LEN(N3612)-FIND("/",N3612))</f>
        <v>food trucks</v>
      </c>
      <c r="S3612" s="8">
        <f t="shared" si="112"/>
        <v>42027.856990740736</v>
      </c>
      <c r="T3612" s="8">
        <f t="shared" si="113"/>
        <v>42087.815324074079</v>
      </c>
    </row>
    <row r="3613" spans="1:20" ht="60" x14ac:dyDescent="0.2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17">
        <f>(E3613/D3613)*100</f>
        <v>0.02</v>
      </c>
      <c r="P3613" s="19">
        <f>ROUND(E3613/L3613, 3)</f>
        <v>10</v>
      </c>
      <c r="Q3613" t="str">
        <f>LEFT(N3613, SEARCH("/", N3613, 1)-1)</f>
        <v>food</v>
      </c>
      <c r="R3613" t="str">
        <f>RIGHT(N3613,LEN(N3613)-FIND("/",N3613))</f>
        <v>food trucks</v>
      </c>
      <c r="S3613" s="8">
        <f t="shared" si="112"/>
        <v>42061.69594907407</v>
      </c>
      <c r="T3613" s="8">
        <f t="shared" si="113"/>
        <v>42121.654282407413</v>
      </c>
    </row>
    <row r="3614" spans="1:20" ht="60" x14ac:dyDescent="0.2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17">
        <f>(E3614/D3614)*100</f>
        <v>0.02</v>
      </c>
      <c r="P3614" s="19">
        <f>ROUND(E3614/L3614, 3)</f>
        <v>1</v>
      </c>
      <c r="Q3614" t="str">
        <f>LEFT(N3614, SEARCH("/", N3614, 1)-1)</f>
        <v>theater</v>
      </c>
      <c r="R3614" t="str">
        <f>RIGHT(N3614,LEN(N3614)-FIND("/",N3614))</f>
        <v>plays</v>
      </c>
      <c r="S3614" s="8">
        <f t="shared" si="112"/>
        <v>41828.922905092593</v>
      </c>
      <c r="T3614" s="8">
        <f t="shared" si="113"/>
        <v>41888.922905092593</v>
      </c>
    </row>
    <row r="3615" spans="1:20" ht="60" x14ac:dyDescent="0.2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17">
        <f>(E3615/D3615)*100</f>
        <v>0.02</v>
      </c>
      <c r="P3615" s="19">
        <f>ROUND(E3615/L3615, 3)</f>
        <v>1</v>
      </c>
      <c r="Q3615" t="str">
        <f>LEFT(N3615, SEARCH("/", N3615, 1)-1)</f>
        <v>theater</v>
      </c>
      <c r="R3615" t="str">
        <f>RIGHT(N3615,LEN(N3615)-FIND("/",N3615))</f>
        <v>plays</v>
      </c>
      <c r="S3615" s="8">
        <f t="shared" si="112"/>
        <v>42041.743090277778</v>
      </c>
      <c r="T3615" s="8">
        <f t="shared" si="113"/>
        <v>42071.701423611114</v>
      </c>
    </row>
    <row r="3616" spans="1:20" ht="60" x14ac:dyDescent="0.2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17">
        <f>(E3616/D3616)*100</f>
        <v>0.02</v>
      </c>
      <c r="P3616" s="19">
        <f>ROUND(E3616/L3616, 3)</f>
        <v>1</v>
      </c>
      <c r="Q3616" t="str">
        <f>LEFT(N3616, SEARCH("/", N3616, 1)-1)</f>
        <v>theater</v>
      </c>
      <c r="R3616" t="str">
        <f>RIGHT(N3616,LEN(N3616)-FIND("/",N3616))</f>
        <v>plays</v>
      </c>
      <c r="S3616" s="8">
        <f t="shared" si="112"/>
        <v>41842.201261574075</v>
      </c>
      <c r="T3616" s="8">
        <f t="shared" si="113"/>
        <v>41872.201261574075</v>
      </c>
    </row>
    <row r="3617" spans="1:20" ht="60" x14ac:dyDescent="0.2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17">
        <f>(E3617/D3617)*100</f>
        <v>1.8799999999999997E-2</v>
      </c>
      <c r="P3617" s="19">
        <f>ROUND(E3617/L3617, 3)</f>
        <v>53.713999999999999</v>
      </c>
      <c r="Q3617" t="str">
        <f>LEFT(N3617, SEARCH("/", N3617, 1)-1)</f>
        <v>theater</v>
      </c>
      <c r="R3617" t="str">
        <f>RIGHT(N3617,LEN(N3617)-FIND("/",N3617))</f>
        <v>spaces</v>
      </c>
      <c r="S3617" s="8">
        <f t="shared" si="112"/>
        <v>41940.028287037036</v>
      </c>
      <c r="T3617" s="8">
        <f t="shared" si="113"/>
        <v>42000.0699537037</v>
      </c>
    </row>
    <row r="3618" spans="1:20" ht="45" x14ac:dyDescent="0.2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17">
        <f>(E3618/D3618)*100</f>
        <v>1.8181818181818181E-2</v>
      </c>
      <c r="P3618" s="19">
        <f>ROUND(E3618/L3618, 3)</f>
        <v>20</v>
      </c>
      <c r="Q3618" t="str">
        <f>LEFT(N3618, SEARCH("/", N3618, 1)-1)</f>
        <v>theater</v>
      </c>
      <c r="R3618" t="str">
        <f>RIGHT(N3618,LEN(N3618)-FIND("/",N3618))</f>
        <v>plays</v>
      </c>
      <c r="S3618" s="8">
        <f t="shared" si="112"/>
        <v>42039.194988425923</v>
      </c>
      <c r="T3618" s="8">
        <f t="shared" si="113"/>
        <v>42099.153321759266</v>
      </c>
    </row>
    <row r="3619" spans="1:20" ht="45" x14ac:dyDescent="0.2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17">
        <f>(E3619/D3619)*100</f>
        <v>1.7647058823529412E-2</v>
      </c>
      <c r="P3619" s="19">
        <f>ROUND(E3619/L3619, 3)</f>
        <v>3</v>
      </c>
      <c r="Q3619" t="str">
        <f>LEFT(N3619, SEARCH("/", N3619, 1)-1)</f>
        <v>games</v>
      </c>
      <c r="R3619" t="str">
        <f>RIGHT(N3619,LEN(N3619)-FIND("/",N3619))</f>
        <v>video games</v>
      </c>
      <c r="S3619" s="8">
        <f t="shared" si="112"/>
        <v>42002.926990740743</v>
      </c>
      <c r="T3619" s="8">
        <f t="shared" si="113"/>
        <v>42032.926990740743</v>
      </c>
    </row>
    <row r="3620" spans="1:20" ht="45" x14ac:dyDescent="0.2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17">
        <f>(E3620/D3620)*100</f>
        <v>1.7142857142857144E-2</v>
      </c>
      <c r="P3620" s="19">
        <f>ROUND(E3620/L3620, 3)</f>
        <v>1</v>
      </c>
      <c r="Q3620" t="str">
        <f>LEFT(N3620, SEARCH("/", N3620, 1)-1)</f>
        <v>technology</v>
      </c>
      <c r="R3620" t="str">
        <f>RIGHT(N3620,LEN(N3620)-FIND("/",N3620))</f>
        <v>wearables</v>
      </c>
      <c r="S3620" s="8">
        <f t="shared" si="112"/>
        <v>42615.753310185188</v>
      </c>
      <c r="T3620" s="8">
        <f t="shared" si="113"/>
        <v>42645.753310185188</v>
      </c>
    </row>
    <row r="3621" spans="1:20" ht="60" x14ac:dyDescent="0.2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17">
        <f>(E3621/D3621)*100</f>
        <v>1.6666666666666666E-2</v>
      </c>
      <c r="P3621" s="19">
        <f>ROUND(E3621/L3621, 3)</f>
        <v>5</v>
      </c>
      <c r="Q3621" t="str">
        <f>LEFT(N3621, SEARCH("/", N3621, 1)-1)</f>
        <v>film &amp; video</v>
      </c>
      <c r="R3621" t="str">
        <f>RIGHT(N3621,LEN(N3621)-FIND("/",N3621))</f>
        <v>animation</v>
      </c>
      <c r="S3621" s="8">
        <f t="shared" si="112"/>
        <v>41331.555127314816</v>
      </c>
      <c r="T3621" s="8">
        <f t="shared" si="113"/>
        <v>41356.513460648144</v>
      </c>
    </row>
    <row r="3622" spans="1:20" ht="60" x14ac:dyDescent="0.2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17">
        <f>(E3622/D3622)*100</f>
        <v>1.6666666666666666E-2</v>
      </c>
      <c r="P3622" s="19">
        <f>ROUND(E3622/L3622, 3)</f>
        <v>1</v>
      </c>
      <c r="Q3622" t="str">
        <f>LEFT(N3622, SEARCH("/", N3622, 1)-1)</f>
        <v>publishing</v>
      </c>
      <c r="R3622" t="str">
        <f>RIGHT(N3622,LEN(N3622)-FIND("/",N3622))</f>
        <v>translations</v>
      </c>
      <c r="S3622" s="8">
        <f t="shared" si="112"/>
        <v>42479.318518518514</v>
      </c>
      <c r="T3622" s="8">
        <f t="shared" si="113"/>
        <v>42524.318518518514</v>
      </c>
    </row>
    <row r="3623" spans="1:20" ht="30" x14ac:dyDescent="0.2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17">
        <f>(E3623/D3623)*100</f>
        <v>1.6666666666666666E-2</v>
      </c>
      <c r="P3623" s="19">
        <f>ROUND(E3623/L3623, 3)</f>
        <v>1</v>
      </c>
      <c r="Q3623" t="str">
        <f>LEFT(N3623, SEARCH("/", N3623, 1)-1)</f>
        <v>food</v>
      </c>
      <c r="R3623" t="str">
        <f>RIGHT(N3623,LEN(N3623)-FIND("/",N3623))</f>
        <v>food trucks</v>
      </c>
      <c r="S3623" s="8">
        <f t="shared" si="112"/>
        <v>42026.687453703707</v>
      </c>
      <c r="T3623" s="8">
        <f t="shared" si="113"/>
        <v>42056.687453703707</v>
      </c>
    </row>
    <row r="3624" spans="1:20" ht="45" x14ac:dyDescent="0.2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17">
        <f>(E3624/D3624)*100</f>
        <v>1.6666666666666666E-2</v>
      </c>
      <c r="P3624" s="19">
        <f>ROUND(E3624/L3624, 3)</f>
        <v>25</v>
      </c>
      <c r="Q3624" t="str">
        <f>LEFT(N3624, SEARCH("/", N3624, 1)-1)</f>
        <v>theater</v>
      </c>
      <c r="R3624" t="str">
        <f>RIGHT(N3624,LEN(N3624)-FIND("/",N3624))</f>
        <v>plays</v>
      </c>
      <c r="S3624" s="8">
        <f t="shared" si="112"/>
        <v>42210.439768518518</v>
      </c>
      <c r="T3624" s="8">
        <f t="shared" si="113"/>
        <v>42240.439768518518</v>
      </c>
    </row>
    <row r="3625" spans="1:20" ht="60" x14ac:dyDescent="0.2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17">
        <f>(E3625/D3625)*100</f>
        <v>1.6666666666666666E-2</v>
      </c>
      <c r="P3625" s="19">
        <f>ROUND(E3625/L3625, 3)</f>
        <v>1</v>
      </c>
      <c r="Q3625" t="str">
        <f>LEFT(N3625, SEARCH("/", N3625, 1)-1)</f>
        <v>theater</v>
      </c>
      <c r="R3625" t="str">
        <f>RIGHT(N3625,LEN(N3625)-FIND("/",N3625))</f>
        <v>spaces</v>
      </c>
      <c r="S3625" s="8">
        <f t="shared" si="112"/>
        <v>42460.374305555553</v>
      </c>
      <c r="T3625" s="8">
        <f t="shared" si="113"/>
        <v>42510.374305555553</v>
      </c>
    </row>
    <row r="3626" spans="1:20" ht="60" x14ac:dyDescent="0.2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17">
        <f>(E3626/D3626)*100</f>
        <v>1.6666666666666666E-2</v>
      </c>
      <c r="P3626" s="19">
        <f>ROUND(E3626/L3626, 3)</f>
        <v>1</v>
      </c>
      <c r="Q3626" t="str">
        <f>LEFT(N3626, SEARCH("/", N3626, 1)-1)</f>
        <v>theater</v>
      </c>
      <c r="R3626" t="str">
        <f>RIGHT(N3626,LEN(N3626)-FIND("/",N3626))</f>
        <v>spaces</v>
      </c>
      <c r="S3626" s="8">
        <f t="shared" si="112"/>
        <v>42658.690532407403</v>
      </c>
      <c r="T3626" s="8">
        <f t="shared" si="113"/>
        <v>42673.073611111111</v>
      </c>
    </row>
    <row r="3627" spans="1:20" ht="60" x14ac:dyDescent="0.2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17">
        <f>(E3627/D3627)*100</f>
        <v>1.6250000000000001E-2</v>
      </c>
      <c r="P3627" s="19">
        <f>ROUND(E3627/L3627, 3)</f>
        <v>13</v>
      </c>
      <c r="Q3627" t="str">
        <f>LEFT(N3627, SEARCH("/", N3627, 1)-1)</f>
        <v>games</v>
      </c>
      <c r="R3627" t="str">
        <f>RIGHT(N3627,LEN(N3627)-FIND("/",N3627))</f>
        <v>mobile games</v>
      </c>
      <c r="S3627" s="8">
        <f t="shared" si="112"/>
        <v>42529.969131944439</v>
      </c>
      <c r="T3627" s="8">
        <f t="shared" si="113"/>
        <v>42549.969131944439</v>
      </c>
    </row>
    <row r="3628" spans="1:20" ht="45" x14ac:dyDescent="0.2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17">
        <f>(E3628/D3628)*100</f>
        <v>1.5873015873015872E-2</v>
      </c>
      <c r="P3628" s="19">
        <f>ROUND(E3628/L3628, 3)</f>
        <v>1</v>
      </c>
      <c r="Q3628" t="str">
        <f>LEFT(N3628, SEARCH("/", N3628, 1)-1)</f>
        <v>film &amp; video</v>
      </c>
      <c r="R3628" t="str">
        <f>RIGHT(N3628,LEN(N3628)-FIND("/",N3628))</f>
        <v>drama</v>
      </c>
      <c r="S3628" s="8">
        <f t="shared" si="112"/>
        <v>42416.881018518514</v>
      </c>
      <c r="T3628" s="8">
        <f t="shared" si="113"/>
        <v>42476.839351851857</v>
      </c>
    </row>
    <row r="3629" spans="1:20" ht="30" x14ac:dyDescent="0.2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17">
        <f>(E3629/D3629)*100</f>
        <v>1.4999999999999999E-2</v>
      </c>
      <c r="P3629" s="19">
        <f>ROUND(E3629/L3629, 3)</f>
        <v>25</v>
      </c>
      <c r="Q3629" t="str">
        <f>LEFT(N3629, SEARCH("/", N3629, 1)-1)</f>
        <v>publishing</v>
      </c>
      <c r="R3629" t="str">
        <f>RIGHT(N3629,LEN(N3629)-FIND("/",N3629))</f>
        <v>translations</v>
      </c>
      <c r="S3629" s="8">
        <f t="shared" si="112"/>
        <v>42529.730717592596</v>
      </c>
      <c r="T3629" s="8">
        <f t="shared" si="113"/>
        <v>42559.730717592596</v>
      </c>
    </row>
    <row r="3630" spans="1:20" ht="60" x14ac:dyDescent="0.2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17">
        <f>(E3630/D3630)*100</f>
        <v>1.4285714285714287E-2</v>
      </c>
      <c r="P3630" s="19">
        <f>ROUND(E3630/L3630, 3)</f>
        <v>10</v>
      </c>
      <c r="Q3630" t="str">
        <f>LEFT(N3630, SEARCH("/", N3630, 1)-1)</f>
        <v>film &amp; video</v>
      </c>
      <c r="R3630" t="str">
        <f>RIGHT(N3630,LEN(N3630)-FIND("/",N3630))</f>
        <v>science fiction</v>
      </c>
      <c r="S3630" s="8">
        <f t="shared" si="112"/>
        <v>42616.049849537041</v>
      </c>
      <c r="T3630" s="8">
        <f t="shared" si="113"/>
        <v>42646.049849537041</v>
      </c>
    </row>
    <row r="3631" spans="1:20" ht="45" x14ac:dyDescent="0.2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17">
        <f>(E3631/D3631)*100</f>
        <v>1.4285714285714287E-2</v>
      </c>
      <c r="P3631" s="19">
        <f>ROUND(E3631/L3631, 3)</f>
        <v>1</v>
      </c>
      <c r="Q3631" t="str">
        <f>LEFT(N3631, SEARCH("/", N3631, 1)-1)</f>
        <v>food</v>
      </c>
      <c r="R3631" t="str">
        <f>RIGHT(N3631,LEN(N3631)-FIND("/",N3631))</f>
        <v>food trucks</v>
      </c>
      <c r="S3631" s="8">
        <f t="shared" si="112"/>
        <v>42041.218715277777</v>
      </c>
      <c r="T3631" s="8">
        <f t="shared" si="113"/>
        <v>42071.218715277777</v>
      </c>
    </row>
    <row r="3632" spans="1:20" ht="60" x14ac:dyDescent="0.2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17">
        <f>(E3632/D3632)*100</f>
        <v>1.4285714285714287E-2</v>
      </c>
      <c r="P3632" s="19">
        <f>ROUND(E3632/L3632, 3)</f>
        <v>1</v>
      </c>
      <c r="Q3632" t="str">
        <f>LEFT(N3632, SEARCH("/", N3632, 1)-1)</f>
        <v>theater</v>
      </c>
      <c r="R3632" t="str">
        <f>RIGHT(N3632,LEN(N3632)-FIND("/",N3632))</f>
        <v>plays</v>
      </c>
      <c r="S3632" s="8">
        <f t="shared" si="112"/>
        <v>42174.780821759254</v>
      </c>
      <c r="T3632" s="8">
        <f t="shared" si="113"/>
        <v>42204.780821759254</v>
      </c>
    </row>
    <row r="3633" spans="1:20" ht="60" x14ac:dyDescent="0.2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17">
        <f>(E3633/D3633)*100</f>
        <v>1.375E-2</v>
      </c>
      <c r="P3633" s="19">
        <f>ROUND(E3633/L3633, 3)</f>
        <v>550</v>
      </c>
      <c r="Q3633" t="str">
        <f>LEFT(N3633, SEARCH("/", N3633, 1)-1)</f>
        <v>technology</v>
      </c>
      <c r="R3633" t="str">
        <f>RIGHT(N3633,LEN(N3633)-FIND("/",N3633))</f>
        <v>makerspaces</v>
      </c>
      <c r="S3633" s="8">
        <f t="shared" si="112"/>
        <v>42241.798206018517</v>
      </c>
      <c r="T3633" s="8">
        <f t="shared" si="113"/>
        <v>42271.798206018517</v>
      </c>
    </row>
    <row r="3634" spans="1:20" ht="45" x14ac:dyDescent="0.2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17">
        <f>(E3634/D3634)*100</f>
        <v>1.3636363636363637E-2</v>
      </c>
      <c r="P3634" s="19">
        <f>ROUND(E3634/L3634, 3)</f>
        <v>1</v>
      </c>
      <c r="Q3634" t="str">
        <f>LEFT(N3634, SEARCH("/", N3634, 1)-1)</f>
        <v>photography</v>
      </c>
      <c r="R3634" t="str">
        <f>RIGHT(N3634,LEN(N3634)-FIND("/",N3634))</f>
        <v>places</v>
      </c>
      <c r="S3634" s="8">
        <f t="shared" si="112"/>
        <v>42033.845543981486</v>
      </c>
      <c r="T3634" s="8">
        <f t="shared" si="113"/>
        <v>42063.845543981486</v>
      </c>
    </row>
    <row r="3635" spans="1:20" x14ac:dyDescent="0.2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17">
        <f>(E3635/D3635)*100</f>
        <v>1.3333333333333334E-2</v>
      </c>
      <c r="P3635" s="19">
        <f>ROUND(E3635/L3635, 3)</f>
        <v>1</v>
      </c>
      <c r="Q3635" t="str">
        <f>LEFT(N3635, SEARCH("/", N3635, 1)-1)</f>
        <v>technology</v>
      </c>
      <c r="R3635" t="str">
        <f>RIGHT(N3635,LEN(N3635)-FIND("/",N3635))</f>
        <v>web</v>
      </c>
      <c r="S3635" s="8">
        <f t="shared" si="112"/>
        <v>42178.614571759259</v>
      </c>
      <c r="T3635" s="8">
        <f t="shared" si="113"/>
        <v>42193.614571759259</v>
      </c>
    </row>
    <row r="3636" spans="1:20" ht="60" x14ac:dyDescent="0.2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17">
        <f>(E3636/D3636)*100</f>
        <v>1.3333333333333334E-2</v>
      </c>
      <c r="P3636" s="19">
        <f>ROUND(E3636/L3636, 3)</f>
        <v>1</v>
      </c>
      <c r="Q3636" t="str">
        <f>LEFT(N3636, SEARCH("/", N3636, 1)-1)</f>
        <v>photography</v>
      </c>
      <c r="R3636" t="str">
        <f>RIGHT(N3636,LEN(N3636)-FIND("/",N3636))</f>
        <v>places</v>
      </c>
      <c r="S3636" s="8">
        <f t="shared" si="112"/>
        <v>41956.950983796298</v>
      </c>
      <c r="T3636" s="8">
        <f t="shared" si="113"/>
        <v>41986.950983796298</v>
      </c>
    </row>
    <row r="3637" spans="1:20" ht="45" x14ac:dyDescent="0.2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17">
        <f>(E3637/D3637)*100</f>
        <v>1.3333333333333334E-2</v>
      </c>
      <c r="P3637" s="19">
        <f>ROUND(E3637/L3637, 3)</f>
        <v>8</v>
      </c>
      <c r="Q3637" t="str">
        <f>LEFT(N3637, SEARCH("/", N3637, 1)-1)</f>
        <v>food</v>
      </c>
      <c r="R3637" t="str">
        <f>RIGHT(N3637,LEN(N3637)-FIND("/",N3637))</f>
        <v>food trucks</v>
      </c>
      <c r="S3637" s="8">
        <f t="shared" si="112"/>
        <v>41974.704745370371</v>
      </c>
      <c r="T3637" s="8">
        <f t="shared" si="113"/>
        <v>42004.704745370371</v>
      </c>
    </row>
    <row r="3638" spans="1:20" ht="30" x14ac:dyDescent="0.2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17">
        <f>(E3638/D3638)*100</f>
        <v>1.3333333333333334E-2</v>
      </c>
      <c r="P3638" s="19">
        <f>ROUND(E3638/L3638, 3)</f>
        <v>1</v>
      </c>
      <c r="Q3638" t="str">
        <f>LEFT(N3638, SEARCH("/", N3638, 1)-1)</f>
        <v>theater</v>
      </c>
      <c r="R3638" t="str">
        <f>RIGHT(N3638,LEN(N3638)-FIND("/",N3638))</f>
        <v>plays</v>
      </c>
      <c r="S3638" s="8">
        <f t="shared" si="112"/>
        <v>42611.261064814811</v>
      </c>
      <c r="T3638" s="8">
        <f t="shared" si="113"/>
        <v>42625.707638888889</v>
      </c>
    </row>
    <row r="3639" spans="1:20" ht="60" x14ac:dyDescent="0.2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17">
        <f>(E3639/D3639)*100</f>
        <v>1.2375123751237513E-2</v>
      </c>
      <c r="P3639" s="19">
        <f>ROUND(E3639/L3639, 3)</f>
        <v>2.75</v>
      </c>
      <c r="Q3639" t="str">
        <f>LEFT(N3639, SEARCH("/", N3639, 1)-1)</f>
        <v>technology</v>
      </c>
      <c r="R3639" t="str">
        <f>RIGHT(N3639,LEN(N3639)-FIND("/",N3639))</f>
        <v>wearables</v>
      </c>
      <c r="S3639" s="8">
        <f t="shared" si="112"/>
        <v>41830.947013888886</v>
      </c>
      <c r="T3639" s="8">
        <f t="shared" si="113"/>
        <v>41860.947013888886</v>
      </c>
    </row>
    <row r="3640" spans="1:20" ht="60" x14ac:dyDescent="0.2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17">
        <f>(E3640/D3640)*100</f>
        <v>1.2E-2</v>
      </c>
      <c r="P3640" s="19">
        <f>ROUND(E3640/L3640, 3)</f>
        <v>3</v>
      </c>
      <c r="Q3640" t="str">
        <f>LEFT(N3640, SEARCH("/", N3640, 1)-1)</f>
        <v>film &amp; video</v>
      </c>
      <c r="R3640" t="str">
        <f>RIGHT(N3640,LEN(N3640)-FIND("/",N3640))</f>
        <v>animation</v>
      </c>
      <c r="S3640" s="8">
        <f t="shared" si="112"/>
        <v>42275.861157407402</v>
      </c>
      <c r="T3640" s="8">
        <f t="shared" si="113"/>
        <v>42335.902824074074</v>
      </c>
    </row>
    <row r="3641" spans="1:20" ht="45" x14ac:dyDescent="0.2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17">
        <f>(E3641/D3641)*100</f>
        <v>1.2E-2</v>
      </c>
      <c r="P3641" s="19">
        <f>ROUND(E3641/L3641, 3)</f>
        <v>4</v>
      </c>
      <c r="Q3641" t="str">
        <f>LEFT(N3641, SEARCH("/", N3641, 1)-1)</f>
        <v>technology</v>
      </c>
      <c r="R3641" t="str">
        <f>RIGHT(N3641,LEN(N3641)-FIND("/",N3641))</f>
        <v>web</v>
      </c>
      <c r="S3641" s="8">
        <f t="shared" si="112"/>
        <v>41960.771354166667</v>
      </c>
      <c r="T3641" s="8">
        <f t="shared" si="113"/>
        <v>41990.771354166667</v>
      </c>
    </row>
    <row r="3642" spans="1:20" ht="45" x14ac:dyDescent="0.2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17">
        <f>(E3642/D3642)*100</f>
        <v>1.1599999999999999E-2</v>
      </c>
      <c r="P3642" s="19">
        <f>ROUND(E3642/L3642, 3)</f>
        <v>5.8</v>
      </c>
      <c r="Q3642" t="str">
        <f>LEFT(N3642, SEARCH("/", N3642, 1)-1)</f>
        <v>games</v>
      </c>
      <c r="R3642" t="str">
        <f>RIGHT(N3642,LEN(N3642)-FIND("/",N3642))</f>
        <v>video games</v>
      </c>
      <c r="S3642" s="8">
        <f t="shared" si="112"/>
        <v>42412.934212962966</v>
      </c>
      <c r="T3642" s="8">
        <f t="shared" si="113"/>
        <v>42442.892546296294</v>
      </c>
    </row>
    <row r="3643" spans="1:20" ht="30" x14ac:dyDescent="0.2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17">
        <f>(E3643/D3643)*100</f>
        <v>1.12E-2</v>
      </c>
      <c r="P3643" s="19">
        <f>ROUND(E3643/L3643, 3)</f>
        <v>2</v>
      </c>
      <c r="Q3643" t="str">
        <f>LEFT(N3643, SEARCH("/", N3643, 1)-1)</f>
        <v>technology</v>
      </c>
      <c r="R3643" t="str">
        <f>RIGHT(N3643,LEN(N3643)-FIND("/",N3643))</f>
        <v>web</v>
      </c>
      <c r="S3643" s="8">
        <f t="shared" si="112"/>
        <v>42230.578622685185</v>
      </c>
      <c r="T3643" s="8">
        <f t="shared" si="113"/>
        <v>42254.578622685185</v>
      </c>
    </row>
    <row r="3644" spans="1:20" ht="45" x14ac:dyDescent="0.2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17">
        <f>(E3644/D3644)*100</f>
        <v>1.1111111111111112E-2</v>
      </c>
      <c r="P3644" s="19">
        <f>ROUND(E3644/L3644, 3)</f>
        <v>1</v>
      </c>
      <c r="Q3644" t="str">
        <f>LEFT(N3644, SEARCH("/", N3644, 1)-1)</f>
        <v>technology</v>
      </c>
      <c r="R3644" t="str">
        <f>RIGHT(N3644,LEN(N3644)-FIND("/",N3644))</f>
        <v>web</v>
      </c>
      <c r="S3644" s="8">
        <f t="shared" si="112"/>
        <v>42052.93850694444</v>
      </c>
      <c r="T3644" s="8">
        <f t="shared" si="113"/>
        <v>42082.896840277783</v>
      </c>
    </row>
    <row r="3645" spans="1:20" ht="60" x14ac:dyDescent="0.2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17">
        <f>(E3645/D3645)*100</f>
        <v>1.1111111111111112E-2</v>
      </c>
      <c r="P3645" s="19">
        <f>ROUND(E3645/L3645, 3)</f>
        <v>20</v>
      </c>
      <c r="Q3645" t="str">
        <f>LEFT(N3645, SEARCH("/", N3645, 1)-1)</f>
        <v>theater</v>
      </c>
      <c r="R3645" t="str">
        <f>RIGHT(N3645,LEN(N3645)-FIND("/",N3645))</f>
        <v>plays</v>
      </c>
      <c r="S3645" s="8">
        <f t="shared" si="112"/>
        <v>41929.266215277778</v>
      </c>
      <c r="T3645" s="8">
        <f t="shared" si="113"/>
        <v>41968.823611111111</v>
      </c>
    </row>
    <row r="3646" spans="1:20" ht="45" x14ac:dyDescent="0.2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17">
        <f>(E3646/D3646)*100</f>
        <v>1.0554089709762533E-2</v>
      </c>
      <c r="P3646" s="19">
        <f>ROUND(E3646/L3646, 3)</f>
        <v>1</v>
      </c>
      <c r="Q3646" t="str">
        <f>LEFT(N3646, SEARCH("/", N3646, 1)-1)</f>
        <v>publishing</v>
      </c>
      <c r="R3646" t="str">
        <f>RIGHT(N3646,LEN(N3646)-FIND("/",N3646))</f>
        <v>translations</v>
      </c>
      <c r="S3646" s="8">
        <f t="shared" si="112"/>
        <v>41931.959016203706</v>
      </c>
      <c r="T3646" s="8">
        <f t="shared" si="113"/>
        <v>41962.00068287037</v>
      </c>
    </row>
    <row r="3647" spans="1:20" ht="60" x14ac:dyDescent="0.2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17">
        <f>(E3647/D3647)*100</f>
        <v>0.01</v>
      </c>
      <c r="P3647" s="19">
        <f>ROUND(E3647/L3647, 3)</f>
        <v>5</v>
      </c>
      <c r="Q3647" t="str">
        <f>LEFT(N3647, SEARCH("/", N3647, 1)-1)</f>
        <v>film &amp; video</v>
      </c>
      <c r="R3647" t="str">
        <f>RIGHT(N3647,LEN(N3647)-FIND("/",N3647))</f>
        <v>drama</v>
      </c>
      <c r="S3647" s="8">
        <f t="shared" si="112"/>
        <v>41792.687442129631</v>
      </c>
      <c r="T3647" s="8">
        <f t="shared" si="113"/>
        <v>41822.687442129631</v>
      </c>
    </row>
    <row r="3648" spans="1:20" ht="45" x14ac:dyDescent="0.2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17">
        <f>(E3648/D3648)*100</f>
        <v>0.01</v>
      </c>
      <c r="P3648" s="19">
        <f>ROUND(E3648/L3648, 3)</f>
        <v>5.5</v>
      </c>
      <c r="Q3648" t="str">
        <f>LEFT(N3648, SEARCH("/", N3648, 1)-1)</f>
        <v>film &amp; video</v>
      </c>
      <c r="R3648" t="str">
        <f>RIGHT(N3648,LEN(N3648)-FIND("/",N3648))</f>
        <v>drama</v>
      </c>
      <c r="S3648" s="8">
        <f t="shared" si="112"/>
        <v>42160.927488425921</v>
      </c>
      <c r="T3648" s="8">
        <f t="shared" si="113"/>
        <v>42220.927488425921</v>
      </c>
    </row>
    <row r="3649" spans="1:20" ht="60" x14ac:dyDescent="0.2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17">
        <f>(E3649/D3649)*100</f>
        <v>0.01</v>
      </c>
      <c r="P3649" s="19">
        <f>ROUND(E3649/L3649, 3)</f>
        <v>5</v>
      </c>
      <c r="Q3649" t="str">
        <f>LEFT(N3649, SEARCH("/", N3649, 1)-1)</f>
        <v>food</v>
      </c>
      <c r="R3649" t="str">
        <f>RIGHT(N3649,LEN(N3649)-FIND("/",N3649))</f>
        <v>food trucks</v>
      </c>
      <c r="S3649" s="8">
        <f t="shared" si="112"/>
        <v>42422.536192129628</v>
      </c>
      <c r="T3649" s="8">
        <f t="shared" si="113"/>
        <v>42452.494525462964</v>
      </c>
    </row>
    <row r="3650" spans="1:20" ht="45" x14ac:dyDescent="0.2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17">
        <f>(E3650/D3650)*100</f>
        <v>9.8461538461538465E-3</v>
      </c>
      <c r="P3650" s="19">
        <f>ROUND(E3650/L3650, 3)</f>
        <v>12.8</v>
      </c>
      <c r="Q3650" t="str">
        <f>LEFT(N3650, SEARCH("/", N3650, 1)-1)</f>
        <v>theater</v>
      </c>
      <c r="R3650" t="str">
        <f>RIGHT(N3650,LEN(N3650)-FIND("/",N3650))</f>
        <v>spaces</v>
      </c>
      <c r="S3650" s="8">
        <f t="shared" si="112"/>
        <v>42435.942083333335</v>
      </c>
      <c r="T3650" s="8">
        <f t="shared" si="113"/>
        <v>42495.900416666671</v>
      </c>
    </row>
    <row r="3651" spans="1:20" ht="60" x14ac:dyDescent="0.2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17">
        <f>(E3651/D3651)*100</f>
        <v>9.124454880912446E-3</v>
      </c>
      <c r="P3651" s="19">
        <f>ROUND(E3651/L3651, 3)</f>
        <v>8.5</v>
      </c>
      <c r="Q3651" t="str">
        <f>LEFT(N3651, SEARCH("/", N3651, 1)-1)</f>
        <v>games</v>
      </c>
      <c r="R3651" t="str">
        <f>RIGHT(N3651,LEN(N3651)-FIND("/",N3651))</f>
        <v>video games</v>
      </c>
      <c r="S3651" s="8">
        <f t="shared" ref="S3651:S3714" si="114">(((J3651/60)/60)/24)+DATE(1970,1,1)</f>
        <v>41974.911087962959</v>
      </c>
      <c r="T3651" s="8">
        <f t="shared" ref="T3651:T3714" si="115">(((I3651/60)/60)/24)+DATE(1970,1,1)</f>
        <v>42014.332638888889</v>
      </c>
    </row>
    <row r="3652" spans="1:20" ht="60" x14ac:dyDescent="0.2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17">
        <f>(E3652/D3652)*100</f>
        <v>9.0909090909090905E-3</v>
      </c>
      <c r="P3652" s="19">
        <f>ROUND(E3652/L3652, 3)</f>
        <v>50</v>
      </c>
      <c r="Q3652" t="str">
        <f>LEFT(N3652, SEARCH("/", N3652, 1)-1)</f>
        <v>film &amp; video</v>
      </c>
      <c r="R3652" t="str">
        <f>RIGHT(N3652,LEN(N3652)-FIND("/",N3652))</f>
        <v>animation</v>
      </c>
      <c r="S3652" s="8">
        <f t="shared" si="114"/>
        <v>41761.94258101852</v>
      </c>
      <c r="T3652" s="8">
        <f t="shared" si="115"/>
        <v>41791.94258101852</v>
      </c>
    </row>
    <row r="3653" spans="1:20" x14ac:dyDescent="0.2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17">
        <f>(E3653/D3653)*100</f>
        <v>9.0000000000000011E-3</v>
      </c>
      <c r="P3653" s="19">
        <f>ROUND(E3653/L3653, 3)</f>
        <v>3</v>
      </c>
      <c r="Q3653" t="str">
        <f>LEFT(N3653, SEARCH("/", N3653, 1)-1)</f>
        <v>technology</v>
      </c>
      <c r="R3653" t="str">
        <f>RIGHT(N3653,LEN(N3653)-FIND("/",N3653))</f>
        <v>web</v>
      </c>
      <c r="S3653" s="8">
        <f t="shared" si="114"/>
        <v>42759.593310185184</v>
      </c>
      <c r="T3653" s="8">
        <f t="shared" si="115"/>
        <v>42819.55164351852</v>
      </c>
    </row>
    <row r="3654" spans="1:20" ht="60" x14ac:dyDescent="0.2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17">
        <f>(E3654/D3654)*100</f>
        <v>8.3333333333333332E-3</v>
      </c>
      <c r="P3654" s="19">
        <f>ROUND(E3654/L3654, 3)</f>
        <v>1</v>
      </c>
      <c r="Q3654" t="str">
        <f>LEFT(N3654, SEARCH("/", N3654, 1)-1)</f>
        <v>theater</v>
      </c>
      <c r="R3654" t="str">
        <f>RIGHT(N3654,LEN(N3654)-FIND("/",N3654))</f>
        <v>plays</v>
      </c>
      <c r="S3654" s="8">
        <f t="shared" si="114"/>
        <v>42415.168564814812</v>
      </c>
      <c r="T3654" s="8">
        <f t="shared" si="115"/>
        <v>42445.126898148148</v>
      </c>
    </row>
    <row r="3655" spans="1:20" ht="60" x14ac:dyDescent="0.2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17">
        <f>(E3655/D3655)*100</f>
        <v>8.0000000000000002E-3</v>
      </c>
      <c r="P3655" s="19">
        <f>ROUND(E3655/L3655, 3)</f>
        <v>1</v>
      </c>
      <c r="Q3655" t="str">
        <f>LEFT(N3655, SEARCH("/", N3655, 1)-1)</f>
        <v>film &amp; video</v>
      </c>
      <c r="R3655" t="str">
        <f>RIGHT(N3655,LEN(N3655)-FIND("/",N3655))</f>
        <v>drama</v>
      </c>
      <c r="S3655" s="8">
        <f t="shared" si="114"/>
        <v>42009.64061342593</v>
      </c>
      <c r="T3655" s="8">
        <f t="shared" si="115"/>
        <v>42069.64061342593</v>
      </c>
    </row>
    <row r="3656" spans="1:20" ht="30" x14ac:dyDescent="0.2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17">
        <f>(E3656/D3656)*100</f>
        <v>8.0000000000000002E-3</v>
      </c>
      <c r="P3656" s="19">
        <f>ROUND(E3656/L3656, 3)</f>
        <v>2</v>
      </c>
      <c r="Q3656" t="str">
        <f>LEFT(N3656, SEARCH("/", N3656, 1)-1)</f>
        <v>technology</v>
      </c>
      <c r="R3656" t="str">
        <f>RIGHT(N3656,LEN(N3656)-FIND("/",N3656))</f>
        <v>web</v>
      </c>
      <c r="S3656" s="8">
        <f t="shared" si="114"/>
        <v>42076.092152777783</v>
      </c>
      <c r="T3656" s="8">
        <f t="shared" si="115"/>
        <v>42106.092152777783</v>
      </c>
    </row>
    <row r="3657" spans="1:20" ht="30" x14ac:dyDescent="0.2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17">
        <f>(E3657/D3657)*100</f>
        <v>8.0000000000000002E-3</v>
      </c>
      <c r="P3657" s="19">
        <f>ROUND(E3657/L3657, 3)</f>
        <v>1.333</v>
      </c>
      <c r="Q3657" t="str">
        <f>LEFT(N3657, SEARCH("/", N3657, 1)-1)</f>
        <v>food</v>
      </c>
      <c r="R3657" t="str">
        <f>RIGHT(N3657,LEN(N3657)-FIND("/",N3657))</f>
        <v>food trucks</v>
      </c>
      <c r="S3657" s="8">
        <f t="shared" si="114"/>
        <v>42034.339363425926</v>
      </c>
      <c r="T3657" s="8">
        <f t="shared" si="115"/>
        <v>42064.339363425926</v>
      </c>
    </row>
    <row r="3658" spans="1:20" ht="30" x14ac:dyDescent="0.2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17">
        <f>(E3658/D3658)*100</f>
        <v>7.8947368421052634E-3</v>
      </c>
      <c r="P3658" s="19">
        <f>ROUND(E3658/L3658, 3)</f>
        <v>15</v>
      </c>
      <c r="Q3658" t="str">
        <f>LEFT(N3658, SEARCH("/", N3658, 1)-1)</f>
        <v>film &amp; video</v>
      </c>
      <c r="R3658" t="str">
        <f>RIGHT(N3658,LEN(N3658)-FIND("/",N3658))</f>
        <v>science fiction</v>
      </c>
      <c r="S3658" s="8">
        <f t="shared" si="114"/>
        <v>41875.077546296299</v>
      </c>
      <c r="T3658" s="8">
        <f t="shared" si="115"/>
        <v>41905.077546296299</v>
      </c>
    </row>
    <row r="3659" spans="1:20" ht="60" x14ac:dyDescent="0.2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17">
        <f>(E3659/D3659)*100</f>
        <v>7.6923076923076927E-3</v>
      </c>
      <c r="P3659" s="19">
        <f>ROUND(E3659/L3659, 3)</f>
        <v>1</v>
      </c>
      <c r="Q3659" t="str">
        <f>LEFT(N3659, SEARCH("/", N3659, 1)-1)</f>
        <v>publishing</v>
      </c>
      <c r="R3659" t="str">
        <f>RIGHT(N3659,LEN(N3659)-FIND("/",N3659))</f>
        <v>translations</v>
      </c>
      <c r="S3659" s="8">
        <f t="shared" si="114"/>
        <v>42486.748414351852</v>
      </c>
      <c r="T3659" s="8">
        <f t="shared" si="115"/>
        <v>42516.748414351852</v>
      </c>
    </row>
    <row r="3660" spans="1:20" ht="60" x14ac:dyDescent="0.2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17">
        <f>(E3660/D3660)*100</f>
        <v>6.6666666666666671E-3</v>
      </c>
      <c r="P3660" s="19">
        <f>ROUND(E3660/L3660, 3)</f>
        <v>1</v>
      </c>
      <c r="Q3660" t="str">
        <f>LEFT(N3660, SEARCH("/", N3660, 1)-1)</f>
        <v>technology</v>
      </c>
      <c r="R3660" t="str">
        <f>RIGHT(N3660,LEN(N3660)-FIND("/",N3660))</f>
        <v>web</v>
      </c>
      <c r="S3660" s="8">
        <f t="shared" si="114"/>
        <v>42009.817199074074</v>
      </c>
      <c r="T3660" s="8">
        <f t="shared" si="115"/>
        <v>42039.817199074074</v>
      </c>
    </row>
    <row r="3661" spans="1:20" ht="60" x14ac:dyDescent="0.2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17">
        <f>(E3661/D3661)*100</f>
        <v>6.6666666666666671E-3</v>
      </c>
      <c r="P3661" s="19">
        <f>ROUND(E3661/L3661, 3)</f>
        <v>5</v>
      </c>
      <c r="Q3661" t="str">
        <f>LEFT(N3661, SEARCH("/", N3661, 1)-1)</f>
        <v>food</v>
      </c>
      <c r="R3661" t="str">
        <f>RIGHT(N3661,LEN(N3661)-FIND("/",N3661))</f>
        <v>food trucks</v>
      </c>
      <c r="S3661" s="8">
        <f t="shared" si="114"/>
        <v>41837.905694444446</v>
      </c>
      <c r="T3661" s="8">
        <f t="shared" si="115"/>
        <v>41867.905694444446</v>
      </c>
    </row>
    <row r="3662" spans="1:20" ht="60" x14ac:dyDescent="0.2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17">
        <f>(E3662/D3662)*100</f>
        <v>6.6666666666666671E-3</v>
      </c>
      <c r="P3662" s="19">
        <f>ROUND(E3662/L3662, 3)</f>
        <v>1</v>
      </c>
      <c r="Q3662" t="str">
        <f>LEFT(N3662, SEARCH("/", N3662, 1)-1)</f>
        <v>publishing</v>
      </c>
      <c r="R3662" t="str">
        <f>RIGHT(N3662,LEN(N3662)-FIND("/",N3662))</f>
        <v>fiction</v>
      </c>
      <c r="S3662" s="8">
        <f t="shared" si="114"/>
        <v>41444.64261574074</v>
      </c>
      <c r="T3662" s="8">
        <f t="shared" si="115"/>
        <v>41486.821527777778</v>
      </c>
    </row>
    <row r="3663" spans="1:20" ht="45" x14ac:dyDescent="0.2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17">
        <f>(E3663/D3663)*100</f>
        <v>6.6666666666666671E-3</v>
      </c>
      <c r="P3663" s="19">
        <f>ROUND(E3663/L3663, 3)</f>
        <v>1</v>
      </c>
      <c r="Q3663" t="str">
        <f>LEFT(N3663, SEARCH("/", N3663, 1)-1)</f>
        <v>theater</v>
      </c>
      <c r="R3663" t="str">
        <f>RIGHT(N3663,LEN(N3663)-FIND("/",N3663))</f>
        <v>plays</v>
      </c>
      <c r="S3663" s="8">
        <f t="shared" si="114"/>
        <v>42059.270023148143</v>
      </c>
      <c r="T3663" s="8">
        <f t="shared" si="115"/>
        <v>42119.190972222219</v>
      </c>
    </row>
    <row r="3664" spans="1:20" ht="60" x14ac:dyDescent="0.2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17">
        <f>(E3664/D3664)*100</f>
        <v>6.6666666666666671E-3</v>
      </c>
      <c r="P3664" s="19">
        <f>ROUND(E3664/L3664, 3)</f>
        <v>2</v>
      </c>
      <c r="Q3664" t="str">
        <f>LEFT(N3664, SEARCH("/", N3664, 1)-1)</f>
        <v>theater</v>
      </c>
      <c r="R3664" t="str">
        <f>RIGHT(N3664,LEN(N3664)-FIND("/",N3664))</f>
        <v>plays</v>
      </c>
      <c r="S3664" s="8">
        <f t="shared" si="114"/>
        <v>42391.772997685184</v>
      </c>
      <c r="T3664" s="8">
        <f t="shared" si="115"/>
        <v>42416.772997685184</v>
      </c>
    </row>
    <row r="3665" spans="1:20" ht="30" x14ac:dyDescent="0.2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17">
        <f>(E3665/D3665)*100</f>
        <v>6.0606060606060606E-3</v>
      </c>
      <c r="P3665" s="19">
        <f>ROUND(E3665/L3665, 3)</f>
        <v>1</v>
      </c>
      <c r="Q3665" t="str">
        <f>LEFT(N3665, SEARCH("/", N3665, 1)-1)</f>
        <v>music</v>
      </c>
      <c r="R3665" t="str">
        <f>RIGHT(N3665,LEN(N3665)-FIND("/",N3665))</f>
        <v>faith</v>
      </c>
      <c r="S3665" s="8">
        <f t="shared" si="114"/>
        <v>42063.869791666672</v>
      </c>
      <c r="T3665" s="8">
        <f t="shared" si="115"/>
        <v>42093.828125</v>
      </c>
    </row>
    <row r="3666" spans="1:20" ht="60" x14ac:dyDescent="0.2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17">
        <f>(E3666/D3666)*100</f>
        <v>6.0000000000000001E-3</v>
      </c>
      <c r="P3666" s="19">
        <f>ROUND(E3666/L3666, 3)</f>
        <v>20.25</v>
      </c>
      <c r="Q3666" t="str">
        <f>LEFT(N3666, SEARCH("/", N3666, 1)-1)</f>
        <v>film &amp; video</v>
      </c>
      <c r="R3666" t="str">
        <f>RIGHT(N3666,LEN(N3666)-FIND("/",N3666))</f>
        <v>science fiction</v>
      </c>
      <c r="S3666" s="8">
        <f t="shared" si="114"/>
        <v>42168.559432870374</v>
      </c>
      <c r="T3666" s="8">
        <f t="shared" si="115"/>
        <v>42208.559432870374</v>
      </c>
    </row>
    <row r="3667" spans="1:20" ht="45" x14ac:dyDescent="0.2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17">
        <f>(E3667/D3667)*100</f>
        <v>6.0000000000000001E-3</v>
      </c>
      <c r="P3667" s="19">
        <f>ROUND(E3667/L3667, 3)</f>
        <v>3</v>
      </c>
      <c r="Q3667" t="str">
        <f>LEFT(N3667, SEARCH("/", N3667, 1)-1)</f>
        <v>theater</v>
      </c>
      <c r="R3667" t="str">
        <f>RIGHT(N3667,LEN(N3667)-FIND("/",N3667))</f>
        <v>plays</v>
      </c>
      <c r="S3667" s="8">
        <f t="shared" si="114"/>
        <v>42107.864722222221</v>
      </c>
      <c r="T3667" s="8">
        <f t="shared" si="115"/>
        <v>42137.864722222221</v>
      </c>
    </row>
    <row r="3668" spans="1:20" ht="30" x14ac:dyDescent="0.2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17">
        <f>(E3668/D3668)*100</f>
        <v>5.8823529411764705E-3</v>
      </c>
      <c r="P3668" s="19">
        <f>ROUND(E3668/L3668, 3)</f>
        <v>50</v>
      </c>
      <c r="Q3668" t="str">
        <f>LEFT(N3668, SEARCH("/", N3668, 1)-1)</f>
        <v>technology</v>
      </c>
      <c r="R3668" t="str">
        <f>RIGHT(N3668,LEN(N3668)-FIND("/",N3668))</f>
        <v>web</v>
      </c>
      <c r="S3668" s="8">
        <f t="shared" si="114"/>
        <v>42215.662314814821</v>
      </c>
      <c r="T3668" s="8">
        <f t="shared" si="115"/>
        <v>42245.662314814821</v>
      </c>
    </row>
    <row r="3669" spans="1:20" ht="60" x14ac:dyDescent="0.2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17">
        <f>(E3669/D3669)*100</f>
        <v>5.7142857142857143E-3</v>
      </c>
      <c r="P3669" s="19">
        <f>ROUND(E3669/L3669, 3)</f>
        <v>10</v>
      </c>
      <c r="Q3669" t="str">
        <f>LEFT(N3669, SEARCH("/", N3669, 1)-1)</f>
        <v>food</v>
      </c>
      <c r="R3669" t="str">
        <f>RIGHT(N3669,LEN(N3669)-FIND("/",N3669))</f>
        <v>food trucks</v>
      </c>
      <c r="S3669" s="8">
        <f t="shared" si="114"/>
        <v>42746.019652777773</v>
      </c>
      <c r="T3669" s="8">
        <f t="shared" si="115"/>
        <v>42800.541666666672</v>
      </c>
    </row>
    <row r="3670" spans="1:20" ht="60" x14ac:dyDescent="0.2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17">
        <f>(E3670/D3670)*100</f>
        <v>5.5555555555555558E-3</v>
      </c>
      <c r="P3670" s="19">
        <f>ROUND(E3670/L3670, 3)</f>
        <v>1</v>
      </c>
      <c r="Q3670" t="str">
        <f>LEFT(N3670, SEARCH("/", N3670, 1)-1)</f>
        <v>technology</v>
      </c>
      <c r="R3670" t="str">
        <f>RIGHT(N3670,LEN(N3670)-FIND("/",N3670))</f>
        <v>web</v>
      </c>
      <c r="S3670" s="8">
        <f t="shared" si="114"/>
        <v>42411.942997685182</v>
      </c>
      <c r="T3670" s="8">
        <f t="shared" si="115"/>
        <v>42441.942997685182</v>
      </c>
    </row>
    <row r="3671" spans="1:20" ht="60" x14ac:dyDescent="0.2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17">
        <f>(E3671/D3671)*100</f>
        <v>5.0000000000000001E-3</v>
      </c>
      <c r="P3671" s="19">
        <f>ROUND(E3671/L3671, 3)</f>
        <v>1</v>
      </c>
      <c r="Q3671" t="str">
        <f>LEFT(N3671, SEARCH("/", N3671, 1)-1)</f>
        <v>theater</v>
      </c>
      <c r="R3671" t="str">
        <f>RIGHT(N3671,LEN(N3671)-FIND("/",N3671))</f>
        <v>spaces</v>
      </c>
      <c r="S3671" s="8">
        <f t="shared" si="114"/>
        <v>41953.95821759259</v>
      </c>
      <c r="T3671" s="8">
        <f t="shared" si="115"/>
        <v>42013.95821759259</v>
      </c>
    </row>
    <row r="3672" spans="1:20" ht="60" x14ac:dyDescent="0.2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17">
        <f>(E3672/D3672)*100</f>
        <v>4.8000000000000004E-3</v>
      </c>
      <c r="P3672" s="19">
        <f>ROUND(E3672/L3672, 3)</f>
        <v>2.6669999999999998</v>
      </c>
      <c r="Q3672" t="str">
        <f>LEFT(N3672, SEARCH("/", N3672, 1)-1)</f>
        <v>theater</v>
      </c>
      <c r="R3672" t="str">
        <f>RIGHT(N3672,LEN(N3672)-FIND("/",N3672))</f>
        <v>spaces</v>
      </c>
      <c r="S3672" s="8">
        <f t="shared" si="114"/>
        <v>42097.649224537032</v>
      </c>
      <c r="T3672" s="8">
        <f t="shared" si="115"/>
        <v>42157.649224537032</v>
      </c>
    </row>
    <row r="3673" spans="1:20" ht="60" x14ac:dyDescent="0.2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17">
        <f>(E3673/D3673)*100</f>
        <v>4.4444444444444444E-3</v>
      </c>
      <c r="P3673" s="19">
        <f>ROUND(E3673/L3673, 3)</f>
        <v>1</v>
      </c>
      <c r="Q3673" t="str">
        <f>LEFT(N3673, SEARCH("/", N3673, 1)-1)</f>
        <v>theater</v>
      </c>
      <c r="R3673" t="str">
        <f>RIGHT(N3673,LEN(N3673)-FIND("/",N3673))</f>
        <v>musical</v>
      </c>
      <c r="S3673" s="8">
        <f t="shared" si="114"/>
        <v>42689.029583333337</v>
      </c>
      <c r="T3673" s="8">
        <f t="shared" si="115"/>
        <v>42749.029583333337</v>
      </c>
    </row>
    <row r="3674" spans="1:20" ht="60" x14ac:dyDescent="0.2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17">
        <f>(E3674/D3674)*100</f>
        <v>4.0000000000000001E-3</v>
      </c>
      <c r="P3674" s="19">
        <f>ROUND(E3674/L3674, 3)</f>
        <v>2</v>
      </c>
      <c r="Q3674" t="str">
        <f>LEFT(N3674, SEARCH("/", N3674, 1)-1)</f>
        <v>technology</v>
      </c>
      <c r="R3674" t="str">
        <f>RIGHT(N3674,LEN(N3674)-FIND("/",N3674))</f>
        <v>wearables</v>
      </c>
      <c r="S3674" s="8">
        <f t="shared" si="114"/>
        <v>41838.832152777781</v>
      </c>
      <c r="T3674" s="8">
        <f t="shared" si="115"/>
        <v>41868.832152777781</v>
      </c>
    </row>
    <row r="3675" spans="1:20" ht="45" x14ac:dyDescent="0.2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17">
        <f>(E3675/D3675)*100</f>
        <v>4.0000000000000001E-3</v>
      </c>
      <c r="P3675" s="19">
        <f>ROUND(E3675/L3675, 3)</f>
        <v>1</v>
      </c>
      <c r="Q3675" t="str">
        <f>LEFT(N3675, SEARCH("/", N3675, 1)-1)</f>
        <v>games</v>
      </c>
      <c r="R3675" t="str">
        <f>RIGHT(N3675,LEN(N3675)-FIND("/",N3675))</f>
        <v>mobile games</v>
      </c>
      <c r="S3675" s="8">
        <f t="shared" si="114"/>
        <v>41958.285046296296</v>
      </c>
      <c r="T3675" s="8">
        <f t="shared" si="115"/>
        <v>41972.189583333333</v>
      </c>
    </row>
    <row r="3676" spans="1:20" ht="30" x14ac:dyDescent="0.2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17">
        <f>(E3676/D3676)*100</f>
        <v>4.0000000000000001E-3</v>
      </c>
      <c r="P3676" s="19">
        <f>ROUND(E3676/L3676, 3)</f>
        <v>1</v>
      </c>
      <c r="Q3676" t="str">
        <f>LEFT(N3676, SEARCH("/", N3676, 1)-1)</f>
        <v>theater</v>
      </c>
      <c r="R3676" t="str">
        <f>RIGHT(N3676,LEN(N3676)-FIND("/",N3676))</f>
        <v>plays</v>
      </c>
      <c r="S3676" s="8">
        <f t="shared" si="114"/>
        <v>42017.907337962963</v>
      </c>
      <c r="T3676" s="8">
        <f t="shared" si="115"/>
        <v>42077.865671296298</v>
      </c>
    </row>
    <row r="3677" spans="1:20" ht="60" x14ac:dyDescent="0.2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17">
        <f>(E3677/D3677)*100</f>
        <v>4.0000000000000001E-3</v>
      </c>
      <c r="P3677" s="19">
        <f>ROUND(E3677/L3677, 3)</f>
        <v>1</v>
      </c>
      <c r="Q3677" t="str">
        <f>LEFT(N3677, SEARCH("/", N3677, 1)-1)</f>
        <v>theater</v>
      </c>
      <c r="R3677" t="str">
        <f>RIGHT(N3677,LEN(N3677)-FIND("/",N3677))</f>
        <v>spaces</v>
      </c>
      <c r="S3677" s="8">
        <f t="shared" si="114"/>
        <v>42034.960127314815</v>
      </c>
      <c r="T3677" s="8">
        <f t="shared" si="115"/>
        <v>42064.960127314815</v>
      </c>
    </row>
    <row r="3678" spans="1:20" ht="60" x14ac:dyDescent="0.2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17">
        <f>(E3678/D3678)*100</f>
        <v>4.0000000000000001E-3</v>
      </c>
      <c r="P3678" s="19">
        <f>ROUND(E3678/L3678, 3)</f>
        <v>1</v>
      </c>
      <c r="Q3678" t="str">
        <f>LEFT(N3678, SEARCH("/", N3678, 1)-1)</f>
        <v>theater</v>
      </c>
      <c r="R3678" t="str">
        <f>RIGHT(N3678,LEN(N3678)-FIND("/",N3678))</f>
        <v>musical</v>
      </c>
      <c r="S3678" s="8">
        <f t="shared" si="114"/>
        <v>42590.677152777775</v>
      </c>
      <c r="T3678" s="8">
        <f t="shared" si="115"/>
        <v>42650.632638888885</v>
      </c>
    </row>
    <row r="3679" spans="1:20" ht="60" x14ac:dyDescent="0.2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17">
        <f>(E3679/D3679)*100</f>
        <v>3.6363636363636364E-3</v>
      </c>
      <c r="P3679" s="19">
        <f>ROUND(E3679/L3679, 3)</f>
        <v>2</v>
      </c>
      <c r="Q3679" t="str">
        <f>LEFT(N3679, SEARCH("/", N3679, 1)-1)</f>
        <v>games</v>
      </c>
      <c r="R3679" t="str">
        <f>RIGHT(N3679,LEN(N3679)-FIND("/",N3679))</f>
        <v>mobile games</v>
      </c>
      <c r="S3679" s="8">
        <f t="shared" si="114"/>
        <v>42645.367442129631</v>
      </c>
      <c r="T3679" s="8">
        <f t="shared" si="115"/>
        <v>42680.409108796302</v>
      </c>
    </row>
    <row r="3680" spans="1:20" ht="45" x14ac:dyDescent="0.2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17">
        <f>(E3680/D3680)*100</f>
        <v>3.3333333333333335E-3</v>
      </c>
      <c r="P3680" s="19">
        <f>ROUND(E3680/L3680, 3)</f>
        <v>1</v>
      </c>
      <c r="Q3680" t="str">
        <f>LEFT(N3680, SEARCH("/", N3680, 1)-1)</f>
        <v>film &amp; video</v>
      </c>
      <c r="R3680" t="str">
        <f>RIGHT(N3680,LEN(N3680)-FIND("/",N3680))</f>
        <v>animation</v>
      </c>
      <c r="S3680" s="8">
        <f t="shared" si="114"/>
        <v>42130.335358796292</v>
      </c>
      <c r="T3680" s="8">
        <f t="shared" si="115"/>
        <v>42145.335358796292</v>
      </c>
    </row>
    <row r="3681" spans="1:20" ht="60" x14ac:dyDescent="0.2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17">
        <f>(E3681/D3681)*100</f>
        <v>3.3333333333333335E-3</v>
      </c>
      <c r="P3681" s="19">
        <f>ROUND(E3681/L3681, 3)</f>
        <v>1</v>
      </c>
      <c r="Q3681" t="str">
        <f>LEFT(N3681, SEARCH("/", N3681, 1)-1)</f>
        <v>food</v>
      </c>
      <c r="R3681" t="str">
        <f>RIGHT(N3681,LEN(N3681)-FIND("/",N3681))</f>
        <v>food trucks</v>
      </c>
      <c r="S3681" s="8">
        <f t="shared" si="114"/>
        <v>41878.140497685185</v>
      </c>
      <c r="T3681" s="8">
        <f t="shared" si="115"/>
        <v>41908.140497685185</v>
      </c>
    </row>
    <row r="3682" spans="1:20" ht="45" x14ac:dyDescent="0.2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17">
        <f>(E3682/D3682)*100</f>
        <v>3.3333333333333335E-3</v>
      </c>
      <c r="P3682" s="19">
        <f>ROUND(E3682/L3682, 3)</f>
        <v>1</v>
      </c>
      <c r="Q3682" t="str">
        <f>LEFT(N3682, SEARCH("/", N3682, 1)-1)</f>
        <v>theater</v>
      </c>
      <c r="R3682" t="str">
        <f>RIGHT(N3682,LEN(N3682)-FIND("/",N3682))</f>
        <v>plays</v>
      </c>
      <c r="S3682" s="8">
        <f t="shared" si="114"/>
        <v>42107.841284722221</v>
      </c>
      <c r="T3682" s="8">
        <f t="shared" si="115"/>
        <v>42167.841284722221</v>
      </c>
    </row>
    <row r="3683" spans="1:20" ht="45" x14ac:dyDescent="0.2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17">
        <f>(E3683/D3683)*100</f>
        <v>3.2499999999999999E-3</v>
      </c>
      <c r="P3683" s="19">
        <f>ROUND(E3683/L3683, 3)</f>
        <v>6.5</v>
      </c>
      <c r="Q3683" t="str">
        <f>LEFT(N3683, SEARCH("/", N3683, 1)-1)</f>
        <v>theater</v>
      </c>
      <c r="R3683" t="str">
        <f>RIGHT(N3683,LEN(N3683)-FIND("/",N3683))</f>
        <v>spaces</v>
      </c>
      <c r="S3683" s="8">
        <f t="shared" si="114"/>
        <v>41977.780104166668</v>
      </c>
      <c r="T3683" s="8">
        <f t="shared" si="115"/>
        <v>42037.780104166668</v>
      </c>
    </row>
    <row r="3684" spans="1:20" ht="45" x14ac:dyDescent="0.2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17">
        <f>(E3684/D3684)*100</f>
        <v>2.8571428571428571E-3</v>
      </c>
      <c r="P3684" s="19">
        <f>ROUND(E3684/L3684, 3)</f>
        <v>1</v>
      </c>
      <c r="Q3684" t="str">
        <f>LEFT(N3684, SEARCH("/", N3684, 1)-1)</f>
        <v>food</v>
      </c>
      <c r="R3684" t="str">
        <f>RIGHT(N3684,LEN(N3684)-FIND("/",N3684))</f>
        <v>food trucks</v>
      </c>
      <c r="S3684" s="8">
        <f t="shared" si="114"/>
        <v>42045.784155092595</v>
      </c>
      <c r="T3684" s="8">
        <f t="shared" si="115"/>
        <v>42075.742488425924</v>
      </c>
    </row>
    <row r="3685" spans="1:20" ht="60" x14ac:dyDescent="0.2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17">
        <f>(E3685/D3685)*100</f>
        <v>2.8571428571428571E-3</v>
      </c>
      <c r="P3685" s="19">
        <f>ROUND(E3685/L3685, 3)</f>
        <v>1</v>
      </c>
      <c r="Q3685" t="str">
        <f>LEFT(N3685, SEARCH("/", N3685, 1)-1)</f>
        <v>food</v>
      </c>
      <c r="R3685" t="str">
        <f>RIGHT(N3685,LEN(N3685)-FIND("/",N3685))</f>
        <v>food trucks</v>
      </c>
      <c r="S3685" s="8">
        <f t="shared" si="114"/>
        <v>42551.961689814809</v>
      </c>
      <c r="T3685" s="8">
        <f t="shared" si="115"/>
        <v>42581.961689814809</v>
      </c>
    </row>
    <row r="3686" spans="1:20" ht="60" x14ac:dyDescent="0.2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17">
        <f>(E3686/D3686)*100</f>
        <v>2.7272727272727275E-3</v>
      </c>
      <c r="P3686" s="19">
        <f>ROUND(E3686/L3686, 3)</f>
        <v>1</v>
      </c>
      <c r="Q3686" t="str">
        <f>LEFT(N3686, SEARCH("/", N3686, 1)-1)</f>
        <v>film &amp; video</v>
      </c>
      <c r="R3686" t="str">
        <f>RIGHT(N3686,LEN(N3686)-FIND("/",N3686))</f>
        <v>animation</v>
      </c>
      <c r="S3686" s="8">
        <f t="shared" si="114"/>
        <v>41500.747453703705</v>
      </c>
      <c r="T3686" s="8">
        <f t="shared" si="115"/>
        <v>41530.747453703705</v>
      </c>
    </row>
    <row r="3687" spans="1:20" ht="60" x14ac:dyDescent="0.2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17">
        <f>(E3687/D3687)*100</f>
        <v>2E-3</v>
      </c>
      <c r="P3687" s="19">
        <f>ROUND(E3687/L3687, 3)</f>
        <v>10</v>
      </c>
      <c r="Q3687" t="str">
        <f>LEFT(N3687, SEARCH("/", N3687, 1)-1)</f>
        <v>film &amp; video</v>
      </c>
      <c r="R3687" t="str">
        <f>RIGHT(N3687,LEN(N3687)-FIND("/",N3687))</f>
        <v>science fiction</v>
      </c>
      <c r="S3687" s="8">
        <f t="shared" si="114"/>
        <v>42514.434548611112</v>
      </c>
      <c r="T3687" s="8">
        <f t="shared" si="115"/>
        <v>42554.434548611112</v>
      </c>
    </row>
    <row r="3688" spans="1:20" ht="45" x14ac:dyDescent="0.2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17">
        <f>(E3688/D3688)*100</f>
        <v>2E-3</v>
      </c>
      <c r="P3688" s="19">
        <f>ROUND(E3688/L3688, 3)</f>
        <v>1</v>
      </c>
      <c r="Q3688" t="str">
        <f>LEFT(N3688, SEARCH("/", N3688, 1)-1)</f>
        <v>film &amp; video</v>
      </c>
      <c r="R3688" t="str">
        <f>RIGHT(N3688,LEN(N3688)-FIND("/",N3688))</f>
        <v>drama</v>
      </c>
      <c r="S3688" s="8">
        <f t="shared" si="114"/>
        <v>42534.180717592593</v>
      </c>
      <c r="T3688" s="8">
        <f t="shared" si="115"/>
        <v>42594.180717592593</v>
      </c>
    </row>
    <row r="3689" spans="1:20" ht="30" x14ac:dyDescent="0.2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17">
        <f>(E3689/D3689)*100</f>
        <v>2E-3</v>
      </c>
      <c r="P3689" s="19">
        <f>ROUND(E3689/L3689, 3)</f>
        <v>1</v>
      </c>
      <c r="Q3689" t="str">
        <f>LEFT(N3689, SEARCH("/", N3689, 1)-1)</f>
        <v>food</v>
      </c>
      <c r="R3689" t="str">
        <f>RIGHT(N3689,LEN(N3689)-FIND("/",N3689))</f>
        <v>food trucks</v>
      </c>
      <c r="S3689" s="8">
        <f t="shared" si="114"/>
        <v>42412.318668981476</v>
      </c>
      <c r="T3689" s="8">
        <f t="shared" si="115"/>
        <v>42452.277002314819</v>
      </c>
    </row>
    <row r="3690" spans="1:20" ht="30" x14ac:dyDescent="0.2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17">
        <f>(E3690/D3690)*100</f>
        <v>2E-3</v>
      </c>
      <c r="P3690" s="19">
        <f>ROUND(E3690/L3690, 3)</f>
        <v>1</v>
      </c>
      <c r="Q3690" t="str">
        <f>LEFT(N3690, SEARCH("/", N3690, 1)-1)</f>
        <v>food</v>
      </c>
      <c r="R3690" t="str">
        <f>RIGHT(N3690,LEN(N3690)-FIND("/",N3690))</f>
        <v>food trucks</v>
      </c>
      <c r="S3690" s="8">
        <f t="shared" si="114"/>
        <v>42489.099687499998</v>
      </c>
      <c r="T3690" s="8">
        <f t="shared" si="115"/>
        <v>42549.099687499998</v>
      </c>
    </row>
    <row r="3691" spans="1:20" ht="6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17">
        <f>(E3691/D3691)*100</f>
        <v>2E-3</v>
      </c>
      <c r="P3691" s="19">
        <f>ROUND(E3691/L3691, 3)</f>
        <v>1</v>
      </c>
      <c r="Q3691" t="str">
        <f>LEFT(N3691, SEARCH("/", N3691, 1)-1)</f>
        <v>theater</v>
      </c>
      <c r="R3691" t="str">
        <f>RIGHT(N3691,LEN(N3691)-FIND("/",N3691))</f>
        <v>musical</v>
      </c>
      <c r="S3691" s="8">
        <f t="shared" si="114"/>
        <v>42460.320613425924</v>
      </c>
      <c r="T3691" s="8">
        <f t="shared" si="115"/>
        <v>42490.231944444444</v>
      </c>
    </row>
    <row r="3692" spans="1:20" ht="45" x14ac:dyDescent="0.2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17">
        <f>(E3692/D3692)*100</f>
        <v>2E-3</v>
      </c>
      <c r="P3692" s="19">
        <f>ROUND(E3692/L3692, 3)</f>
        <v>1.5</v>
      </c>
      <c r="Q3692" t="str">
        <f>LEFT(N3692, SEARCH("/", N3692, 1)-1)</f>
        <v>theater</v>
      </c>
      <c r="R3692" t="str">
        <f>RIGHT(N3692,LEN(N3692)-FIND("/",N3692))</f>
        <v>musical</v>
      </c>
      <c r="S3692" s="8">
        <f t="shared" si="114"/>
        <v>41849.887037037035</v>
      </c>
      <c r="T3692" s="8">
        <f t="shared" si="115"/>
        <v>41909.887037037035</v>
      </c>
    </row>
    <row r="3693" spans="1:20" ht="60" x14ac:dyDescent="0.2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17">
        <f>(E3693/D3693)*100</f>
        <v>1.6999999999999999E-3</v>
      </c>
      <c r="P3693" s="19">
        <f>ROUND(E3693/L3693, 3)</f>
        <v>5.6669999999999998</v>
      </c>
      <c r="Q3693" t="str">
        <f>LEFT(N3693, SEARCH("/", N3693, 1)-1)</f>
        <v>film &amp; video</v>
      </c>
      <c r="R3693" t="str">
        <f>RIGHT(N3693,LEN(N3693)-FIND("/",N3693))</f>
        <v>drama</v>
      </c>
      <c r="S3693" s="8">
        <f t="shared" si="114"/>
        <v>41899.792037037041</v>
      </c>
      <c r="T3693" s="8">
        <f t="shared" si="115"/>
        <v>41929.792037037041</v>
      </c>
    </row>
    <row r="3694" spans="1:20" ht="45" x14ac:dyDescent="0.2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17">
        <f>(E3694/D3694)*100</f>
        <v>1.6666666666666668E-3</v>
      </c>
      <c r="P3694" s="19">
        <f>ROUND(E3694/L3694, 3)</f>
        <v>1</v>
      </c>
      <c r="Q3694" t="str">
        <f>LEFT(N3694, SEARCH("/", N3694, 1)-1)</f>
        <v>film &amp; video</v>
      </c>
      <c r="R3694" t="str">
        <f>RIGHT(N3694,LEN(N3694)-FIND("/",N3694))</f>
        <v>animation</v>
      </c>
      <c r="S3694" s="8">
        <f t="shared" si="114"/>
        <v>41620.93141203704</v>
      </c>
      <c r="T3694" s="8">
        <f t="shared" si="115"/>
        <v>41680.93141203704</v>
      </c>
    </row>
    <row r="3695" spans="1:20" ht="45" x14ac:dyDescent="0.2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17">
        <f>(E3695/D3695)*100</f>
        <v>1.3333333333333333E-3</v>
      </c>
      <c r="P3695" s="19">
        <f>ROUND(E3695/L3695, 3)</f>
        <v>1</v>
      </c>
      <c r="Q3695" t="str">
        <f>LEFT(N3695, SEARCH("/", N3695, 1)-1)</f>
        <v>technology</v>
      </c>
      <c r="R3695" t="str">
        <f>RIGHT(N3695,LEN(N3695)-FIND("/",N3695))</f>
        <v>wearables</v>
      </c>
      <c r="S3695" s="8">
        <f t="shared" si="114"/>
        <v>42393.961909722217</v>
      </c>
      <c r="T3695" s="8">
        <f t="shared" si="115"/>
        <v>42428.961909722217</v>
      </c>
    </row>
    <row r="3696" spans="1:20" ht="45" x14ac:dyDescent="0.2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17">
        <f>(E3696/D3696)*100</f>
        <v>1.25E-3</v>
      </c>
      <c r="P3696" s="19">
        <f>ROUND(E3696/L3696, 3)</f>
        <v>1</v>
      </c>
      <c r="Q3696" t="str">
        <f>LEFT(N3696, SEARCH("/", N3696, 1)-1)</f>
        <v>technology</v>
      </c>
      <c r="R3696" t="str">
        <f>RIGHT(N3696,LEN(N3696)-FIND("/",N3696))</f>
        <v>web</v>
      </c>
      <c r="S3696" s="8">
        <f t="shared" si="114"/>
        <v>42031.471666666665</v>
      </c>
      <c r="T3696" s="8">
        <f t="shared" si="115"/>
        <v>42091.43</v>
      </c>
    </row>
    <row r="3697" spans="1:20" ht="45" x14ac:dyDescent="0.2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17">
        <f>(E3697/D3697)*100</f>
        <v>1.25E-3</v>
      </c>
      <c r="P3697" s="19">
        <f>ROUND(E3697/L3697, 3)</f>
        <v>1</v>
      </c>
      <c r="Q3697" t="str">
        <f>LEFT(N3697, SEARCH("/", N3697, 1)-1)</f>
        <v>food</v>
      </c>
      <c r="R3697" t="str">
        <f>RIGHT(N3697,LEN(N3697)-FIND("/",N3697))</f>
        <v>food trucks</v>
      </c>
      <c r="S3697" s="8">
        <f t="shared" si="114"/>
        <v>41828.967916666668</v>
      </c>
      <c r="T3697" s="8">
        <f t="shared" si="115"/>
        <v>41858.967916666668</v>
      </c>
    </row>
    <row r="3698" spans="1:20" ht="30" x14ac:dyDescent="0.2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17">
        <f>(E3698/D3698)*100</f>
        <v>1.1111111111111111E-3</v>
      </c>
      <c r="P3698" s="19">
        <f>ROUND(E3698/L3698, 3)</f>
        <v>1</v>
      </c>
      <c r="Q3698" t="str">
        <f>LEFT(N3698, SEARCH("/", N3698, 1)-1)</f>
        <v>food</v>
      </c>
      <c r="R3698" t="str">
        <f>RIGHT(N3698,LEN(N3698)-FIND("/",N3698))</f>
        <v>food trucks</v>
      </c>
      <c r="S3698" s="8">
        <f t="shared" si="114"/>
        <v>42642.988819444443</v>
      </c>
      <c r="T3698" s="8">
        <f t="shared" si="115"/>
        <v>42672.988819444443</v>
      </c>
    </row>
    <row r="3699" spans="1:20" ht="60" x14ac:dyDescent="0.2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17">
        <f>(E3699/D3699)*100</f>
        <v>1E-3</v>
      </c>
      <c r="P3699" s="19">
        <f>ROUND(E3699/L3699, 3)</f>
        <v>1</v>
      </c>
      <c r="Q3699" t="str">
        <f>LEFT(N3699, SEARCH("/", N3699, 1)-1)</f>
        <v>publishing</v>
      </c>
      <c r="R3699" t="str">
        <f>RIGHT(N3699,LEN(N3699)-FIND("/",N3699))</f>
        <v>translations</v>
      </c>
      <c r="S3699" s="8">
        <f t="shared" si="114"/>
        <v>42390.171261574069</v>
      </c>
      <c r="T3699" s="8">
        <f t="shared" si="115"/>
        <v>42420.171261574069</v>
      </c>
    </row>
    <row r="3700" spans="1:20" ht="30" x14ac:dyDescent="0.2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17">
        <f>(E3700/D3700)*100</f>
        <v>5.7142857142857147E-4</v>
      </c>
      <c r="P3700" s="19">
        <f>ROUND(E3700/L3700, 3)</f>
        <v>1</v>
      </c>
      <c r="Q3700" t="str">
        <f>LEFT(N3700, SEARCH("/", N3700, 1)-1)</f>
        <v>technology</v>
      </c>
      <c r="R3700" t="str">
        <f>RIGHT(N3700,LEN(N3700)-FIND("/",N3700))</f>
        <v>wearables</v>
      </c>
      <c r="S3700" s="8">
        <f t="shared" si="114"/>
        <v>41815.927106481482</v>
      </c>
      <c r="T3700" s="8">
        <f t="shared" si="115"/>
        <v>41845.927106481482</v>
      </c>
    </row>
    <row r="3701" spans="1:20" ht="6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17">
        <f>(E3701/D3701)*100</f>
        <v>5.0000000000000001E-4</v>
      </c>
      <c r="P3701" s="19">
        <f>ROUND(E3701/L3701, 3)</f>
        <v>1</v>
      </c>
      <c r="Q3701" t="str">
        <f>LEFT(N3701, SEARCH("/", N3701, 1)-1)</f>
        <v>theater</v>
      </c>
      <c r="R3701" t="str">
        <f>RIGHT(N3701,LEN(N3701)-FIND("/",N3701))</f>
        <v>plays</v>
      </c>
      <c r="S3701" s="8">
        <f t="shared" si="114"/>
        <v>42433.825717592597</v>
      </c>
      <c r="T3701" s="8">
        <f t="shared" si="115"/>
        <v>42493.784050925926</v>
      </c>
    </row>
    <row r="3702" spans="1:20" ht="45" x14ac:dyDescent="0.2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17">
        <f>(E3702/D3702)*100</f>
        <v>3.9999999999999996E-4</v>
      </c>
      <c r="P3702" s="19">
        <f>ROUND(E3702/L3702, 3)</f>
        <v>1</v>
      </c>
      <c r="Q3702" t="str">
        <f>LEFT(N3702, SEARCH("/", N3702, 1)-1)</f>
        <v>technology</v>
      </c>
      <c r="R3702" t="str">
        <f>RIGHT(N3702,LEN(N3702)-FIND("/",N3702))</f>
        <v>web</v>
      </c>
      <c r="S3702" s="8">
        <f t="shared" si="114"/>
        <v>42433.737453703703</v>
      </c>
      <c r="T3702" s="8">
        <f t="shared" si="115"/>
        <v>42493.695787037039</v>
      </c>
    </row>
    <row r="3703" spans="1:20" ht="60" x14ac:dyDescent="0.2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17">
        <f>(E3703/D3703)*100</f>
        <v>1.9999999999999998E-4</v>
      </c>
      <c r="P3703" s="19">
        <f>ROUND(E3703/L3703, 3)</f>
        <v>1</v>
      </c>
      <c r="Q3703" t="str">
        <f>LEFT(N3703, SEARCH("/", N3703, 1)-1)</f>
        <v>theater</v>
      </c>
      <c r="R3703" t="str">
        <f>RIGHT(N3703,LEN(N3703)-FIND("/",N3703))</f>
        <v>musical</v>
      </c>
      <c r="S3703" s="8">
        <f t="shared" si="114"/>
        <v>42437.094490740739</v>
      </c>
      <c r="T3703" s="8">
        <f t="shared" si="115"/>
        <v>42495.708333333328</v>
      </c>
    </row>
    <row r="3704" spans="1:20" ht="30" x14ac:dyDescent="0.2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17">
        <f>(E3704/D3704)*100</f>
        <v>9.9999999999999991E-5</v>
      </c>
      <c r="P3704" s="19">
        <f>ROUND(E3704/L3704, 3)</f>
        <v>1</v>
      </c>
      <c r="Q3704" t="str">
        <f>LEFT(N3704, SEARCH("/", N3704, 1)-1)</f>
        <v>technology</v>
      </c>
      <c r="R3704" t="str">
        <f>RIGHT(N3704,LEN(N3704)-FIND("/",N3704))</f>
        <v>web</v>
      </c>
      <c r="S3704" s="8">
        <f t="shared" si="114"/>
        <v>41865.583275462966</v>
      </c>
      <c r="T3704" s="8">
        <f t="shared" si="115"/>
        <v>41925.583275462966</v>
      </c>
    </row>
    <row r="3705" spans="1:20" ht="30" x14ac:dyDescent="0.2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17">
        <f>(E3705/D3705)*100</f>
        <v>3.9999999999999996E-5</v>
      </c>
      <c r="P3705" s="19">
        <f>ROUND(E3705/L3705, 3)</f>
        <v>1</v>
      </c>
      <c r="Q3705" t="str">
        <f>LEFT(N3705, SEARCH("/", N3705, 1)-1)</f>
        <v>technology</v>
      </c>
      <c r="R3705" t="str">
        <f>RIGHT(N3705,LEN(N3705)-FIND("/",N3705))</f>
        <v>web</v>
      </c>
      <c r="S3705" s="8">
        <f t="shared" si="114"/>
        <v>41908.650347222225</v>
      </c>
      <c r="T3705" s="8">
        <f t="shared" si="115"/>
        <v>41968.692013888889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17">
        <f>(E3706/D3706)*100</f>
        <v>0</v>
      </c>
      <c r="P3706" s="19" t="e">
        <f>ROUND(E3706/L3706, 3)</f>
        <v>#DIV/0!</v>
      </c>
      <c r="Q3706" t="str">
        <f>LEFT(N3706, SEARCH("/", N3706, 1)-1)</f>
        <v>film &amp; video</v>
      </c>
      <c r="R3706" t="str">
        <f>RIGHT(N3706,LEN(N3706)-FIND("/",N3706))</f>
        <v>science fiction</v>
      </c>
      <c r="S3706" s="8">
        <f t="shared" si="114"/>
        <v>42593.431793981479</v>
      </c>
      <c r="T3706" s="8">
        <f t="shared" si="115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17">
        <f>(E3707/D3707)*100</f>
        <v>0</v>
      </c>
      <c r="P3707" s="19" t="e">
        <f>ROUND(E3707/L3707, 3)</f>
        <v>#DIV/0!</v>
      </c>
      <c r="Q3707" t="str">
        <f>LEFT(N3707, SEARCH("/", N3707, 1)-1)</f>
        <v>film &amp; video</v>
      </c>
      <c r="R3707" t="str">
        <f>RIGHT(N3707,LEN(N3707)-FIND("/",N3707))</f>
        <v>science fiction</v>
      </c>
      <c r="S3707" s="8">
        <f t="shared" si="114"/>
        <v>42114.928726851853</v>
      </c>
      <c r="T3707" s="8">
        <f t="shared" si="115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17">
        <f>(E3708/D3708)*100</f>
        <v>0</v>
      </c>
      <c r="P3708" s="19" t="e">
        <f>ROUND(E3708/L3708, 3)</f>
        <v>#DIV/0!</v>
      </c>
      <c r="Q3708" t="str">
        <f>LEFT(N3708, SEARCH("/", N3708, 1)-1)</f>
        <v>film &amp; video</v>
      </c>
      <c r="R3708" t="str">
        <f>RIGHT(N3708,LEN(N3708)-FIND("/",N3708))</f>
        <v>science fiction</v>
      </c>
      <c r="S3708" s="8">
        <f t="shared" si="114"/>
        <v>41882.937303240738</v>
      </c>
      <c r="T3708" s="8">
        <f t="shared" si="115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17">
        <f>(E3709/D3709)*100</f>
        <v>0</v>
      </c>
      <c r="P3709" s="19" t="e">
        <f>ROUND(E3709/L3709, 3)</f>
        <v>#DIV/0!</v>
      </c>
      <c r="Q3709" t="str">
        <f>LEFT(N3709, SEARCH("/", N3709, 1)-1)</f>
        <v>film &amp; video</v>
      </c>
      <c r="R3709" t="str">
        <f>RIGHT(N3709,LEN(N3709)-FIND("/",N3709))</f>
        <v>science fiction</v>
      </c>
      <c r="S3709" s="8">
        <f t="shared" si="114"/>
        <v>41778.915416666663</v>
      </c>
      <c r="T3709" s="8">
        <f t="shared" si="115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17">
        <f>(E3710/D3710)*100</f>
        <v>0</v>
      </c>
      <c r="P3710" s="19" t="e">
        <f>ROUND(E3710/L3710, 3)</f>
        <v>#DIV/0!</v>
      </c>
      <c r="Q3710" t="str">
        <f>LEFT(N3710, SEARCH("/", N3710, 1)-1)</f>
        <v>film &amp; video</v>
      </c>
      <c r="R3710" t="str">
        <f>RIGHT(N3710,LEN(N3710)-FIND("/",N3710))</f>
        <v>science fiction</v>
      </c>
      <c r="S3710" s="8">
        <f t="shared" si="114"/>
        <v>42541.837511574078</v>
      </c>
      <c r="T3710" s="8">
        <f t="shared" si="115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17">
        <f>(E3711/D3711)*100</f>
        <v>0</v>
      </c>
      <c r="P3711" s="19" t="e">
        <f>ROUND(E3711/L3711, 3)</f>
        <v>#DIV/0!</v>
      </c>
      <c r="Q3711" t="str">
        <f>LEFT(N3711, SEARCH("/", N3711, 1)-1)</f>
        <v>film &amp; video</v>
      </c>
      <c r="R3711" t="str">
        <f>RIGHT(N3711,LEN(N3711)-FIND("/",N3711))</f>
        <v>science fiction</v>
      </c>
      <c r="S3711" s="8">
        <f t="shared" si="114"/>
        <v>42491.80768518518</v>
      </c>
      <c r="T3711" s="8">
        <f t="shared" si="115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17">
        <f>(E3712/D3712)*100</f>
        <v>0</v>
      </c>
      <c r="P3712" s="19" t="e">
        <f>ROUND(E3712/L3712, 3)</f>
        <v>#DIV/0!</v>
      </c>
      <c r="Q3712" t="str">
        <f>LEFT(N3712, SEARCH("/", N3712, 1)-1)</f>
        <v>film &amp; video</v>
      </c>
      <c r="R3712" t="str">
        <f>RIGHT(N3712,LEN(N3712)-FIND("/",N3712))</f>
        <v>science fiction</v>
      </c>
      <c r="S3712" s="8">
        <f t="shared" si="114"/>
        <v>42221.909930555557</v>
      </c>
      <c r="T3712" s="8">
        <f t="shared" si="115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17">
        <f>(E3713/D3713)*100</f>
        <v>0</v>
      </c>
      <c r="P3713" s="19" t="e">
        <f>ROUND(E3713/L3713, 3)</f>
        <v>#DIV/0!</v>
      </c>
      <c r="Q3713" t="str">
        <f>LEFT(N3713, SEARCH("/", N3713, 1)-1)</f>
        <v>film &amp; video</v>
      </c>
      <c r="R3713" t="str">
        <f>RIGHT(N3713,LEN(N3713)-FIND("/",N3713))</f>
        <v>science fiction</v>
      </c>
      <c r="S3713" s="8">
        <f t="shared" si="114"/>
        <v>42096.410115740742</v>
      </c>
      <c r="T3713" s="8">
        <f t="shared" si="115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17">
        <f>(E3714/D3714)*100</f>
        <v>0</v>
      </c>
      <c r="P3714" s="19" t="e">
        <f>ROUND(E3714/L3714, 3)</f>
        <v>#DIV/0!</v>
      </c>
      <c r="Q3714" t="str">
        <f>LEFT(N3714, SEARCH("/", N3714, 1)-1)</f>
        <v>film &amp; video</v>
      </c>
      <c r="R3714" t="str">
        <f>RIGHT(N3714,LEN(N3714)-FIND("/",N3714))</f>
        <v>science fiction</v>
      </c>
      <c r="S3714" s="8">
        <f t="shared" si="114"/>
        <v>42239.573993055557</v>
      </c>
      <c r="T3714" s="8">
        <f t="shared" si="115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17">
        <f>(E3715/D3715)*100</f>
        <v>0</v>
      </c>
      <c r="P3715" s="19" t="e">
        <f>ROUND(E3715/L3715, 3)</f>
        <v>#DIV/0!</v>
      </c>
      <c r="Q3715" t="str">
        <f>LEFT(N3715, SEARCH("/", N3715, 1)-1)</f>
        <v>film &amp; video</v>
      </c>
      <c r="R3715" t="str">
        <f>RIGHT(N3715,LEN(N3715)-FIND("/",N3715))</f>
        <v>science fiction</v>
      </c>
      <c r="S3715" s="8">
        <f t="shared" ref="S3715:S3778" si="116">(((J3715/60)/60)/24)+DATE(1970,1,1)</f>
        <v>42053.198287037041</v>
      </c>
      <c r="T3715" s="8">
        <f t="shared" ref="T3715:T3778" si="117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17">
        <f>(E3716/D3716)*100</f>
        <v>0</v>
      </c>
      <c r="P3716" s="19" t="e">
        <f>ROUND(E3716/L3716, 3)</f>
        <v>#DIV/0!</v>
      </c>
      <c r="Q3716" t="str">
        <f>LEFT(N3716, SEARCH("/", N3716, 1)-1)</f>
        <v>film &amp; video</v>
      </c>
      <c r="R3716" t="str">
        <f>RIGHT(N3716,LEN(N3716)-FIND("/",N3716))</f>
        <v>science fiction</v>
      </c>
      <c r="S3716" s="8">
        <f t="shared" si="116"/>
        <v>42559.064143518524</v>
      </c>
      <c r="T3716" s="8">
        <f t="shared" si="117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17">
        <f>(E3717/D3717)*100</f>
        <v>0</v>
      </c>
      <c r="P3717" s="19" t="e">
        <f>ROUND(E3717/L3717, 3)</f>
        <v>#DIV/0!</v>
      </c>
      <c r="Q3717" t="str">
        <f>LEFT(N3717, SEARCH("/", N3717, 1)-1)</f>
        <v>film &amp; video</v>
      </c>
      <c r="R3717" t="str">
        <f>RIGHT(N3717,LEN(N3717)-FIND("/",N3717))</f>
        <v>science fiction</v>
      </c>
      <c r="S3717" s="8">
        <f t="shared" si="116"/>
        <v>41969.767824074079</v>
      </c>
      <c r="T3717" s="8">
        <f t="shared" si="117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17">
        <f>(E3718/D3718)*100</f>
        <v>0</v>
      </c>
      <c r="P3718" s="19" t="e">
        <f>ROUND(E3718/L3718, 3)</f>
        <v>#DIV/0!</v>
      </c>
      <c r="Q3718" t="str">
        <f>LEFT(N3718, SEARCH("/", N3718, 1)-1)</f>
        <v>film &amp; video</v>
      </c>
      <c r="R3718" t="str">
        <f>RIGHT(N3718,LEN(N3718)-FIND("/",N3718))</f>
        <v>science fiction</v>
      </c>
      <c r="S3718" s="8">
        <f t="shared" si="116"/>
        <v>41904.07671296296</v>
      </c>
      <c r="T3718" s="8">
        <f t="shared" si="117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17">
        <f>(E3719/D3719)*100</f>
        <v>0</v>
      </c>
      <c r="P3719" s="19" t="e">
        <f>ROUND(E3719/L3719, 3)</f>
        <v>#DIV/0!</v>
      </c>
      <c r="Q3719" t="str">
        <f>LEFT(N3719, SEARCH("/", N3719, 1)-1)</f>
        <v>film &amp; video</v>
      </c>
      <c r="R3719" t="str">
        <f>RIGHT(N3719,LEN(N3719)-FIND("/",N3719))</f>
        <v>drama</v>
      </c>
      <c r="S3719" s="8">
        <f t="shared" si="116"/>
        <v>42171.913090277783</v>
      </c>
      <c r="T3719" s="8">
        <f t="shared" si="117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17">
        <f>(E3720/D3720)*100</f>
        <v>0</v>
      </c>
      <c r="P3720" s="19" t="e">
        <f>ROUND(E3720/L3720, 3)</f>
        <v>#DIV/0!</v>
      </c>
      <c r="Q3720" t="str">
        <f>LEFT(N3720, SEARCH("/", N3720, 1)-1)</f>
        <v>film &amp; video</v>
      </c>
      <c r="R3720" t="str">
        <f>RIGHT(N3720,LEN(N3720)-FIND("/",N3720))</f>
        <v>drama</v>
      </c>
      <c r="S3720" s="8">
        <f t="shared" si="116"/>
        <v>42243.961273148147</v>
      </c>
      <c r="T3720" s="8">
        <f t="shared" si="117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17">
        <f>(E3721/D3721)*100</f>
        <v>0</v>
      </c>
      <c r="P3721" s="19" t="e">
        <f>ROUND(E3721/L3721, 3)</f>
        <v>#DIV/0!</v>
      </c>
      <c r="Q3721" t="str">
        <f>LEFT(N3721, SEARCH("/", N3721, 1)-1)</f>
        <v>film &amp; video</v>
      </c>
      <c r="R3721" t="str">
        <f>RIGHT(N3721,LEN(N3721)-FIND("/",N3721))</f>
        <v>drama</v>
      </c>
      <c r="S3721" s="8">
        <f t="shared" si="116"/>
        <v>42351.658842592587</v>
      </c>
      <c r="T3721" s="8">
        <f t="shared" si="117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17">
        <f>(E3722/D3722)*100</f>
        <v>0</v>
      </c>
      <c r="P3722" s="19" t="e">
        <f>ROUND(E3722/L3722, 3)</f>
        <v>#DIV/0!</v>
      </c>
      <c r="Q3722" t="str">
        <f>LEFT(N3722, SEARCH("/", N3722, 1)-1)</f>
        <v>film &amp; video</v>
      </c>
      <c r="R3722" t="str">
        <f>RIGHT(N3722,LEN(N3722)-FIND("/",N3722))</f>
        <v>drama</v>
      </c>
      <c r="S3722" s="8">
        <f t="shared" si="116"/>
        <v>42047.394942129627</v>
      </c>
      <c r="T3722" s="8">
        <f t="shared" si="117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17">
        <f>(E3723/D3723)*100</f>
        <v>0</v>
      </c>
      <c r="P3723" s="19" t="e">
        <f>ROUND(E3723/L3723, 3)</f>
        <v>#DIV/0!</v>
      </c>
      <c r="Q3723" t="str">
        <f>LEFT(N3723, SEARCH("/", N3723, 1)-1)</f>
        <v>film &amp; video</v>
      </c>
      <c r="R3723" t="str">
        <f>RIGHT(N3723,LEN(N3723)-FIND("/",N3723))</f>
        <v>drama</v>
      </c>
      <c r="S3723" s="8">
        <f t="shared" si="116"/>
        <v>42033.573009259257</v>
      </c>
      <c r="T3723" s="8">
        <f t="shared" si="117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17">
        <f>(E3724/D3724)*100</f>
        <v>0</v>
      </c>
      <c r="P3724" s="19" t="e">
        <f>ROUND(E3724/L3724, 3)</f>
        <v>#DIV/0!</v>
      </c>
      <c r="Q3724" t="str">
        <f>LEFT(N3724, SEARCH("/", N3724, 1)-1)</f>
        <v>film &amp; video</v>
      </c>
      <c r="R3724" t="str">
        <f>RIGHT(N3724,LEN(N3724)-FIND("/",N3724))</f>
        <v>drama</v>
      </c>
      <c r="S3724" s="8">
        <f t="shared" si="116"/>
        <v>42072.758981481486</v>
      </c>
      <c r="T3724" s="8">
        <f t="shared" si="117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17">
        <f>(E3725/D3725)*100</f>
        <v>0</v>
      </c>
      <c r="P3725" s="19" t="e">
        <f>ROUND(E3725/L3725, 3)</f>
        <v>#DIV/0!</v>
      </c>
      <c r="Q3725" t="str">
        <f>LEFT(N3725, SEARCH("/", N3725, 1)-1)</f>
        <v>film &amp; video</v>
      </c>
      <c r="R3725" t="str">
        <f>RIGHT(N3725,LEN(N3725)-FIND("/",N3725))</f>
        <v>drama</v>
      </c>
      <c r="S3725" s="8">
        <f t="shared" si="116"/>
        <v>42191.824062500003</v>
      </c>
      <c r="T3725" s="8">
        <f t="shared" si="117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17">
        <f>(E3726/D3726)*100</f>
        <v>0</v>
      </c>
      <c r="P3726" s="19" t="e">
        <f>ROUND(E3726/L3726, 3)</f>
        <v>#DIV/0!</v>
      </c>
      <c r="Q3726" t="str">
        <f>LEFT(N3726, SEARCH("/", N3726, 1)-1)</f>
        <v>film &amp; video</v>
      </c>
      <c r="R3726" t="str">
        <f>RIGHT(N3726,LEN(N3726)-FIND("/",N3726))</f>
        <v>drama</v>
      </c>
      <c r="S3726" s="8">
        <f t="shared" si="116"/>
        <v>42304.955381944441</v>
      </c>
      <c r="T3726" s="8">
        <f t="shared" si="117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17">
        <f>(E3727/D3727)*100</f>
        <v>0</v>
      </c>
      <c r="P3727" s="19" t="e">
        <f>ROUND(E3727/L3727, 3)</f>
        <v>#DIV/0!</v>
      </c>
      <c r="Q3727" t="str">
        <f>LEFT(N3727, SEARCH("/", N3727, 1)-1)</f>
        <v>film &amp; video</v>
      </c>
      <c r="R3727" t="str">
        <f>RIGHT(N3727,LEN(N3727)-FIND("/",N3727))</f>
        <v>drama</v>
      </c>
      <c r="S3727" s="8">
        <f t="shared" si="116"/>
        <v>42712.011944444443</v>
      </c>
      <c r="T3727" s="8">
        <f t="shared" si="117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17">
        <f>(E3728/D3728)*100</f>
        <v>0</v>
      </c>
      <c r="P3728" s="19" t="e">
        <f>ROUND(E3728/L3728, 3)</f>
        <v>#DIV/0!</v>
      </c>
      <c r="Q3728" t="str">
        <f>LEFT(N3728, SEARCH("/", N3728, 1)-1)</f>
        <v>film &amp; video</v>
      </c>
      <c r="R3728" t="str">
        <f>RIGHT(N3728,LEN(N3728)-FIND("/",N3728))</f>
        <v>drama</v>
      </c>
      <c r="S3728" s="8">
        <f t="shared" si="116"/>
        <v>42767.812893518523</v>
      </c>
      <c r="T3728" s="8">
        <f t="shared" si="117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17">
        <f>(E3729/D3729)*100</f>
        <v>0</v>
      </c>
      <c r="P3729" s="19" t="e">
        <f>ROUND(E3729/L3729, 3)</f>
        <v>#DIV/0!</v>
      </c>
      <c r="Q3729" t="str">
        <f>LEFT(N3729, SEARCH("/", N3729, 1)-1)</f>
        <v>film &amp; video</v>
      </c>
      <c r="R3729" t="str">
        <f>RIGHT(N3729,LEN(N3729)-FIND("/",N3729))</f>
        <v>drama</v>
      </c>
      <c r="S3729" s="8">
        <f t="shared" si="116"/>
        <v>41857.18304398148</v>
      </c>
      <c r="T3729" s="8">
        <f t="shared" si="117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17">
        <f>(E3730/D3730)*100</f>
        <v>0</v>
      </c>
      <c r="P3730" s="19" t="e">
        <f>ROUND(E3730/L3730, 3)</f>
        <v>#DIV/0!</v>
      </c>
      <c r="Q3730" t="str">
        <f>LEFT(N3730, SEARCH("/", N3730, 1)-1)</f>
        <v>film &amp; video</v>
      </c>
      <c r="R3730" t="str">
        <f>RIGHT(N3730,LEN(N3730)-FIND("/",N3730))</f>
        <v>drama</v>
      </c>
      <c r="S3730" s="8">
        <f t="shared" si="116"/>
        <v>41911.934791666667</v>
      </c>
      <c r="T3730" s="8">
        <f t="shared" si="117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17">
        <f>(E3731/D3731)*100</f>
        <v>0</v>
      </c>
      <c r="P3731" s="19" t="e">
        <f>ROUND(E3731/L3731, 3)</f>
        <v>#DIV/0!</v>
      </c>
      <c r="Q3731" t="str">
        <f>LEFT(N3731, SEARCH("/", N3731, 1)-1)</f>
        <v>film &amp; video</v>
      </c>
      <c r="R3731" t="str">
        <f>RIGHT(N3731,LEN(N3731)-FIND("/",N3731))</f>
        <v>drama</v>
      </c>
      <c r="S3731" s="8">
        <f t="shared" si="116"/>
        <v>42135.67050925926</v>
      </c>
      <c r="T3731" s="8">
        <f t="shared" si="117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17">
        <f>(E3732/D3732)*100</f>
        <v>0</v>
      </c>
      <c r="P3732" s="19" t="e">
        <f>ROUND(E3732/L3732, 3)</f>
        <v>#DIV/0!</v>
      </c>
      <c r="Q3732" t="str">
        <f>LEFT(N3732, SEARCH("/", N3732, 1)-1)</f>
        <v>film &amp; video</v>
      </c>
      <c r="R3732" t="str">
        <f>RIGHT(N3732,LEN(N3732)-FIND("/",N3732))</f>
        <v>drama</v>
      </c>
      <c r="S3732" s="8">
        <f t="shared" si="116"/>
        <v>42584.123865740738</v>
      </c>
      <c r="T3732" s="8">
        <f t="shared" si="117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17">
        <f>(E3733/D3733)*100</f>
        <v>0</v>
      </c>
      <c r="P3733" s="19" t="e">
        <f>ROUND(E3733/L3733, 3)</f>
        <v>#DIV/0!</v>
      </c>
      <c r="Q3733" t="str">
        <f>LEFT(N3733, SEARCH("/", N3733, 1)-1)</f>
        <v>film &amp; video</v>
      </c>
      <c r="R3733" t="str">
        <f>RIGHT(N3733,LEN(N3733)-FIND("/",N3733))</f>
        <v>drama</v>
      </c>
      <c r="S3733" s="8">
        <f t="shared" si="116"/>
        <v>42255.927824074075</v>
      </c>
      <c r="T3733" s="8">
        <f t="shared" si="117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17">
        <f>(E3734/D3734)*100</f>
        <v>0</v>
      </c>
      <c r="P3734" s="19" t="e">
        <f>ROUND(E3734/L3734, 3)</f>
        <v>#DIV/0!</v>
      </c>
      <c r="Q3734" t="str">
        <f>LEFT(N3734, SEARCH("/", N3734, 1)-1)</f>
        <v>film &amp; video</v>
      </c>
      <c r="R3734" t="str">
        <f>RIGHT(N3734,LEN(N3734)-FIND("/",N3734))</f>
        <v>drama</v>
      </c>
      <c r="S3734" s="8">
        <f t="shared" si="116"/>
        <v>42567.004432870366</v>
      </c>
      <c r="T3734" s="8">
        <f t="shared" si="117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17">
        <f>(E3735/D3735)*100</f>
        <v>0</v>
      </c>
      <c r="P3735" s="19" t="e">
        <f>ROUND(E3735/L3735, 3)</f>
        <v>#DIV/0!</v>
      </c>
      <c r="Q3735" t="str">
        <f>LEFT(N3735, SEARCH("/", N3735, 1)-1)</f>
        <v>film &amp; video</v>
      </c>
      <c r="R3735" t="str">
        <f>RIGHT(N3735,LEN(N3735)-FIND("/",N3735))</f>
        <v>drama</v>
      </c>
      <c r="S3735" s="8">
        <f t="shared" si="116"/>
        <v>41959.369988425926</v>
      </c>
      <c r="T3735" s="8">
        <f t="shared" si="117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17">
        <f>(E3736/D3736)*100</f>
        <v>0</v>
      </c>
      <c r="P3736" s="19" t="e">
        <f>ROUND(E3736/L3736, 3)</f>
        <v>#DIV/0!</v>
      </c>
      <c r="Q3736" t="str">
        <f>LEFT(N3736, SEARCH("/", N3736, 1)-1)</f>
        <v>film &amp; video</v>
      </c>
      <c r="R3736" t="str">
        <f>RIGHT(N3736,LEN(N3736)-FIND("/",N3736))</f>
        <v>drama</v>
      </c>
      <c r="S3736" s="8">
        <f t="shared" si="116"/>
        <v>42165.922858796301</v>
      </c>
      <c r="T3736" s="8">
        <f t="shared" si="117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17">
        <f>(E3737/D3737)*100</f>
        <v>0</v>
      </c>
      <c r="P3737" s="19" t="e">
        <f>ROUND(E3737/L3737, 3)</f>
        <v>#DIV/0!</v>
      </c>
      <c r="Q3737" t="str">
        <f>LEFT(N3737, SEARCH("/", N3737, 1)-1)</f>
        <v>film &amp; video</v>
      </c>
      <c r="R3737" t="str">
        <f>RIGHT(N3737,LEN(N3737)-FIND("/",N3737))</f>
        <v>drama</v>
      </c>
      <c r="S3737" s="8">
        <f t="shared" si="116"/>
        <v>42031.837546296301</v>
      </c>
      <c r="T3737" s="8">
        <f t="shared" si="117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17">
        <f>(E3738/D3738)*100</f>
        <v>0</v>
      </c>
      <c r="P3738" s="19" t="e">
        <f>ROUND(E3738/L3738, 3)</f>
        <v>#DIV/0!</v>
      </c>
      <c r="Q3738" t="str">
        <f>LEFT(N3738, SEARCH("/", N3738, 1)-1)</f>
        <v>film &amp; video</v>
      </c>
      <c r="R3738" t="str">
        <f>RIGHT(N3738,LEN(N3738)-FIND("/",N3738))</f>
        <v>drama</v>
      </c>
      <c r="S3738" s="8">
        <f t="shared" si="116"/>
        <v>42482.048032407409</v>
      </c>
      <c r="T3738" s="8">
        <f t="shared" si="117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17">
        <f>(E3739/D3739)*100</f>
        <v>0</v>
      </c>
      <c r="P3739" s="19" t="e">
        <f>ROUND(E3739/L3739, 3)</f>
        <v>#DIV/0!</v>
      </c>
      <c r="Q3739" t="str">
        <f>LEFT(N3739, SEARCH("/", N3739, 1)-1)</f>
        <v>film &amp; video</v>
      </c>
      <c r="R3739" t="str">
        <f>RIGHT(N3739,LEN(N3739)-FIND("/",N3739))</f>
        <v>drama</v>
      </c>
      <c r="S3739" s="8">
        <f t="shared" si="116"/>
        <v>42135.235254629632</v>
      </c>
      <c r="T3739" s="8">
        <f t="shared" si="117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17">
        <f>(E3740/D3740)*100</f>
        <v>0</v>
      </c>
      <c r="P3740" s="19" t="e">
        <f>ROUND(E3740/L3740, 3)</f>
        <v>#DIV/0!</v>
      </c>
      <c r="Q3740" t="str">
        <f>LEFT(N3740, SEARCH("/", N3740, 1)-1)</f>
        <v>film &amp; video</v>
      </c>
      <c r="R3740" t="str">
        <f>RIGHT(N3740,LEN(N3740)-FIND("/",N3740))</f>
        <v>drama</v>
      </c>
      <c r="S3740" s="8">
        <f t="shared" si="116"/>
        <v>42438.961273148147</v>
      </c>
      <c r="T3740" s="8">
        <f t="shared" si="117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17">
        <f>(E3741/D3741)*100</f>
        <v>0</v>
      </c>
      <c r="P3741" s="19" t="e">
        <f>ROUND(E3741/L3741, 3)</f>
        <v>#DIV/0!</v>
      </c>
      <c r="Q3741" t="str">
        <f>LEFT(N3741, SEARCH("/", N3741, 1)-1)</f>
        <v>film &amp; video</v>
      </c>
      <c r="R3741" t="str">
        <f>RIGHT(N3741,LEN(N3741)-FIND("/",N3741))</f>
        <v>drama</v>
      </c>
      <c r="S3741" s="8">
        <f t="shared" si="116"/>
        <v>42164.893993055557</v>
      </c>
      <c r="T3741" s="8">
        <f t="shared" si="117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17">
        <f>(E3742/D3742)*100</f>
        <v>0</v>
      </c>
      <c r="P3742" s="19" t="e">
        <f>ROUND(E3742/L3742, 3)</f>
        <v>#DIV/0!</v>
      </c>
      <c r="Q3742" t="str">
        <f>LEFT(N3742, SEARCH("/", N3742, 1)-1)</f>
        <v>film &amp; video</v>
      </c>
      <c r="R3742" t="str">
        <f>RIGHT(N3742,LEN(N3742)-FIND("/",N3742))</f>
        <v>drama</v>
      </c>
      <c r="S3742" s="8">
        <f t="shared" si="116"/>
        <v>42096.686400462961</v>
      </c>
      <c r="T3742" s="8">
        <f t="shared" si="117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17">
        <f>(E3743/D3743)*100</f>
        <v>0</v>
      </c>
      <c r="P3743" s="19" t="e">
        <f>ROUND(E3743/L3743, 3)</f>
        <v>#DIV/0!</v>
      </c>
      <c r="Q3743" t="str">
        <f>LEFT(N3743, SEARCH("/", N3743, 1)-1)</f>
        <v>film &amp; video</v>
      </c>
      <c r="R3743" t="str">
        <f>RIGHT(N3743,LEN(N3743)-FIND("/",N3743))</f>
        <v>drama</v>
      </c>
      <c r="S3743" s="8">
        <f t="shared" si="116"/>
        <v>42383.933993055558</v>
      </c>
      <c r="T3743" s="8">
        <f t="shared" si="117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17">
        <f>(E3744/D3744)*100</f>
        <v>0</v>
      </c>
      <c r="P3744" s="19" t="e">
        <f>ROUND(E3744/L3744, 3)</f>
        <v>#DIV/0!</v>
      </c>
      <c r="Q3744" t="str">
        <f>LEFT(N3744, SEARCH("/", N3744, 1)-1)</f>
        <v>film &amp; video</v>
      </c>
      <c r="R3744" t="str">
        <f>RIGHT(N3744,LEN(N3744)-FIND("/",N3744))</f>
        <v>drama</v>
      </c>
      <c r="S3744" s="8">
        <f t="shared" si="116"/>
        <v>42341.958923611113</v>
      </c>
      <c r="T3744" s="8">
        <f t="shared" si="117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17">
        <f>(E3745/D3745)*100</f>
        <v>0</v>
      </c>
      <c r="P3745" s="19" t="e">
        <f>ROUND(E3745/L3745, 3)</f>
        <v>#DIV/0!</v>
      </c>
      <c r="Q3745" t="str">
        <f>LEFT(N3745, SEARCH("/", N3745, 1)-1)</f>
        <v>film &amp; video</v>
      </c>
      <c r="R3745" t="str">
        <f>RIGHT(N3745,LEN(N3745)-FIND("/",N3745))</f>
        <v>drama</v>
      </c>
      <c r="S3745" s="8">
        <f t="shared" si="116"/>
        <v>42612.911712962959</v>
      </c>
      <c r="T3745" s="8">
        <f t="shared" si="117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17">
        <f>(E3746/D3746)*100</f>
        <v>0</v>
      </c>
      <c r="P3746" s="19" t="e">
        <f>ROUND(E3746/L3746, 3)</f>
        <v>#DIV/0!</v>
      </c>
      <c r="Q3746" t="str">
        <f>LEFT(N3746, SEARCH("/", N3746, 1)-1)</f>
        <v>film &amp; video</v>
      </c>
      <c r="R3746" t="str">
        <f>RIGHT(N3746,LEN(N3746)-FIND("/",N3746))</f>
        <v>drama</v>
      </c>
      <c r="S3746" s="8">
        <f t="shared" si="116"/>
        <v>42164.908530092594</v>
      </c>
      <c r="T3746" s="8">
        <f t="shared" si="117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17">
        <f>(E3747/D3747)*100</f>
        <v>0</v>
      </c>
      <c r="P3747" s="19" t="e">
        <f>ROUND(E3747/L3747, 3)</f>
        <v>#DIV/0!</v>
      </c>
      <c r="Q3747" t="str">
        <f>LEFT(N3747, SEARCH("/", N3747, 1)-1)</f>
        <v>film &amp; video</v>
      </c>
      <c r="R3747" t="str">
        <f>RIGHT(N3747,LEN(N3747)-FIND("/",N3747))</f>
        <v>drama</v>
      </c>
      <c r="S3747" s="8">
        <f t="shared" si="116"/>
        <v>42321.08447916666</v>
      </c>
      <c r="T3747" s="8">
        <f t="shared" si="117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17">
        <f>(E3748/D3748)*100</f>
        <v>0</v>
      </c>
      <c r="P3748" s="19" t="e">
        <f>ROUND(E3748/L3748, 3)</f>
        <v>#DIV/0!</v>
      </c>
      <c r="Q3748" t="str">
        <f>LEFT(N3748, SEARCH("/", N3748, 1)-1)</f>
        <v>film &amp; video</v>
      </c>
      <c r="R3748" t="str">
        <f>RIGHT(N3748,LEN(N3748)-FIND("/",N3748))</f>
        <v>drama</v>
      </c>
      <c r="S3748" s="8">
        <f t="shared" si="116"/>
        <v>42713.962499999994</v>
      </c>
      <c r="T3748" s="8">
        <f t="shared" si="117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17">
        <f>(E3749/D3749)*100</f>
        <v>0</v>
      </c>
      <c r="P3749" s="19" t="e">
        <f>ROUND(E3749/L3749, 3)</f>
        <v>#DIV/0!</v>
      </c>
      <c r="Q3749" t="str">
        <f>LEFT(N3749, SEARCH("/", N3749, 1)-1)</f>
        <v>film &amp; video</v>
      </c>
      <c r="R3749" t="str">
        <f>RIGHT(N3749,LEN(N3749)-FIND("/",N3749))</f>
        <v>animation</v>
      </c>
      <c r="S3749" s="8">
        <f t="shared" si="116"/>
        <v>42285.909027777772</v>
      </c>
      <c r="T3749" s="8">
        <f t="shared" si="117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17">
        <f>(E3750/D3750)*100</f>
        <v>0</v>
      </c>
      <c r="P3750" s="19" t="e">
        <f>ROUND(E3750/L3750, 3)</f>
        <v>#DIV/0!</v>
      </c>
      <c r="Q3750" t="str">
        <f>LEFT(N3750, SEARCH("/", N3750, 1)-1)</f>
        <v>film &amp; video</v>
      </c>
      <c r="R3750" t="str">
        <f>RIGHT(N3750,LEN(N3750)-FIND("/",N3750))</f>
        <v>animation</v>
      </c>
      <c r="S3750" s="8">
        <f t="shared" si="116"/>
        <v>40070.901412037041</v>
      </c>
      <c r="T3750" s="8">
        <f t="shared" si="117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17">
        <f>(E3751/D3751)*100</f>
        <v>0</v>
      </c>
      <c r="P3751" s="19" t="e">
        <f>ROUND(E3751/L3751, 3)</f>
        <v>#DIV/0!</v>
      </c>
      <c r="Q3751" t="str">
        <f>LEFT(N3751, SEARCH("/", N3751, 1)-1)</f>
        <v>film &amp; video</v>
      </c>
      <c r="R3751" t="str">
        <f>RIGHT(N3751,LEN(N3751)-FIND("/",N3751))</f>
        <v>animation</v>
      </c>
      <c r="S3751" s="8">
        <f t="shared" si="116"/>
        <v>42228.629884259266</v>
      </c>
      <c r="T3751" s="8">
        <f t="shared" si="117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17">
        <f>(E3752/D3752)*100</f>
        <v>0</v>
      </c>
      <c r="P3752" s="19" t="e">
        <f>ROUND(E3752/L3752, 3)</f>
        <v>#DIV/0!</v>
      </c>
      <c r="Q3752" t="str">
        <f>LEFT(N3752, SEARCH("/", N3752, 1)-1)</f>
        <v>film &amp; video</v>
      </c>
      <c r="R3752" t="str">
        <f>RIGHT(N3752,LEN(N3752)-FIND("/",N3752))</f>
        <v>animation</v>
      </c>
      <c r="S3752" s="8">
        <f t="shared" si="116"/>
        <v>41456.36241898148</v>
      </c>
      <c r="T3752" s="8">
        <f t="shared" si="117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17">
        <f>(E3753/D3753)*100</f>
        <v>0</v>
      </c>
      <c r="P3753" s="19" t="e">
        <f>ROUND(E3753/L3753, 3)</f>
        <v>#DIV/0!</v>
      </c>
      <c r="Q3753" t="str">
        <f>LEFT(N3753, SEARCH("/", N3753, 1)-1)</f>
        <v>film &amp; video</v>
      </c>
      <c r="R3753" t="str">
        <f>RIGHT(N3753,LEN(N3753)-FIND("/",N3753))</f>
        <v>animation</v>
      </c>
      <c r="S3753" s="8">
        <f t="shared" si="116"/>
        <v>42591.31858796296</v>
      </c>
      <c r="T3753" s="8">
        <f t="shared" si="117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17">
        <f>(E3754/D3754)*100</f>
        <v>0</v>
      </c>
      <c r="P3754" s="19" t="e">
        <f>ROUND(E3754/L3754, 3)</f>
        <v>#DIV/0!</v>
      </c>
      <c r="Q3754" t="str">
        <f>LEFT(N3754, SEARCH("/", N3754, 1)-1)</f>
        <v>film &amp; video</v>
      </c>
      <c r="R3754" t="str">
        <f>RIGHT(N3754,LEN(N3754)-FIND("/",N3754))</f>
        <v>animation</v>
      </c>
      <c r="S3754" s="8">
        <f t="shared" si="116"/>
        <v>41919.761782407404</v>
      </c>
      <c r="T3754" s="8">
        <f t="shared" si="117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17">
        <f>(E3755/D3755)*100</f>
        <v>0</v>
      </c>
      <c r="P3755" s="19" t="e">
        <f>ROUND(E3755/L3755, 3)</f>
        <v>#DIV/0!</v>
      </c>
      <c r="Q3755" t="str">
        <f>LEFT(N3755, SEARCH("/", N3755, 1)-1)</f>
        <v>film &amp; video</v>
      </c>
      <c r="R3755" t="str">
        <f>RIGHT(N3755,LEN(N3755)-FIND("/",N3755))</f>
        <v>animation</v>
      </c>
      <c r="S3755" s="8">
        <f t="shared" si="116"/>
        <v>41550.793935185182</v>
      </c>
      <c r="T3755" s="8">
        <f t="shared" si="117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17">
        <f>(E3756/D3756)*100</f>
        <v>0</v>
      </c>
      <c r="P3756" s="19" t="e">
        <f>ROUND(E3756/L3756, 3)</f>
        <v>#DIV/0!</v>
      </c>
      <c r="Q3756" t="str">
        <f>LEFT(N3756, SEARCH("/", N3756, 1)-1)</f>
        <v>film &amp; video</v>
      </c>
      <c r="R3756" t="str">
        <f>RIGHT(N3756,LEN(N3756)-FIND("/",N3756))</f>
        <v>animation</v>
      </c>
      <c r="S3756" s="8">
        <f t="shared" si="116"/>
        <v>41634.715173611112</v>
      </c>
      <c r="T3756" s="8">
        <f t="shared" si="117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17">
        <f>(E3757/D3757)*100</f>
        <v>0</v>
      </c>
      <c r="P3757" s="19" t="e">
        <f>ROUND(E3757/L3757, 3)</f>
        <v>#DIV/0!</v>
      </c>
      <c r="Q3757" t="str">
        <f>LEFT(N3757, SEARCH("/", N3757, 1)-1)</f>
        <v>film &amp; video</v>
      </c>
      <c r="R3757" t="str">
        <f>RIGHT(N3757,LEN(N3757)-FIND("/",N3757))</f>
        <v>animation</v>
      </c>
      <c r="S3757" s="8">
        <f t="shared" si="116"/>
        <v>41837.767500000002</v>
      </c>
      <c r="T3757" s="8">
        <f t="shared" si="117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17">
        <f>(E3758/D3758)*100</f>
        <v>0</v>
      </c>
      <c r="P3758" s="19" t="e">
        <f>ROUND(E3758/L3758, 3)</f>
        <v>#DIV/0!</v>
      </c>
      <c r="Q3758" t="str">
        <f>LEFT(N3758, SEARCH("/", N3758, 1)-1)</f>
        <v>film &amp; video</v>
      </c>
      <c r="R3758" t="str">
        <f>RIGHT(N3758,LEN(N3758)-FIND("/",N3758))</f>
        <v>animation</v>
      </c>
      <c r="S3758" s="8">
        <f t="shared" si="116"/>
        <v>41407.84684027778</v>
      </c>
      <c r="T3758" s="8">
        <f t="shared" si="117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17">
        <f>(E3759/D3759)*100</f>
        <v>0</v>
      </c>
      <c r="P3759" s="19" t="e">
        <f>ROUND(E3759/L3759, 3)</f>
        <v>#DIV/0!</v>
      </c>
      <c r="Q3759" t="str">
        <f>LEFT(N3759, SEARCH("/", N3759, 1)-1)</f>
        <v>film &amp; video</v>
      </c>
      <c r="R3759" t="str">
        <f>RIGHT(N3759,LEN(N3759)-FIND("/",N3759))</f>
        <v>animation</v>
      </c>
      <c r="S3759" s="8">
        <f t="shared" si="116"/>
        <v>40705.126631944448</v>
      </c>
      <c r="T3759" s="8">
        <f t="shared" si="117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17">
        <f>(E3760/D3760)*100</f>
        <v>0</v>
      </c>
      <c r="P3760" s="19" t="e">
        <f>ROUND(E3760/L3760, 3)</f>
        <v>#DIV/0!</v>
      </c>
      <c r="Q3760" t="str">
        <f>LEFT(N3760, SEARCH("/", N3760, 1)-1)</f>
        <v>film &amp; video</v>
      </c>
      <c r="R3760" t="str">
        <f>RIGHT(N3760,LEN(N3760)-FIND("/",N3760))</f>
        <v>animation</v>
      </c>
      <c r="S3760" s="8">
        <f t="shared" si="116"/>
        <v>41041.167627314811</v>
      </c>
      <c r="T3760" s="8">
        <f t="shared" si="117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17">
        <f>(E3761/D3761)*100</f>
        <v>0</v>
      </c>
      <c r="P3761" s="19" t="e">
        <f>ROUND(E3761/L3761, 3)</f>
        <v>#DIV/0!</v>
      </c>
      <c r="Q3761" t="str">
        <f>LEFT(N3761, SEARCH("/", N3761, 1)-1)</f>
        <v>film &amp; video</v>
      </c>
      <c r="R3761" t="str">
        <f>RIGHT(N3761,LEN(N3761)-FIND("/",N3761))</f>
        <v>animation</v>
      </c>
      <c r="S3761" s="8">
        <f t="shared" si="116"/>
        <v>41827.989861111113</v>
      </c>
      <c r="T3761" s="8">
        <f t="shared" si="117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17">
        <f>(E3762/D3762)*100</f>
        <v>0</v>
      </c>
      <c r="P3762" s="19" t="e">
        <f>ROUND(E3762/L3762, 3)</f>
        <v>#DIV/0!</v>
      </c>
      <c r="Q3762" t="str">
        <f>LEFT(N3762, SEARCH("/", N3762, 1)-1)</f>
        <v>film &amp; video</v>
      </c>
      <c r="R3762" t="str">
        <f>RIGHT(N3762,LEN(N3762)-FIND("/",N3762))</f>
        <v>animation</v>
      </c>
      <c r="S3762" s="8">
        <f t="shared" si="116"/>
        <v>42100.086145833338</v>
      </c>
      <c r="T3762" s="8">
        <f t="shared" si="117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17">
        <f>(E3763/D3763)*100</f>
        <v>0</v>
      </c>
      <c r="P3763" s="19" t="e">
        <f>ROUND(E3763/L3763, 3)</f>
        <v>#DIV/0!</v>
      </c>
      <c r="Q3763" t="str">
        <f>LEFT(N3763, SEARCH("/", N3763, 1)-1)</f>
        <v>film &amp; video</v>
      </c>
      <c r="R3763" t="str">
        <f>RIGHT(N3763,LEN(N3763)-FIND("/",N3763))</f>
        <v>animation</v>
      </c>
      <c r="S3763" s="8">
        <f t="shared" si="116"/>
        <v>40987.83488425926</v>
      </c>
      <c r="T3763" s="8">
        <f t="shared" si="117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17">
        <f>(E3764/D3764)*100</f>
        <v>0</v>
      </c>
      <c r="P3764" s="19" t="e">
        <f>ROUND(E3764/L3764, 3)</f>
        <v>#DIV/0!</v>
      </c>
      <c r="Q3764" t="str">
        <f>LEFT(N3764, SEARCH("/", N3764, 1)-1)</f>
        <v>film &amp; video</v>
      </c>
      <c r="R3764" t="str">
        <f>RIGHT(N3764,LEN(N3764)-FIND("/",N3764))</f>
        <v>animation</v>
      </c>
      <c r="S3764" s="8">
        <f t="shared" si="116"/>
        <v>42065.910983796297</v>
      </c>
      <c r="T3764" s="8">
        <f t="shared" si="117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17">
        <f>(E3765/D3765)*100</f>
        <v>0</v>
      </c>
      <c r="P3765" s="19" t="e">
        <f>ROUND(E3765/L3765, 3)</f>
        <v>#DIV/0!</v>
      </c>
      <c r="Q3765" t="str">
        <f>LEFT(N3765, SEARCH("/", N3765, 1)-1)</f>
        <v>film &amp; video</v>
      </c>
      <c r="R3765" t="str">
        <f>RIGHT(N3765,LEN(N3765)-FIND("/",N3765))</f>
        <v>animation</v>
      </c>
      <c r="S3765" s="8">
        <f t="shared" si="116"/>
        <v>42669.594837962963</v>
      </c>
      <c r="T3765" s="8">
        <f t="shared" si="117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17">
        <f>(E3766/D3766)*100</f>
        <v>0</v>
      </c>
      <c r="P3766" s="19" t="e">
        <f>ROUND(E3766/L3766, 3)</f>
        <v>#DIV/0!</v>
      </c>
      <c r="Q3766" t="str">
        <f>LEFT(N3766, SEARCH("/", N3766, 1)-1)</f>
        <v>film &amp; video</v>
      </c>
      <c r="R3766" t="str">
        <f>RIGHT(N3766,LEN(N3766)-FIND("/",N3766))</f>
        <v>animation</v>
      </c>
      <c r="S3766" s="8">
        <f t="shared" si="116"/>
        <v>42714.054398148146</v>
      </c>
      <c r="T3766" s="8">
        <f t="shared" si="117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17">
        <f>(E3767/D3767)*100</f>
        <v>0</v>
      </c>
      <c r="P3767" s="19" t="e">
        <f>ROUND(E3767/L3767, 3)</f>
        <v>#DIV/0!</v>
      </c>
      <c r="Q3767" t="str">
        <f>LEFT(N3767, SEARCH("/", N3767, 1)-1)</f>
        <v>film &amp; video</v>
      </c>
      <c r="R3767" t="str">
        <f>RIGHT(N3767,LEN(N3767)-FIND("/",N3767))</f>
        <v>animation</v>
      </c>
      <c r="S3767" s="8">
        <f t="shared" si="116"/>
        <v>41113.968576388892</v>
      </c>
      <c r="T3767" s="8">
        <f t="shared" si="117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17">
        <f>(E3768/D3768)*100</f>
        <v>0</v>
      </c>
      <c r="P3768" s="19" t="e">
        <f>ROUND(E3768/L3768, 3)</f>
        <v>#DIV/0!</v>
      </c>
      <c r="Q3768" t="str">
        <f>LEFT(N3768, SEARCH("/", N3768, 1)-1)</f>
        <v>film &amp; video</v>
      </c>
      <c r="R3768" t="str">
        <f>RIGHT(N3768,LEN(N3768)-FIND("/",N3768))</f>
        <v>animation</v>
      </c>
      <c r="S3768" s="8">
        <f t="shared" si="116"/>
        <v>42366.982627314821</v>
      </c>
      <c r="T3768" s="8">
        <f t="shared" si="117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17">
        <f>(E3769/D3769)*100</f>
        <v>0</v>
      </c>
      <c r="P3769" s="19" t="e">
        <f>ROUND(E3769/L3769, 3)</f>
        <v>#DIV/0!</v>
      </c>
      <c r="Q3769" t="str">
        <f>LEFT(N3769, SEARCH("/", N3769, 1)-1)</f>
        <v>film &amp; video</v>
      </c>
      <c r="R3769" t="str">
        <f>RIGHT(N3769,LEN(N3769)-FIND("/",N3769))</f>
        <v>animation</v>
      </c>
      <c r="S3769" s="8">
        <f t="shared" si="116"/>
        <v>42596.03506944445</v>
      </c>
      <c r="T3769" s="8">
        <f t="shared" si="117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17">
        <f>(E3770/D3770)*100</f>
        <v>0</v>
      </c>
      <c r="P3770" s="19" t="e">
        <f>ROUND(E3770/L3770, 3)</f>
        <v>#DIV/0!</v>
      </c>
      <c r="Q3770" t="str">
        <f>LEFT(N3770, SEARCH("/", N3770, 1)-1)</f>
        <v>film &amp; video</v>
      </c>
      <c r="R3770" t="str">
        <f>RIGHT(N3770,LEN(N3770)-FIND("/",N3770))</f>
        <v>animation</v>
      </c>
      <c r="S3770" s="8">
        <f t="shared" si="116"/>
        <v>42114.726134259254</v>
      </c>
      <c r="T3770" s="8">
        <f t="shared" si="117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17">
        <f>(E3771/D3771)*100</f>
        <v>0</v>
      </c>
      <c r="P3771" s="19" t="e">
        <f>ROUND(E3771/L3771, 3)</f>
        <v>#DIV/0!</v>
      </c>
      <c r="Q3771" t="str">
        <f>LEFT(N3771, SEARCH("/", N3771, 1)-1)</f>
        <v>film &amp; video</v>
      </c>
      <c r="R3771" t="str">
        <f>RIGHT(N3771,LEN(N3771)-FIND("/",N3771))</f>
        <v>animation</v>
      </c>
      <c r="S3771" s="8">
        <f t="shared" si="116"/>
        <v>42171.827604166669</v>
      </c>
      <c r="T3771" s="8">
        <f t="shared" si="117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17">
        <f>(E3772/D3772)*100</f>
        <v>0</v>
      </c>
      <c r="P3772" s="19" t="e">
        <f>ROUND(E3772/L3772, 3)</f>
        <v>#DIV/0!</v>
      </c>
      <c r="Q3772" t="str">
        <f>LEFT(N3772, SEARCH("/", N3772, 1)-1)</f>
        <v>film &amp; video</v>
      </c>
      <c r="R3772" t="str">
        <f>RIGHT(N3772,LEN(N3772)-FIND("/",N3772))</f>
        <v>animation</v>
      </c>
      <c r="S3772" s="8">
        <f t="shared" si="116"/>
        <v>40703.234386574077</v>
      </c>
      <c r="T3772" s="8">
        <f t="shared" si="117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17">
        <f>(E3773/D3773)*100</f>
        <v>0</v>
      </c>
      <c r="P3773" s="19" t="e">
        <f>ROUND(E3773/L3773, 3)</f>
        <v>#DIV/0!</v>
      </c>
      <c r="Q3773" t="str">
        <f>LEFT(N3773, SEARCH("/", N3773, 1)-1)</f>
        <v>film &amp; video</v>
      </c>
      <c r="R3773" t="str">
        <f>RIGHT(N3773,LEN(N3773)-FIND("/",N3773))</f>
        <v>animation</v>
      </c>
      <c r="S3773" s="8">
        <f t="shared" si="116"/>
        <v>42400.176377314812</v>
      </c>
      <c r="T3773" s="8">
        <f t="shared" si="117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17">
        <f>(E3774/D3774)*100</f>
        <v>0</v>
      </c>
      <c r="P3774" s="19" t="e">
        <f>ROUND(E3774/L3774, 3)</f>
        <v>#DIV/0!</v>
      </c>
      <c r="Q3774" t="str">
        <f>LEFT(N3774, SEARCH("/", N3774, 1)-1)</f>
        <v>film &amp; video</v>
      </c>
      <c r="R3774" t="str">
        <f>RIGHT(N3774,LEN(N3774)-FIND("/",N3774))</f>
        <v>animation</v>
      </c>
      <c r="S3774" s="8">
        <f t="shared" si="116"/>
        <v>42091.778703703705</v>
      </c>
      <c r="T3774" s="8">
        <f t="shared" si="117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17">
        <f>(E3775/D3775)*100</f>
        <v>0</v>
      </c>
      <c r="P3775" s="19" t="e">
        <f>ROUND(E3775/L3775, 3)</f>
        <v>#DIV/0!</v>
      </c>
      <c r="Q3775" t="str">
        <f>LEFT(N3775, SEARCH("/", N3775, 1)-1)</f>
        <v>film &amp; video</v>
      </c>
      <c r="R3775" t="str">
        <f>RIGHT(N3775,LEN(N3775)-FIND("/",N3775))</f>
        <v>animation</v>
      </c>
      <c r="S3775" s="8">
        <f t="shared" si="116"/>
        <v>42223.616018518514</v>
      </c>
      <c r="T3775" s="8">
        <f t="shared" si="117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17">
        <f>(E3776/D3776)*100</f>
        <v>0</v>
      </c>
      <c r="P3776" s="19" t="e">
        <f>ROUND(E3776/L3776, 3)</f>
        <v>#DIV/0!</v>
      </c>
      <c r="Q3776" t="str">
        <f>LEFT(N3776, SEARCH("/", N3776, 1)-1)</f>
        <v>technology</v>
      </c>
      <c r="R3776" t="str">
        <f>RIGHT(N3776,LEN(N3776)-FIND("/",N3776))</f>
        <v>web</v>
      </c>
      <c r="S3776" s="8">
        <f t="shared" si="116"/>
        <v>42380.696342592593</v>
      </c>
      <c r="T3776" s="8">
        <f t="shared" si="117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17">
        <f>(E3777/D3777)*100</f>
        <v>0</v>
      </c>
      <c r="P3777" s="19" t="e">
        <f>ROUND(E3777/L3777, 3)</f>
        <v>#DIV/0!</v>
      </c>
      <c r="Q3777" t="str">
        <f>LEFT(N3777, SEARCH("/", N3777, 1)-1)</f>
        <v>technology</v>
      </c>
      <c r="R3777" t="str">
        <f>RIGHT(N3777,LEN(N3777)-FIND("/",N3777))</f>
        <v>web</v>
      </c>
      <c r="S3777" s="8">
        <f t="shared" si="116"/>
        <v>42318.616851851853</v>
      </c>
      <c r="T3777" s="8">
        <f t="shared" si="117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17">
        <f>(E3778/D3778)*100</f>
        <v>0</v>
      </c>
      <c r="P3778" s="19" t="e">
        <f>ROUND(E3778/L3778, 3)</f>
        <v>#DIV/0!</v>
      </c>
      <c r="Q3778" t="str">
        <f>LEFT(N3778, SEARCH("/", N3778, 1)-1)</f>
        <v>technology</v>
      </c>
      <c r="R3778" t="str">
        <f>RIGHT(N3778,LEN(N3778)-FIND("/",N3778))</f>
        <v>web</v>
      </c>
      <c r="S3778" s="8">
        <f t="shared" si="116"/>
        <v>42503.353506944448</v>
      </c>
      <c r="T3778" s="8">
        <f t="shared" si="117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17">
        <f>(E3779/D3779)*100</f>
        <v>0</v>
      </c>
      <c r="P3779" s="19" t="e">
        <f>ROUND(E3779/L3779, 3)</f>
        <v>#DIV/0!</v>
      </c>
      <c r="Q3779" t="str">
        <f>LEFT(N3779, SEARCH("/", N3779, 1)-1)</f>
        <v>technology</v>
      </c>
      <c r="R3779" t="str">
        <f>RIGHT(N3779,LEN(N3779)-FIND("/",N3779))</f>
        <v>web</v>
      </c>
      <c r="S3779" s="8">
        <f t="shared" ref="S3779:S3842" si="118">(((J3779/60)/60)/24)+DATE(1970,1,1)</f>
        <v>42057.883159722223</v>
      </c>
      <c r="T3779" s="8">
        <f t="shared" ref="T3779:T3842" si="11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17">
        <f>(E3780/D3780)*100</f>
        <v>0</v>
      </c>
      <c r="P3780" s="19" t="e">
        <f>ROUND(E3780/L3780, 3)</f>
        <v>#DIV/0!</v>
      </c>
      <c r="Q3780" t="str">
        <f>LEFT(N3780, SEARCH("/", N3780, 1)-1)</f>
        <v>technology</v>
      </c>
      <c r="R3780" t="str">
        <f>RIGHT(N3780,LEN(N3780)-FIND("/",N3780))</f>
        <v>web</v>
      </c>
      <c r="S3780" s="8">
        <f t="shared" si="118"/>
        <v>42692.389062500006</v>
      </c>
      <c r="T3780" s="8">
        <f t="shared" si="11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17">
        <f>(E3781/D3781)*100</f>
        <v>0</v>
      </c>
      <c r="P3781" s="19" t="e">
        <f>ROUND(E3781/L3781, 3)</f>
        <v>#DIV/0!</v>
      </c>
      <c r="Q3781" t="str">
        <f>LEFT(N3781, SEARCH("/", N3781, 1)-1)</f>
        <v>technology</v>
      </c>
      <c r="R3781" t="str">
        <f>RIGHT(N3781,LEN(N3781)-FIND("/",N3781))</f>
        <v>web</v>
      </c>
      <c r="S3781" s="8">
        <f t="shared" si="118"/>
        <v>42165.785289351858</v>
      </c>
      <c r="T3781" s="8">
        <f t="shared" si="11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17">
        <f>(E3782/D3782)*100</f>
        <v>0</v>
      </c>
      <c r="P3782" s="19" t="e">
        <f>ROUND(E3782/L3782, 3)</f>
        <v>#DIV/0!</v>
      </c>
      <c r="Q3782" t="str">
        <f>LEFT(N3782, SEARCH("/", N3782, 1)-1)</f>
        <v>technology</v>
      </c>
      <c r="R3782" t="str">
        <f>RIGHT(N3782,LEN(N3782)-FIND("/",N3782))</f>
        <v>web</v>
      </c>
      <c r="S3782" s="8">
        <f t="shared" si="118"/>
        <v>41975.842523148152</v>
      </c>
      <c r="T3782" s="8">
        <f t="shared" si="11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17">
        <f>(E3783/D3783)*100</f>
        <v>0</v>
      </c>
      <c r="P3783" s="19" t="e">
        <f>ROUND(E3783/L3783, 3)</f>
        <v>#DIV/0!</v>
      </c>
      <c r="Q3783" t="str">
        <f>LEFT(N3783, SEARCH("/", N3783, 1)-1)</f>
        <v>technology</v>
      </c>
      <c r="R3783" t="str">
        <f>RIGHT(N3783,LEN(N3783)-FIND("/",N3783))</f>
        <v>web</v>
      </c>
      <c r="S3783" s="8">
        <f t="shared" si="118"/>
        <v>42282.71629629629</v>
      </c>
      <c r="T3783" s="8">
        <f t="shared" si="11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17">
        <f>(E3784/D3784)*100</f>
        <v>0</v>
      </c>
      <c r="P3784" s="19" t="e">
        <f>ROUND(E3784/L3784, 3)</f>
        <v>#DIV/0!</v>
      </c>
      <c r="Q3784" t="str">
        <f>LEFT(N3784, SEARCH("/", N3784, 1)-1)</f>
        <v>technology</v>
      </c>
      <c r="R3784" t="str">
        <f>RIGHT(N3784,LEN(N3784)-FIND("/",N3784))</f>
        <v>web</v>
      </c>
      <c r="S3784" s="8">
        <f t="shared" si="118"/>
        <v>42188.012777777782</v>
      </c>
      <c r="T3784" s="8">
        <f t="shared" si="11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17">
        <f>(E3785/D3785)*100</f>
        <v>0</v>
      </c>
      <c r="P3785" s="19" t="e">
        <f>ROUND(E3785/L3785, 3)</f>
        <v>#DIV/0!</v>
      </c>
      <c r="Q3785" t="str">
        <f>LEFT(N3785, SEARCH("/", N3785, 1)-1)</f>
        <v>technology</v>
      </c>
      <c r="R3785" t="str">
        <f>RIGHT(N3785,LEN(N3785)-FIND("/",N3785))</f>
        <v>web</v>
      </c>
      <c r="S3785" s="8">
        <f t="shared" si="118"/>
        <v>42055.739803240736</v>
      </c>
      <c r="T3785" s="8">
        <f t="shared" si="11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17">
        <f>(E3786/D3786)*100</f>
        <v>0</v>
      </c>
      <c r="P3786" s="19" t="e">
        <f>ROUND(E3786/L3786, 3)</f>
        <v>#DIV/0!</v>
      </c>
      <c r="Q3786" t="str">
        <f>LEFT(N3786, SEARCH("/", N3786, 1)-1)</f>
        <v>technology</v>
      </c>
      <c r="R3786" t="str">
        <f>RIGHT(N3786,LEN(N3786)-FIND("/",N3786))</f>
        <v>web</v>
      </c>
      <c r="S3786" s="8">
        <f t="shared" si="118"/>
        <v>42283.3909375</v>
      </c>
      <c r="T3786" s="8">
        <f t="shared" si="11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17">
        <f>(E3787/D3787)*100</f>
        <v>0</v>
      </c>
      <c r="P3787" s="19" t="e">
        <f>ROUND(E3787/L3787, 3)</f>
        <v>#DIV/0!</v>
      </c>
      <c r="Q3787" t="str">
        <f>LEFT(N3787, SEARCH("/", N3787, 1)-1)</f>
        <v>technology</v>
      </c>
      <c r="R3787" t="str">
        <f>RIGHT(N3787,LEN(N3787)-FIND("/",N3787))</f>
        <v>web</v>
      </c>
      <c r="S3787" s="8">
        <f t="shared" si="118"/>
        <v>42143.79415509259</v>
      </c>
      <c r="T3787" s="8">
        <f t="shared" si="11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17">
        <f>(E3788/D3788)*100</f>
        <v>0</v>
      </c>
      <c r="P3788" s="19" t="e">
        <f>ROUND(E3788/L3788, 3)</f>
        <v>#DIV/0!</v>
      </c>
      <c r="Q3788" t="str">
        <f>LEFT(N3788, SEARCH("/", N3788, 1)-1)</f>
        <v>technology</v>
      </c>
      <c r="R3788" t="str">
        <f>RIGHT(N3788,LEN(N3788)-FIND("/",N3788))</f>
        <v>web</v>
      </c>
      <c r="S3788" s="8">
        <f t="shared" si="118"/>
        <v>41849.035370370373</v>
      </c>
      <c r="T3788" s="8">
        <f t="shared" si="11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17">
        <f>(E3789/D3789)*100</f>
        <v>0</v>
      </c>
      <c r="P3789" s="19" t="e">
        <f>ROUND(E3789/L3789, 3)</f>
        <v>#DIV/0!</v>
      </c>
      <c r="Q3789" t="str">
        <f>LEFT(N3789, SEARCH("/", N3789, 1)-1)</f>
        <v>technology</v>
      </c>
      <c r="R3789" t="str">
        <f>RIGHT(N3789,LEN(N3789)-FIND("/",N3789))</f>
        <v>web</v>
      </c>
      <c r="S3789" s="8">
        <f t="shared" si="118"/>
        <v>42300.825648148151</v>
      </c>
      <c r="T3789" s="8">
        <f t="shared" si="11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17">
        <f>(E3790/D3790)*100</f>
        <v>0</v>
      </c>
      <c r="P3790" s="19" t="e">
        <f>ROUND(E3790/L3790, 3)</f>
        <v>#DIV/0!</v>
      </c>
      <c r="Q3790" t="str">
        <f>LEFT(N3790, SEARCH("/", N3790, 1)-1)</f>
        <v>technology</v>
      </c>
      <c r="R3790" t="str">
        <f>RIGHT(N3790,LEN(N3790)-FIND("/",N3790))</f>
        <v>web</v>
      </c>
      <c r="S3790" s="8">
        <f t="shared" si="118"/>
        <v>42086.83085648148</v>
      </c>
      <c r="T3790" s="8">
        <f t="shared" si="11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17">
        <f>(E3791/D3791)*100</f>
        <v>0</v>
      </c>
      <c r="P3791" s="19" t="e">
        <f>ROUND(E3791/L3791, 3)</f>
        <v>#DIV/0!</v>
      </c>
      <c r="Q3791" t="str">
        <f>LEFT(N3791, SEARCH("/", N3791, 1)-1)</f>
        <v>technology</v>
      </c>
      <c r="R3791" t="str">
        <f>RIGHT(N3791,LEN(N3791)-FIND("/",N3791))</f>
        <v>web</v>
      </c>
      <c r="S3791" s="8">
        <f t="shared" si="118"/>
        <v>42328.560613425929</v>
      </c>
      <c r="T3791" s="8">
        <f t="shared" si="11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17">
        <f>(E3792/D3792)*100</f>
        <v>0</v>
      </c>
      <c r="P3792" s="19" t="e">
        <f>ROUND(E3792/L3792, 3)</f>
        <v>#DIV/0!</v>
      </c>
      <c r="Q3792" t="str">
        <f>LEFT(N3792, SEARCH("/", N3792, 1)-1)</f>
        <v>technology</v>
      </c>
      <c r="R3792" t="str">
        <f>RIGHT(N3792,LEN(N3792)-FIND("/",N3792))</f>
        <v>web</v>
      </c>
      <c r="S3792" s="8">
        <f t="shared" si="118"/>
        <v>42585.031782407401</v>
      </c>
      <c r="T3792" s="8">
        <f t="shared" si="11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17">
        <f>(E3793/D3793)*100</f>
        <v>0</v>
      </c>
      <c r="P3793" s="19" t="e">
        <f>ROUND(E3793/L3793, 3)</f>
        <v>#DIV/0!</v>
      </c>
      <c r="Q3793" t="str">
        <f>LEFT(N3793, SEARCH("/", N3793, 1)-1)</f>
        <v>technology</v>
      </c>
      <c r="R3793" t="str">
        <f>RIGHT(N3793,LEN(N3793)-FIND("/",N3793))</f>
        <v>web</v>
      </c>
      <c r="S3793" s="8">
        <f t="shared" si="118"/>
        <v>42515.061805555553</v>
      </c>
      <c r="T3793" s="8">
        <f t="shared" si="11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17">
        <f>(E3794/D3794)*100</f>
        <v>0</v>
      </c>
      <c r="P3794" s="19" t="e">
        <f>ROUND(E3794/L3794, 3)</f>
        <v>#DIV/0!</v>
      </c>
      <c r="Q3794" t="str">
        <f>LEFT(N3794, SEARCH("/", N3794, 1)-1)</f>
        <v>technology</v>
      </c>
      <c r="R3794" t="str">
        <f>RIGHT(N3794,LEN(N3794)-FIND("/",N3794))</f>
        <v>web</v>
      </c>
      <c r="S3794" s="8">
        <f t="shared" si="118"/>
        <v>42242.122210648144</v>
      </c>
      <c r="T3794" s="8">
        <f t="shared" si="11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17">
        <f>(E3795/D3795)*100</f>
        <v>0</v>
      </c>
      <c r="P3795" s="19" t="e">
        <f>ROUND(E3795/L3795, 3)</f>
        <v>#DIV/0!</v>
      </c>
      <c r="Q3795" t="str">
        <f>LEFT(N3795, SEARCH("/", N3795, 1)-1)</f>
        <v>technology</v>
      </c>
      <c r="R3795" t="str">
        <f>RIGHT(N3795,LEN(N3795)-FIND("/",N3795))</f>
        <v>web</v>
      </c>
      <c r="S3795" s="8">
        <f t="shared" si="118"/>
        <v>42761.376238425932</v>
      </c>
      <c r="T3795" s="8">
        <f t="shared" si="11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17">
        <f>(E3796/D3796)*100</f>
        <v>0</v>
      </c>
      <c r="P3796" s="19" t="e">
        <f>ROUND(E3796/L3796, 3)</f>
        <v>#DIV/0!</v>
      </c>
      <c r="Q3796" t="str">
        <f>LEFT(N3796, SEARCH("/", N3796, 1)-1)</f>
        <v>technology</v>
      </c>
      <c r="R3796" t="str">
        <f>RIGHT(N3796,LEN(N3796)-FIND("/",N3796))</f>
        <v>web</v>
      </c>
      <c r="S3796" s="8">
        <f t="shared" si="118"/>
        <v>42317.810219907406</v>
      </c>
      <c r="T3796" s="8">
        <f t="shared" si="11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17">
        <f>(E3797/D3797)*100</f>
        <v>0</v>
      </c>
      <c r="P3797" s="19" t="e">
        <f>ROUND(E3797/L3797, 3)</f>
        <v>#DIV/0!</v>
      </c>
      <c r="Q3797" t="str">
        <f>LEFT(N3797, SEARCH("/", N3797, 1)-1)</f>
        <v>technology</v>
      </c>
      <c r="R3797" t="str">
        <f>RIGHT(N3797,LEN(N3797)-FIND("/",N3797))</f>
        <v>web</v>
      </c>
      <c r="S3797" s="8">
        <f t="shared" si="118"/>
        <v>42122.009224537032</v>
      </c>
      <c r="T3797" s="8">
        <f t="shared" si="11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17">
        <f>(E3798/D3798)*100</f>
        <v>0</v>
      </c>
      <c r="P3798" s="19" t="e">
        <f>ROUND(E3798/L3798, 3)</f>
        <v>#DIV/0!</v>
      </c>
      <c r="Q3798" t="str">
        <f>LEFT(N3798, SEARCH("/", N3798, 1)-1)</f>
        <v>technology</v>
      </c>
      <c r="R3798" t="str">
        <f>RIGHT(N3798,LEN(N3798)-FIND("/",N3798))</f>
        <v>web</v>
      </c>
      <c r="S3798" s="8">
        <f t="shared" si="118"/>
        <v>42108.988900462966</v>
      </c>
      <c r="T3798" s="8">
        <f t="shared" si="11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17">
        <f>(E3799/D3799)*100</f>
        <v>0</v>
      </c>
      <c r="P3799" s="19" t="e">
        <f>ROUND(E3799/L3799, 3)</f>
        <v>#DIV/0!</v>
      </c>
      <c r="Q3799" t="str">
        <f>LEFT(N3799, SEARCH("/", N3799, 1)-1)</f>
        <v>technology</v>
      </c>
      <c r="R3799" t="str">
        <f>RIGHT(N3799,LEN(N3799)-FIND("/",N3799))</f>
        <v>web</v>
      </c>
      <c r="S3799" s="8">
        <f t="shared" si="118"/>
        <v>42790.895567129628</v>
      </c>
      <c r="T3799" s="8">
        <f t="shared" si="11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17">
        <f>(E3800/D3800)*100</f>
        <v>0</v>
      </c>
      <c r="P3800" s="19" t="e">
        <f>ROUND(E3800/L3800, 3)</f>
        <v>#DIV/0!</v>
      </c>
      <c r="Q3800" t="str">
        <f>LEFT(N3800, SEARCH("/", N3800, 1)-1)</f>
        <v>technology</v>
      </c>
      <c r="R3800" t="str">
        <f>RIGHT(N3800,LEN(N3800)-FIND("/",N3800))</f>
        <v>web</v>
      </c>
      <c r="S3800" s="8">
        <f t="shared" si="118"/>
        <v>41803.692789351851</v>
      </c>
      <c r="T3800" s="8">
        <f t="shared" si="11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17">
        <f>(E3801/D3801)*100</f>
        <v>0</v>
      </c>
      <c r="P3801" s="19" t="e">
        <f>ROUND(E3801/L3801, 3)</f>
        <v>#DIV/0!</v>
      </c>
      <c r="Q3801" t="str">
        <f>LEFT(N3801, SEARCH("/", N3801, 1)-1)</f>
        <v>technology</v>
      </c>
      <c r="R3801" t="str">
        <f>RIGHT(N3801,LEN(N3801)-FIND("/",N3801))</f>
        <v>web</v>
      </c>
      <c r="S3801" s="8">
        <f t="shared" si="118"/>
        <v>42303.659317129626</v>
      </c>
      <c r="T3801" s="8">
        <f t="shared" si="11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17">
        <f>(E3802/D3802)*100</f>
        <v>0</v>
      </c>
      <c r="P3802" s="19" t="e">
        <f>ROUND(E3802/L3802, 3)</f>
        <v>#DIV/0!</v>
      </c>
      <c r="Q3802" t="str">
        <f>LEFT(N3802, SEARCH("/", N3802, 1)-1)</f>
        <v>technology</v>
      </c>
      <c r="R3802" t="str">
        <f>RIGHT(N3802,LEN(N3802)-FIND("/",N3802))</f>
        <v>web</v>
      </c>
      <c r="S3802" s="8">
        <f t="shared" si="118"/>
        <v>42762.962013888886</v>
      </c>
      <c r="T3802" s="8">
        <f t="shared" si="11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17">
        <f>(E3803/D3803)*100</f>
        <v>0</v>
      </c>
      <c r="P3803" s="19" t="e">
        <f>ROUND(E3803/L3803, 3)</f>
        <v>#DIV/0!</v>
      </c>
      <c r="Q3803" t="str">
        <f>LEFT(N3803, SEARCH("/", N3803, 1)-1)</f>
        <v>technology</v>
      </c>
      <c r="R3803" t="str">
        <f>RIGHT(N3803,LEN(N3803)-FIND("/",N3803))</f>
        <v>wearables</v>
      </c>
      <c r="S3803" s="8">
        <f t="shared" si="118"/>
        <v>42189.673263888893</v>
      </c>
      <c r="T3803" s="8">
        <f t="shared" si="11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17">
        <f>(E3804/D3804)*100</f>
        <v>0</v>
      </c>
      <c r="P3804" s="19" t="e">
        <f>ROUND(E3804/L3804, 3)</f>
        <v>#DIV/0!</v>
      </c>
      <c r="Q3804" t="str">
        <f>LEFT(N3804, SEARCH("/", N3804, 1)-1)</f>
        <v>technology</v>
      </c>
      <c r="R3804" t="str">
        <f>RIGHT(N3804,LEN(N3804)-FIND("/",N3804))</f>
        <v>wearables</v>
      </c>
      <c r="S3804" s="8">
        <f t="shared" si="118"/>
        <v>42676.995173611111</v>
      </c>
      <c r="T3804" s="8">
        <f t="shared" si="11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17">
        <f>(E3805/D3805)*100</f>
        <v>0</v>
      </c>
      <c r="P3805" s="19" t="e">
        <f>ROUND(E3805/L3805, 3)</f>
        <v>#DIV/0!</v>
      </c>
      <c r="Q3805" t="str">
        <f>LEFT(N3805, SEARCH("/", N3805, 1)-1)</f>
        <v>technology</v>
      </c>
      <c r="R3805" t="str">
        <f>RIGHT(N3805,LEN(N3805)-FIND("/",N3805))</f>
        <v>wearables</v>
      </c>
      <c r="S3805" s="8">
        <f t="shared" si="118"/>
        <v>41837.984976851854</v>
      </c>
      <c r="T3805" s="8">
        <f t="shared" si="11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17">
        <f>(E3806/D3806)*100</f>
        <v>0</v>
      </c>
      <c r="P3806" s="19" t="e">
        <f>ROUND(E3806/L3806, 3)</f>
        <v>#DIV/0!</v>
      </c>
      <c r="Q3806" t="str">
        <f>LEFT(N3806, SEARCH("/", N3806, 1)-1)</f>
        <v>publishing</v>
      </c>
      <c r="R3806" t="str">
        <f>RIGHT(N3806,LEN(N3806)-FIND("/",N3806))</f>
        <v>fiction</v>
      </c>
      <c r="S3806" s="8">
        <f t="shared" si="118"/>
        <v>42670.764039351852</v>
      </c>
      <c r="T3806" s="8">
        <f t="shared" si="11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17">
        <f>(E3807/D3807)*100</f>
        <v>0</v>
      </c>
      <c r="P3807" s="19" t="e">
        <f>ROUND(E3807/L3807, 3)</f>
        <v>#DIV/0!</v>
      </c>
      <c r="Q3807" t="str">
        <f>LEFT(N3807, SEARCH("/", N3807, 1)-1)</f>
        <v>publishing</v>
      </c>
      <c r="R3807" t="str">
        <f>RIGHT(N3807,LEN(N3807)-FIND("/",N3807))</f>
        <v>fiction</v>
      </c>
      <c r="S3807" s="8">
        <f t="shared" si="118"/>
        <v>42690.858449074076</v>
      </c>
      <c r="T3807" s="8">
        <f t="shared" si="11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17">
        <f>(E3808/D3808)*100</f>
        <v>0</v>
      </c>
      <c r="P3808" s="19" t="e">
        <f>ROUND(E3808/L3808, 3)</f>
        <v>#DIV/0!</v>
      </c>
      <c r="Q3808" t="str">
        <f>LEFT(N3808, SEARCH("/", N3808, 1)-1)</f>
        <v>publishing</v>
      </c>
      <c r="R3808" t="str">
        <f>RIGHT(N3808,LEN(N3808)-FIND("/",N3808))</f>
        <v>fiction</v>
      </c>
      <c r="S3808" s="8">
        <f t="shared" si="118"/>
        <v>42227.173159722224</v>
      </c>
      <c r="T3808" s="8">
        <f t="shared" si="11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17">
        <f>(E3809/D3809)*100</f>
        <v>0</v>
      </c>
      <c r="P3809" s="19" t="e">
        <f>ROUND(E3809/L3809, 3)</f>
        <v>#DIV/0!</v>
      </c>
      <c r="Q3809" t="str">
        <f>LEFT(N3809, SEARCH("/", N3809, 1)-1)</f>
        <v>publishing</v>
      </c>
      <c r="R3809" t="str">
        <f>RIGHT(N3809,LEN(N3809)-FIND("/",N3809))</f>
        <v>fiction</v>
      </c>
      <c r="S3809" s="8">
        <f t="shared" si="118"/>
        <v>42021.783368055556</v>
      </c>
      <c r="T3809" s="8">
        <f t="shared" si="11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17">
        <f>(E3810/D3810)*100</f>
        <v>0</v>
      </c>
      <c r="P3810" s="19" t="e">
        <f>ROUND(E3810/L3810, 3)</f>
        <v>#DIV/0!</v>
      </c>
      <c r="Q3810" t="str">
        <f>LEFT(N3810, SEARCH("/", N3810, 1)-1)</f>
        <v>publishing</v>
      </c>
      <c r="R3810" t="str">
        <f>RIGHT(N3810,LEN(N3810)-FIND("/",N3810))</f>
        <v>fiction</v>
      </c>
      <c r="S3810" s="8">
        <f t="shared" si="118"/>
        <v>41594.207060185188</v>
      </c>
      <c r="T3810" s="8">
        <f t="shared" si="11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17">
        <f>(E3811/D3811)*100</f>
        <v>0</v>
      </c>
      <c r="P3811" s="19" t="e">
        <f>ROUND(E3811/L3811, 3)</f>
        <v>#DIV/0!</v>
      </c>
      <c r="Q3811" t="str">
        <f>LEFT(N3811, SEARCH("/", N3811, 1)-1)</f>
        <v>publishing</v>
      </c>
      <c r="R3811" t="str">
        <f>RIGHT(N3811,LEN(N3811)-FIND("/",N3811))</f>
        <v>fiction</v>
      </c>
      <c r="S3811" s="8">
        <f t="shared" si="118"/>
        <v>41289.999641203707</v>
      </c>
      <c r="T3811" s="8">
        <f t="shared" si="11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17">
        <f>(E3812/D3812)*100</f>
        <v>0</v>
      </c>
      <c r="P3812" s="19" t="e">
        <f>ROUND(E3812/L3812, 3)</f>
        <v>#DIV/0!</v>
      </c>
      <c r="Q3812" t="str">
        <f>LEFT(N3812, SEARCH("/", N3812, 1)-1)</f>
        <v>music</v>
      </c>
      <c r="R3812" t="str">
        <f>RIGHT(N3812,LEN(N3812)-FIND("/",N3812))</f>
        <v>jazz</v>
      </c>
      <c r="S3812" s="8">
        <f t="shared" si="118"/>
        <v>42248.723738425921</v>
      </c>
      <c r="T3812" s="8">
        <f t="shared" si="11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17">
        <f>(E3813/D3813)*100</f>
        <v>0</v>
      </c>
      <c r="P3813" s="19" t="e">
        <f>ROUND(E3813/L3813, 3)</f>
        <v>#DIV/0!</v>
      </c>
      <c r="Q3813" t="str">
        <f>LEFT(N3813, SEARCH("/", N3813, 1)-1)</f>
        <v>music</v>
      </c>
      <c r="R3813" t="str">
        <f>RIGHT(N3813,LEN(N3813)-FIND("/",N3813))</f>
        <v>indie rock</v>
      </c>
      <c r="S3813" s="8">
        <f t="shared" si="118"/>
        <v>41026.958969907406</v>
      </c>
      <c r="T3813" s="8">
        <f t="shared" si="11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17">
        <f>(E3814/D3814)*100</f>
        <v>0</v>
      </c>
      <c r="P3814" s="19" t="e">
        <f>ROUND(E3814/L3814, 3)</f>
        <v>#DIV/0!</v>
      </c>
      <c r="Q3814" t="str">
        <f>LEFT(N3814, SEARCH("/", N3814, 1)-1)</f>
        <v>music</v>
      </c>
      <c r="R3814" t="str">
        <f>RIGHT(N3814,LEN(N3814)-FIND("/",N3814))</f>
        <v>indie rock</v>
      </c>
      <c r="S3814" s="8">
        <f t="shared" si="118"/>
        <v>41211.688750000001</v>
      </c>
      <c r="T3814" s="8">
        <f t="shared" si="11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17">
        <f>(E3815/D3815)*100</f>
        <v>0</v>
      </c>
      <c r="P3815" s="19" t="e">
        <f>ROUND(E3815/L3815, 3)</f>
        <v>#DIV/0!</v>
      </c>
      <c r="Q3815" t="str">
        <f>LEFT(N3815, SEARCH("/", N3815, 1)-1)</f>
        <v>music</v>
      </c>
      <c r="R3815" t="str">
        <f>RIGHT(N3815,LEN(N3815)-FIND("/",N3815))</f>
        <v>jazz</v>
      </c>
      <c r="S3815" s="8">
        <f t="shared" si="118"/>
        <v>40291.81150462963</v>
      </c>
      <c r="T3815" s="8">
        <f t="shared" si="11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17">
        <f>(E3816/D3816)*100</f>
        <v>0</v>
      </c>
      <c r="P3816" s="19" t="e">
        <f>ROUND(E3816/L3816, 3)</f>
        <v>#DIV/0!</v>
      </c>
      <c r="Q3816" t="str">
        <f>LEFT(N3816, SEARCH("/", N3816, 1)-1)</f>
        <v>music</v>
      </c>
      <c r="R3816" t="str">
        <f>RIGHT(N3816,LEN(N3816)-FIND("/",N3816))</f>
        <v>jazz</v>
      </c>
      <c r="S3816" s="8">
        <f t="shared" si="118"/>
        <v>41681.189699074072</v>
      </c>
      <c r="T3816" s="8">
        <f t="shared" si="11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17">
        <f>(E3817/D3817)*100</f>
        <v>0</v>
      </c>
      <c r="P3817" s="19" t="e">
        <f>ROUND(E3817/L3817, 3)</f>
        <v>#DIV/0!</v>
      </c>
      <c r="Q3817" t="str">
        <f>LEFT(N3817, SEARCH("/", N3817, 1)-1)</f>
        <v>music</v>
      </c>
      <c r="R3817" t="str">
        <f>RIGHT(N3817,LEN(N3817)-FIND("/",N3817))</f>
        <v>jazz</v>
      </c>
      <c r="S3817" s="8">
        <f t="shared" si="118"/>
        <v>40767.192395833335</v>
      </c>
      <c r="T3817" s="8">
        <f t="shared" si="11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17">
        <f>(E3818/D3818)*100</f>
        <v>0</v>
      </c>
      <c r="P3818" s="19" t="e">
        <f>ROUND(E3818/L3818, 3)</f>
        <v>#DIV/0!</v>
      </c>
      <c r="Q3818" t="str">
        <f>LEFT(N3818, SEARCH("/", N3818, 1)-1)</f>
        <v>music</v>
      </c>
      <c r="R3818" t="str">
        <f>RIGHT(N3818,LEN(N3818)-FIND("/",N3818))</f>
        <v>jazz</v>
      </c>
      <c r="S3818" s="8">
        <f t="shared" si="118"/>
        <v>40340.801562499997</v>
      </c>
      <c r="T3818" s="8">
        <f t="shared" si="11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17">
        <f>(E3819/D3819)*100</f>
        <v>0</v>
      </c>
      <c r="P3819" s="19" t="e">
        <f>ROUND(E3819/L3819, 3)</f>
        <v>#DIV/0!</v>
      </c>
      <c r="Q3819" t="str">
        <f>LEFT(N3819, SEARCH("/", N3819, 1)-1)</f>
        <v>music</v>
      </c>
      <c r="R3819" t="str">
        <f>RIGHT(N3819,LEN(N3819)-FIND("/",N3819))</f>
        <v>jazz</v>
      </c>
      <c r="S3819" s="8">
        <f t="shared" si="118"/>
        <v>41642.005150462966</v>
      </c>
      <c r="T3819" s="8">
        <f t="shared" si="11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17">
        <f>(E3820/D3820)*100</f>
        <v>0</v>
      </c>
      <c r="P3820" s="19" t="e">
        <f>ROUND(E3820/L3820, 3)</f>
        <v>#DIV/0!</v>
      </c>
      <c r="Q3820" t="str">
        <f>LEFT(N3820, SEARCH("/", N3820, 1)-1)</f>
        <v>music</v>
      </c>
      <c r="R3820" t="str">
        <f>RIGHT(N3820,LEN(N3820)-FIND("/",N3820))</f>
        <v>jazz</v>
      </c>
      <c r="S3820" s="8">
        <f t="shared" si="118"/>
        <v>41116.763275462967</v>
      </c>
      <c r="T3820" s="8">
        <f t="shared" si="11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17">
        <f>(E3821/D3821)*100</f>
        <v>0</v>
      </c>
      <c r="P3821" s="19" t="e">
        <f>ROUND(E3821/L3821, 3)</f>
        <v>#DIV/0!</v>
      </c>
      <c r="Q3821" t="str">
        <f>LEFT(N3821, SEARCH("/", N3821, 1)-1)</f>
        <v>music</v>
      </c>
      <c r="R3821" t="str">
        <f>RIGHT(N3821,LEN(N3821)-FIND("/",N3821))</f>
        <v>jazz</v>
      </c>
      <c r="S3821" s="8">
        <f t="shared" si="118"/>
        <v>40434.853402777779</v>
      </c>
      <c r="T3821" s="8">
        <f t="shared" si="11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17">
        <f>(E3822/D3822)*100</f>
        <v>0</v>
      </c>
      <c r="P3822" s="19" t="e">
        <f>ROUND(E3822/L3822, 3)</f>
        <v>#DIV/0!</v>
      </c>
      <c r="Q3822" t="str">
        <f>LEFT(N3822, SEARCH("/", N3822, 1)-1)</f>
        <v>music</v>
      </c>
      <c r="R3822" t="str">
        <f>RIGHT(N3822,LEN(N3822)-FIND("/",N3822))</f>
        <v>jazz</v>
      </c>
      <c r="S3822" s="8">
        <f t="shared" si="118"/>
        <v>41562.67155092593</v>
      </c>
      <c r="T3822" s="8">
        <f t="shared" si="11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17">
        <f>(E3823/D3823)*100</f>
        <v>0</v>
      </c>
      <c r="P3823" s="19" t="e">
        <f>ROUND(E3823/L3823, 3)</f>
        <v>#DIV/0!</v>
      </c>
      <c r="Q3823" t="str">
        <f>LEFT(N3823, SEARCH("/", N3823, 1)-1)</f>
        <v>music</v>
      </c>
      <c r="R3823" t="str">
        <f>RIGHT(N3823,LEN(N3823)-FIND("/",N3823))</f>
        <v>jazz</v>
      </c>
      <c r="S3823" s="8">
        <f t="shared" si="118"/>
        <v>40338.02002314815</v>
      </c>
      <c r="T3823" s="8">
        <f t="shared" si="11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17">
        <f>(E3824/D3824)*100</f>
        <v>0</v>
      </c>
      <c r="P3824" s="19" t="e">
        <f>ROUND(E3824/L3824, 3)</f>
        <v>#DIV/0!</v>
      </c>
      <c r="Q3824" t="str">
        <f>LEFT(N3824, SEARCH("/", N3824, 1)-1)</f>
        <v>music</v>
      </c>
      <c r="R3824" t="str">
        <f>RIGHT(N3824,LEN(N3824)-FIND("/",N3824))</f>
        <v>jazz</v>
      </c>
      <c r="S3824" s="8">
        <f t="shared" si="118"/>
        <v>41013.822858796295</v>
      </c>
      <c r="T3824" s="8">
        <f t="shared" si="11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17">
        <f>(E3825/D3825)*100</f>
        <v>0</v>
      </c>
      <c r="P3825" s="19" t="e">
        <f>ROUND(E3825/L3825, 3)</f>
        <v>#DIV/0!</v>
      </c>
      <c r="Q3825" t="str">
        <f>LEFT(N3825, SEARCH("/", N3825, 1)-1)</f>
        <v>music</v>
      </c>
      <c r="R3825" t="str">
        <f>RIGHT(N3825,LEN(N3825)-FIND("/",N3825))</f>
        <v>jazz</v>
      </c>
      <c r="S3825" s="8">
        <f t="shared" si="118"/>
        <v>40978.238067129627</v>
      </c>
      <c r="T3825" s="8">
        <f t="shared" si="11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17">
        <f>(E3826/D3826)*100</f>
        <v>0</v>
      </c>
      <c r="P3826" s="19" t="e">
        <f>ROUND(E3826/L3826, 3)</f>
        <v>#DIV/0!</v>
      </c>
      <c r="Q3826" t="str">
        <f>LEFT(N3826, SEARCH("/", N3826, 1)-1)</f>
        <v>music</v>
      </c>
      <c r="R3826" t="str">
        <f>RIGHT(N3826,LEN(N3826)-FIND("/",N3826))</f>
        <v>jazz</v>
      </c>
      <c r="S3826" s="8">
        <f t="shared" si="118"/>
        <v>40883.024178240739</v>
      </c>
      <c r="T3826" s="8">
        <f t="shared" si="11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17">
        <f>(E3827/D3827)*100</f>
        <v>0</v>
      </c>
      <c r="P3827" s="19" t="e">
        <f>ROUND(E3827/L3827, 3)</f>
        <v>#DIV/0!</v>
      </c>
      <c r="Q3827" t="str">
        <f>LEFT(N3827, SEARCH("/", N3827, 1)-1)</f>
        <v>technology</v>
      </c>
      <c r="R3827" t="str">
        <f>RIGHT(N3827,LEN(N3827)-FIND("/",N3827))</f>
        <v>wearables</v>
      </c>
      <c r="S3827" s="8">
        <f t="shared" si="118"/>
        <v>42491.781319444446</v>
      </c>
      <c r="T3827" s="8">
        <f t="shared" si="11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17">
        <f>(E3828/D3828)*100</f>
        <v>0</v>
      </c>
      <c r="P3828" s="19" t="e">
        <f>ROUND(E3828/L3828, 3)</f>
        <v>#DIV/0!</v>
      </c>
      <c r="Q3828" t="str">
        <f>LEFT(N3828, SEARCH("/", N3828, 1)-1)</f>
        <v>technology</v>
      </c>
      <c r="R3828" t="str">
        <f>RIGHT(N3828,LEN(N3828)-FIND("/",N3828))</f>
        <v>wearables</v>
      </c>
      <c r="S3828" s="8">
        <f t="shared" si="118"/>
        <v>42614.356770833328</v>
      </c>
      <c r="T3828" s="8">
        <f t="shared" si="11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17">
        <f>(E3829/D3829)*100</f>
        <v>0</v>
      </c>
      <c r="P3829" s="19" t="e">
        <f>ROUND(E3829/L3829, 3)</f>
        <v>#DIV/0!</v>
      </c>
      <c r="Q3829" t="str">
        <f>LEFT(N3829, SEARCH("/", N3829, 1)-1)</f>
        <v>journalism</v>
      </c>
      <c r="R3829" t="str">
        <f>RIGHT(N3829,LEN(N3829)-FIND("/",N3829))</f>
        <v>audio</v>
      </c>
      <c r="S3829" s="8">
        <f t="shared" si="118"/>
        <v>41831.060092592597</v>
      </c>
      <c r="T3829" s="8">
        <f t="shared" si="11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17">
        <f>(E3830/D3830)*100</f>
        <v>0</v>
      </c>
      <c r="P3830" s="19" t="e">
        <f>ROUND(E3830/L3830, 3)</f>
        <v>#DIV/0!</v>
      </c>
      <c r="Q3830" t="str">
        <f>LEFT(N3830, SEARCH("/", N3830, 1)-1)</f>
        <v>journalism</v>
      </c>
      <c r="R3830" t="str">
        <f>RIGHT(N3830,LEN(N3830)-FIND("/",N3830))</f>
        <v>audio</v>
      </c>
      <c r="S3830" s="8">
        <f t="shared" si="118"/>
        <v>42319.851388888885</v>
      </c>
      <c r="T3830" s="8">
        <f t="shared" si="11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17">
        <f>(E3831/D3831)*100</f>
        <v>0</v>
      </c>
      <c r="P3831" s="19" t="e">
        <f>ROUND(E3831/L3831, 3)</f>
        <v>#DIV/0!</v>
      </c>
      <c r="Q3831" t="str">
        <f>LEFT(N3831, SEARCH("/", N3831, 1)-1)</f>
        <v>journalism</v>
      </c>
      <c r="R3831" t="str">
        <f>RIGHT(N3831,LEN(N3831)-FIND("/",N3831))</f>
        <v>audio</v>
      </c>
      <c r="S3831" s="8">
        <f t="shared" si="118"/>
        <v>42382.431076388893</v>
      </c>
      <c r="T3831" s="8">
        <f t="shared" si="11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17">
        <f>(E3832/D3832)*100</f>
        <v>0</v>
      </c>
      <c r="P3832" s="19" t="e">
        <f>ROUND(E3832/L3832, 3)</f>
        <v>#DIV/0!</v>
      </c>
      <c r="Q3832" t="str">
        <f>LEFT(N3832, SEARCH("/", N3832, 1)-1)</f>
        <v>journalism</v>
      </c>
      <c r="R3832" t="str">
        <f>RIGHT(N3832,LEN(N3832)-FIND("/",N3832))</f>
        <v>audio</v>
      </c>
      <c r="S3832" s="8">
        <f t="shared" si="118"/>
        <v>42231.7971875</v>
      </c>
      <c r="T3832" s="8">
        <f t="shared" si="11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17">
        <f>(E3833/D3833)*100</f>
        <v>0</v>
      </c>
      <c r="P3833" s="19" t="e">
        <f>ROUND(E3833/L3833, 3)</f>
        <v>#DIV/0!</v>
      </c>
      <c r="Q3833" t="str">
        <f>LEFT(N3833, SEARCH("/", N3833, 1)-1)</f>
        <v>journalism</v>
      </c>
      <c r="R3833" t="str">
        <f>RIGHT(N3833,LEN(N3833)-FIND("/",N3833))</f>
        <v>audio</v>
      </c>
      <c r="S3833" s="8">
        <f t="shared" si="118"/>
        <v>41850.014178240745</v>
      </c>
      <c r="T3833" s="8">
        <f t="shared" si="11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17">
        <f>(E3834/D3834)*100</f>
        <v>0</v>
      </c>
      <c r="P3834" s="19" t="e">
        <f>ROUND(E3834/L3834, 3)</f>
        <v>#DIV/0!</v>
      </c>
      <c r="Q3834" t="str">
        <f>LEFT(N3834, SEARCH("/", N3834, 1)-1)</f>
        <v>journalism</v>
      </c>
      <c r="R3834" t="str">
        <f>RIGHT(N3834,LEN(N3834)-FIND("/",N3834))</f>
        <v>audio</v>
      </c>
      <c r="S3834" s="8">
        <f t="shared" si="118"/>
        <v>42483.797395833331</v>
      </c>
      <c r="T3834" s="8">
        <f t="shared" si="11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17">
        <f>(E3835/D3835)*100</f>
        <v>0</v>
      </c>
      <c r="P3835" s="19" t="e">
        <f>ROUND(E3835/L3835, 3)</f>
        <v>#DIV/0!</v>
      </c>
      <c r="Q3835" t="str">
        <f>LEFT(N3835, SEARCH("/", N3835, 1)-1)</f>
        <v>journalism</v>
      </c>
      <c r="R3835" t="str">
        <f>RIGHT(N3835,LEN(N3835)-FIND("/",N3835))</f>
        <v>audio</v>
      </c>
      <c r="S3835" s="8">
        <f t="shared" si="118"/>
        <v>41831.851840277777</v>
      </c>
      <c r="T3835" s="8">
        <f t="shared" si="11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17">
        <f>(E3836/D3836)*100</f>
        <v>0</v>
      </c>
      <c r="P3836" s="19" t="e">
        <f>ROUND(E3836/L3836, 3)</f>
        <v>#DIV/0!</v>
      </c>
      <c r="Q3836" t="str">
        <f>LEFT(N3836, SEARCH("/", N3836, 1)-1)</f>
        <v>journalism</v>
      </c>
      <c r="R3836" t="str">
        <f>RIGHT(N3836,LEN(N3836)-FIND("/",N3836))</f>
        <v>audio</v>
      </c>
      <c r="S3836" s="8">
        <f t="shared" si="118"/>
        <v>42406.992418981477</v>
      </c>
      <c r="T3836" s="8">
        <f t="shared" si="11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17">
        <f>(E3837/D3837)*100</f>
        <v>0</v>
      </c>
      <c r="P3837" s="19" t="e">
        <f>ROUND(E3837/L3837, 3)</f>
        <v>#DIV/0!</v>
      </c>
      <c r="Q3837" t="str">
        <f>LEFT(N3837, SEARCH("/", N3837, 1)-1)</f>
        <v>journalism</v>
      </c>
      <c r="R3837" t="str">
        <f>RIGHT(N3837,LEN(N3837)-FIND("/",N3837))</f>
        <v>audio</v>
      </c>
      <c r="S3837" s="8">
        <f t="shared" si="118"/>
        <v>42058.719641203701</v>
      </c>
      <c r="T3837" s="8">
        <f t="shared" si="11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17">
        <f>(E3838/D3838)*100</f>
        <v>0</v>
      </c>
      <c r="P3838" s="19" t="e">
        <f>ROUND(E3838/L3838, 3)</f>
        <v>#DIV/0!</v>
      </c>
      <c r="Q3838" t="str">
        <f>LEFT(N3838, SEARCH("/", N3838, 1)-1)</f>
        <v>journalism</v>
      </c>
      <c r="R3838" t="str">
        <f>RIGHT(N3838,LEN(N3838)-FIND("/",N3838))</f>
        <v>audio</v>
      </c>
      <c r="S3838" s="8">
        <f t="shared" si="118"/>
        <v>42678.871331018512</v>
      </c>
      <c r="T3838" s="8">
        <f t="shared" si="11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17">
        <f>(E3839/D3839)*100</f>
        <v>0</v>
      </c>
      <c r="P3839" s="19" t="e">
        <f>ROUND(E3839/L3839, 3)</f>
        <v>#DIV/0!</v>
      </c>
      <c r="Q3839" t="str">
        <f>LEFT(N3839, SEARCH("/", N3839, 1)-1)</f>
        <v>journalism</v>
      </c>
      <c r="R3839" t="str">
        <f>RIGHT(N3839,LEN(N3839)-FIND("/",N3839))</f>
        <v>audio</v>
      </c>
      <c r="S3839" s="8">
        <f t="shared" si="118"/>
        <v>42047.900960648149</v>
      </c>
      <c r="T3839" s="8">
        <f t="shared" si="11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17">
        <f>(E3840/D3840)*100</f>
        <v>0</v>
      </c>
      <c r="P3840" s="19" t="e">
        <f>ROUND(E3840/L3840, 3)</f>
        <v>#DIV/0!</v>
      </c>
      <c r="Q3840" t="str">
        <f>LEFT(N3840, SEARCH("/", N3840, 1)-1)</f>
        <v>journalism</v>
      </c>
      <c r="R3840" t="str">
        <f>RIGHT(N3840,LEN(N3840)-FIND("/",N3840))</f>
        <v>audio</v>
      </c>
      <c r="S3840" s="8">
        <f t="shared" si="118"/>
        <v>42046.79</v>
      </c>
      <c r="T3840" s="8">
        <f t="shared" si="11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17">
        <f>(E3841/D3841)*100</f>
        <v>0</v>
      </c>
      <c r="P3841" s="19" t="e">
        <f>ROUND(E3841/L3841, 3)</f>
        <v>#DIV/0!</v>
      </c>
      <c r="Q3841" t="str">
        <f>LEFT(N3841, SEARCH("/", N3841, 1)-1)</f>
        <v>journalism</v>
      </c>
      <c r="R3841" t="str">
        <f>RIGHT(N3841,LEN(N3841)-FIND("/",N3841))</f>
        <v>audio</v>
      </c>
      <c r="S3841" s="8">
        <f t="shared" si="118"/>
        <v>42432.276712962965</v>
      </c>
      <c r="T3841" s="8">
        <f t="shared" si="11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17">
        <f>(E3842/D3842)*100</f>
        <v>0</v>
      </c>
      <c r="P3842" s="19" t="e">
        <f>ROUND(E3842/L3842, 3)</f>
        <v>#DIV/0!</v>
      </c>
      <c r="Q3842" t="str">
        <f>LEFT(N3842, SEARCH("/", N3842, 1)-1)</f>
        <v>journalism</v>
      </c>
      <c r="R3842" t="str">
        <f>RIGHT(N3842,LEN(N3842)-FIND("/",N3842))</f>
        <v>audio</v>
      </c>
      <c r="S3842" s="8">
        <f t="shared" si="118"/>
        <v>42583.030810185184</v>
      </c>
      <c r="T3842" s="8">
        <f t="shared" si="11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17">
        <f>(E3843/D3843)*100</f>
        <v>0</v>
      </c>
      <c r="P3843" s="19" t="e">
        <f>ROUND(E3843/L3843, 3)</f>
        <v>#DIV/0!</v>
      </c>
      <c r="Q3843" t="str">
        <f>LEFT(N3843, SEARCH("/", N3843, 1)-1)</f>
        <v>games</v>
      </c>
      <c r="R3843" t="str">
        <f>RIGHT(N3843,LEN(N3843)-FIND("/",N3843))</f>
        <v>video games</v>
      </c>
      <c r="S3843" s="8">
        <f t="shared" ref="S3843:S3906" si="120">(((J3843/60)/60)/24)+DATE(1970,1,1)</f>
        <v>42295.753391203703</v>
      </c>
      <c r="T3843" s="8">
        <f t="shared" ref="T3843:T3906" si="121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17">
        <f>(E3844/D3844)*100</f>
        <v>0</v>
      </c>
      <c r="P3844" s="19" t="e">
        <f>ROUND(E3844/L3844, 3)</f>
        <v>#DIV/0!</v>
      </c>
      <c r="Q3844" t="str">
        <f>LEFT(N3844, SEARCH("/", N3844, 1)-1)</f>
        <v>games</v>
      </c>
      <c r="R3844" t="str">
        <f>RIGHT(N3844,LEN(N3844)-FIND("/",N3844))</f>
        <v>video games</v>
      </c>
      <c r="S3844" s="8">
        <f t="shared" si="120"/>
        <v>41829.912083333329</v>
      </c>
      <c r="T3844" s="8">
        <f t="shared" si="121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17">
        <f>(E3845/D3845)*100</f>
        <v>0</v>
      </c>
      <c r="P3845" s="19" t="e">
        <f>ROUND(E3845/L3845, 3)</f>
        <v>#DIV/0!</v>
      </c>
      <c r="Q3845" t="str">
        <f>LEFT(N3845, SEARCH("/", N3845, 1)-1)</f>
        <v>games</v>
      </c>
      <c r="R3845" t="str">
        <f>RIGHT(N3845,LEN(N3845)-FIND("/",N3845))</f>
        <v>video games</v>
      </c>
      <c r="S3845" s="8">
        <f t="shared" si="120"/>
        <v>41775.713969907411</v>
      </c>
      <c r="T3845" s="8">
        <f t="shared" si="121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17">
        <f>(E3846/D3846)*100</f>
        <v>0</v>
      </c>
      <c r="P3846" s="19" t="e">
        <f>ROUND(E3846/L3846, 3)</f>
        <v>#DIV/0!</v>
      </c>
      <c r="Q3846" t="str">
        <f>LEFT(N3846, SEARCH("/", N3846, 1)-1)</f>
        <v>games</v>
      </c>
      <c r="R3846" t="str">
        <f>RIGHT(N3846,LEN(N3846)-FIND("/",N3846))</f>
        <v>video games</v>
      </c>
      <c r="S3846" s="8">
        <f t="shared" si="120"/>
        <v>41813.861388888887</v>
      </c>
      <c r="T3846" s="8">
        <f t="shared" si="121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17">
        <f>(E3847/D3847)*100</f>
        <v>0</v>
      </c>
      <c r="P3847" s="19" t="e">
        <f>ROUND(E3847/L3847, 3)</f>
        <v>#DIV/0!</v>
      </c>
      <c r="Q3847" t="str">
        <f>LEFT(N3847, SEARCH("/", N3847, 1)-1)</f>
        <v>games</v>
      </c>
      <c r="R3847" t="str">
        <f>RIGHT(N3847,LEN(N3847)-FIND("/",N3847))</f>
        <v>video games</v>
      </c>
      <c r="S3847" s="8">
        <f t="shared" si="120"/>
        <v>40799.872685185182</v>
      </c>
      <c r="T3847" s="8">
        <f t="shared" si="121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17">
        <f>(E3848/D3848)*100</f>
        <v>0</v>
      </c>
      <c r="P3848" s="19" t="e">
        <f>ROUND(E3848/L3848, 3)</f>
        <v>#DIV/0!</v>
      </c>
      <c r="Q3848" t="str">
        <f>LEFT(N3848, SEARCH("/", N3848, 1)-1)</f>
        <v>games</v>
      </c>
      <c r="R3848" t="str">
        <f>RIGHT(N3848,LEN(N3848)-FIND("/",N3848))</f>
        <v>video games</v>
      </c>
      <c r="S3848" s="8">
        <f t="shared" si="120"/>
        <v>41410.703993055555</v>
      </c>
      <c r="T3848" s="8">
        <f t="shared" si="121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17">
        <f>(E3849/D3849)*100</f>
        <v>0</v>
      </c>
      <c r="P3849" s="19" t="e">
        <f>ROUND(E3849/L3849, 3)</f>
        <v>#DIV/0!</v>
      </c>
      <c r="Q3849" t="str">
        <f>LEFT(N3849, SEARCH("/", N3849, 1)-1)</f>
        <v>games</v>
      </c>
      <c r="R3849" t="str">
        <f>RIGHT(N3849,LEN(N3849)-FIND("/",N3849))</f>
        <v>mobile games</v>
      </c>
      <c r="S3849" s="8">
        <f t="shared" si="120"/>
        <v>42212.624189814815</v>
      </c>
      <c r="T3849" s="8">
        <f t="shared" si="121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17">
        <f>(E3850/D3850)*100</f>
        <v>0</v>
      </c>
      <c r="P3850" s="19" t="e">
        <f>ROUND(E3850/L3850, 3)</f>
        <v>#DIV/0!</v>
      </c>
      <c r="Q3850" t="str">
        <f>LEFT(N3850, SEARCH("/", N3850, 1)-1)</f>
        <v>games</v>
      </c>
      <c r="R3850" t="str">
        <f>RIGHT(N3850,LEN(N3850)-FIND("/",N3850))</f>
        <v>mobile games</v>
      </c>
      <c r="S3850" s="8">
        <f t="shared" si="120"/>
        <v>42332.908194444448</v>
      </c>
      <c r="T3850" s="8">
        <f t="shared" si="121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17">
        <f>(E3851/D3851)*100</f>
        <v>0</v>
      </c>
      <c r="P3851" s="19" t="e">
        <f>ROUND(E3851/L3851, 3)</f>
        <v>#DIV/0!</v>
      </c>
      <c r="Q3851" t="str">
        <f>LEFT(N3851, SEARCH("/", N3851, 1)-1)</f>
        <v>games</v>
      </c>
      <c r="R3851" t="str">
        <f>RIGHT(N3851,LEN(N3851)-FIND("/",N3851))</f>
        <v>mobile games</v>
      </c>
      <c r="S3851" s="8">
        <f t="shared" si="120"/>
        <v>42192.462048611109</v>
      </c>
      <c r="T3851" s="8">
        <f t="shared" si="121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17">
        <f>(E3852/D3852)*100</f>
        <v>0</v>
      </c>
      <c r="P3852" s="19" t="e">
        <f>ROUND(E3852/L3852, 3)</f>
        <v>#DIV/0!</v>
      </c>
      <c r="Q3852" t="str">
        <f>LEFT(N3852, SEARCH("/", N3852, 1)-1)</f>
        <v>games</v>
      </c>
      <c r="R3852" t="str">
        <f>RIGHT(N3852,LEN(N3852)-FIND("/",N3852))</f>
        <v>mobile games</v>
      </c>
      <c r="S3852" s="8">
        <f t="shared" si="120"/>
        <v>42164.699652777781</v>
      </c>
      <c r="T3852" s="8">
        <f t="shared" si="121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17">
        <f>(E3853/D3853)*100</f>
        <v>0</v>
      </c>
      <c r="P3853" s="19" t="e">
        <f>ROUND(E3853/L3853, 3)</f>
        <v>#DIV/0!</v>
      </c>
      <c r="Q3853" t="str">
        <f>LEFT(N3853, SEARCH("/", N3853, 1)-1)</f>
        <v>games</v>
      </c>
      <c r="R3853" t="str">
        <f>RIGHT(N3853,LEN(N3853)-FIND("/",N3853))</f>
        <v>mobile games</v>
      </c>
      <c r="S3853" s="8">
        <f t="shared" si="120"/>
        <v>42022.006099537044</v>
      </c>
      <c r="T3853" s="8">
        <f t="shared" si="121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17">
        <f>(E3854/D3854)*100</f>
        <v>0</v>
      </c>
      <c r="P3854" s="19" t="e">
        <f>ROUND(E3854/L3854, 3)</f>
        <v>#DIV/0!</v>
      </c>
      <c r="Q3854" t="str">
        <f>LEFT(N3854, SEARCH("/", N3854, 1)-1)</f>
        <v>food</v>
      </c>
      <c r="R3854" t="str">
        <f>RIGHT(N3854,LEN(N3854)-FIND("/",N3854))</f>
        <v>food trucks</v>
      </c>
      <c r="S3854" s="8">
        <f t="shared" si="120"/>
        <v>42093.181944444441</v>
      </c>
      <c r="T3854" s="8">
        <f t="shared" si="121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17">
        <f>(E3855/D3855)*100</f>
        <v>0</v>
      </c>
      <c r="P3855" s="19" t="e">
        <f>ROUND(E3855/L3855, 3)</f>
        <v>#DIV/0!</v>
      </c>
      <c r="Q3855" t="str">
        <f>LEFT(N3855, SEARCH("/", N3855, 1)-1)</f>
        <v>food</v>
      </c>
      <c r="R3855" t="str">
        <f>RIGHT(N3855,LEN(N3855)-FIND("/",N3855))</f>
        <v>food trucks</v>
      </c>
      <c r="S3855" s="8">
        <f t="shared" si="120"/>
        <v>41871.972025462965</v>
      </c>
      <c r="T3855" s="8">
        <f t="shared" si="121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17">
        <f>(E3856/D3856)*100</f>
        <v>0</v>
      </c>
      <c r="P3856" s="19" t="e">
        <f>ROUND(E3856/L3856, 3)</f>
        <v>#DIV/0!</v>
      </c>
      <c r="Q3856" t="str">
        <f>LEFT(N3856, SEARCH("/", N3856, 1)-1)</f>
        <v>food</v>
      </c>
      <c r="R3856" t="str">
        <f>RIGHT(N3856,LEN(N3856)-FIND("/",N3856))</f>
        <v>food trucks</v>
      </c>
      <c r="S3856" s="8">
        <f t="shared" si="120"/>
        <v>42224.102581018517</v>
      </c>
      <c r="T3856" s="8">
        <f t="shared" si="121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17">
        <f>(E3857/D3857)*100</f>
        <v>0</v>
      </c>
      <c r="P3857" s="19" t="e">
        <f>ROUND(E3857/L3857, 3)</f>
        <v>#DIV/0!</v>
      </c>
      <c r="Q3857" t="str">
        <f>LEFT(N3857, SEARCH("/", N3857, 1)-1)</f>
        <v>food</v>
      </c>
      <c r="R3857" t="str">
        <f>RIGHT(N3857,LEN(N3857)-FIND("/",N3857))</f>
        <v>food trucks</v>
      </c>
      <c r="S3857" s="8">
        <f t="shared" si="120"/>
        <v>42029.07131944444</v>
      </c>
      <c r="T3857" s="8">
        <f t="shared" si="121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17">
        <f>(E3858/D3858)*100</f>
        <v>0</v>
      </c>
      <c r="P3858" s="19" t="e">
        <f>ROUND(E3858/L3858, 3)</f>
        <v>#DIV/0!</v>
      </c>
      <c r="Q3858" t="str">
        <f>LEFT(N3858, SEARCH("/", N3858, 1)-1)</f>
        <v>food</v>
      </c>
      <c r="R3858" t="str">
        <f>RIGHT(N3858,LEN(N3858)-FIND("/",N3858))</f>
        <v>food trucks</v>
      </c>
      <c r="S3858" s="8">
        <f t="shared" si="120"/>
        <v>42154.726446759261</v>
      </c>
      <c r="T3858" s="8">
        <f t="shared" si="121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17">
        <f>(E3859/D3859)*100</f>
        <v>0</v>
      </c>
      <c r="P3859" s="19" t="e">
        <f>ROUND(E3859/L3859, 3)</f>
        <v>#DIV/0!</v>
      </c>
      <c r="Q3859" t="str">
        <f>LEFT(N3859, SEARCH("/", N3859, 1)-1)</f>
        <v>food</v>
      </c>
      <c r="R3859" t="str">
        <f>RIGHT(N3859,LEN(N3859)-FIND("/",N3859))</f>
        <v>food trucks</v>
      </c>
      <c r="S3859" s="8">
        <f t="shared" si="120"/>
        <v>42122.629502314812</v>
      </c>
      <c r="T3859" s="8">
        <f t="shared" si="121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17">
        <f>(E3860/D3860)*100</f>
        <v>0</v>
      </c>
      <c r="P3860" s="19" t="e">
        <f>ROUND(E3860/L3860, 3)</f>
        <v>#DIV/0!</v>
      </c>
      <c r="Q3860" t="str">
        <f>LEFT(N3860, SEARCH("/", N3860, 1)-1)</f>
        <v>food</v>
      </c>
      <c r="R3860" t="str">
        <f>RIGHT(N3860,LEN(N3860)-FIND("/",N3860))</f>
        <v>food trucks</v>
      </c>
      <c r="S3860" s="8">
        <f t="shared" si="120"/>
        <v>41830.723611111112</v>
      </c>
      <c r="T3860" s="8">
        <f t="shared" si="121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17">
        <f>(E3861/D3861)*100</f>
        <v>0</v>
      </c>
      <c r="P3861" s="19" t="e">
        <f>ROUND(E3861/L3861, 3)</f>
        <v>#DIV/0!</v>
      </c>
      <c r="Q3861" t="str">
        <f>LEFT(N3861, SEARCH("/", N3861, 1)-1)</f>
        <v>food</v>
      </c>
      <c r="R3861" t="str">
        <f>RIGHT(N3861,LEN(N3861)-FIND("/",N3861))</f>
        <v>food trucks</v>
      </c>
      <c r="S3861" s="8">
        <f t="shared" si="120"/>
        <v>42509.724328703705</v>
      </c>
      <c r="T3861" s="8">
        <f t="shared" si="121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17">
        <f>(E3862/D3862)*100</f>
        <v>0</v>
      </c>
      <c r="P3862" s="19" t="e">
        <f>ROUND(E3862/L3862, 3)</f>
        <v>#DIV/0!</v>
      </c>
      <c r="Q3862" t="str">
        <f>LEFT(N3862, SEARCH("/", N3862, 1)-1)</f>
        <v>food</v>
      </c>
      <c r="R3862" t="str">
        <f>RIGHT(N3862,LEN(N3862)-FIND("/",N3862))</f>
        <v>food trucks</v>
      </c>
      <c r="S3862" s="8">
        <f t="shared" si="120"/>
        <v>41841.682314814818</v>
      </c>
      <c r="T3862" s="8">
        <f t="shared" si="121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17">
        <f>(E3863/D3863)*100</f>
        <v>0</v>
      </c>
      <c r="P3863" s="19" t="e">
        <f>ROUND(E3863/L3863, 3)</f>
        <v>#DIV/0!</v>
      </c>
      <c r="Q3863" t="str">
        <f>LEFT(N3863, SEARCH("/", N3863, 1)-1)</f>
        <v>food</v>
      </c>
      <c r="R3863" t="str">
        <f>RIGHT(N3863,LEN(N3863)-FIND("/",N3863))</f>
        <v>food trucks</v>
      </c>
      <c r="S3863" s="8">
        <f t="shared" si="120"/>
        <v>41897.660833333335</v>
      </c>
      <c r="T3863" s="8">
        <f t="shared" si="121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17">
        <f>(E3864/D3864)*100</f>
        <v>0</v>
      </c>
      <c r="P3864" s="19" t="e">
        <f>ROUND(E3864/L3864, 3)</f>
        <v>#DIV/0!</v>
      </c>
      <c r="Q3864" t="str">
        <f>LEFT(N3864, SEARCH("/", N3864, 1)-1)</f>
        <v>music</v>
      </c>
      <c r="R3864" t="str">
        <f>RIGHT(N3864,LEN(N3864)-FIND("/",N3864))</f>
        <v>world music</v>
      </c>
      <c r="S3864" s="8">
        <f t="shared" si="120"/>
        <v>41827.919166666667</v>
      </c>
      <c r="T3864" s="8">
        <f t="shared" si="121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17">
        <f>(E3865/D3865)*100</f>
        <v>0</v>
      </c>
      <c r="P3865" s="19" t="e">
        <f>ROUND(E3865/L3865, 3)</f>
        <v>#DIV/0!</v>
      </c>
      <c r="Q3865" t="str">
        <f>LEFT(N3865, SEARCH("/", N3865, 1)-1)</f>
        <v>music</v>
      </c>
      <c r="R3865" t="str">
        <f>RIGHT(N3865,LEN(N3865)-FIND("/",N3865))</f>
        <v>world music</v>
      </c>
      <c r="S3865" s="8">
        <f t="shared" si="120"/>
        <v>40568.972569444442</v>
      </c>
      <c r="T3865" s="8">
        <f t="shared" si="121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17">
        <f>(E3866/D3866)*100</f>
        <v>0</v>
      </c>
      <c r="P3866" s="19" t="e">
        <f>ROUND(E3866/L3866, 3)</f>
        <v>#DIV/0!</v>
      </c>
      <c r="Q3866" t="str">
        <f>LEFT(N3866, SEARCH("/", N3866, 1)-1)</f>
        <v>music</v>
      </c>
      <c r="R3866" t="str">
        <f>RIGHT(N3866,LEN(N3866)-FIND("/",N3866))</f>
        <v>world music</v>
      </c>
      <c r="S3866" s="8">
        <f t="shared" si="120"/>
        <v>42193.941759259258</v>
      </c>
      <c r="T3866" s="8">
        <f t="shared" si="121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17">
        <f>(E3867/D3867)*100</f>
        <v>0</v>
      </c>
      <c r="P3867" s="19" t="e">
        <f>ROUND(E3867/L3867, 3)</f>
        <v>#DIV/0!</v>
      </c>
      <c r="Q3867" t="str">
        <f>LEFT(N3867, SEARCH("/", N3867, 1)-1)</f>
        <v>music</v>
      </c>
      <c r="R3867" t="str">
        <f>RIGHT(N3867,LEN(N3867)-FIND("/",N3867))</f>
        <v>world music</v>
      </c>
      <c r="S3867" s="8">
        <f t="shared" si="120"/>
        <v>42007.788680555561</v>
      </c>
      <c r="T3867" s="8">
        <f t="shared" si="121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17">
        <f>(E3868/D3868)*100</f>
        <v>0</v>
      </c>
      <c r="P3868" s="19" t="e">
        <f>ROUND(E3868/L3868, 3)</f>
        <v>#DIV/0!</v>
      </c>
      <c r="Q3868" t="str">
        <f>LEFT(N3868, SEARCH("/", N3868, 1)-1)</f>
        <v>music</v>
      </c>
      <c r="R3868" t="str">
        <f>RIGHT(N3868,LEN(N3868)-FIND("/",N3868))</f>
        <v>world music</v>
      </c>
      <c r="S3868" s="8">
        <f t="shared" si="120"/>
        <v>41110.680138888885</v>
      </c>
      <c r="T3868" s="8">
        <f t="shared" si="121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17">
        <f>(E3869/D3869)*100</f>
        <v>0</v>
      </c>
      <c r="P3869" s="19" t="e">
        <f>ROUND(E3869/L3869, 3)</f>
        <v>#DIV/0!</v>
      </c>
      <c r="Q3869" t="str">
        <f>LEFT(N3869, SEARCH("/", N3869, 1)-1)</f>
        <v>music</v>
      </c>
      <c r="R3869" t="str">
        <f>RIGHT(N3869,LEN(N3869)-FIND("/",N3869))</f>
        <v>world music</v>
      </c>
      <c r="S3869" s="8">
        <f t="shared" si="120"/>
        <v>41125.283159722225</v>
      </c>
      <c r="T3869" s="8">
        <f t="shared" si="121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17">
        <f>(E3870/D3870)*100</f>
        <v>0</v>
      </c>
      <c r="P3870" s="19" t="e">
        <f>ROUND(E3870/L3870, 3)</f>
        <v>#DIV/0!</v>
      </c>
      <c r="Q3870" t="str">
        <f>LEFT(N3870, SEARCH("/", N3870, 1)-1)</f>
        <v>music</v>
      </c>
      <c r="R3870" t="str">
        <f>RIGHT(N3870,LEN(N3870)-FIND("/",N3870))</f>
        <v>world music</v>
      </c>
      <c r="S3870" s="8">
        <f t="shared" si="120"/>
        <v>40883.962581018517</v>
      </c>
      <c r="T3870" s="8">
        <f t="shared" si="121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17">
        <f>(E3871/D3871)*100</f>
        <v>0</v>
      </c>
      <c r="P3871" s="19" t="e">
        <f>ROUND(E3871/L3871, 3)</f>
        <v>#DIV/0!</v>
      </c>
      <c r="Q3871" t="str">
        <f>LEFT(N3871, SEARCH("/", N3871, 1)-1)</f>
        <v>technology</v>
      </c>
      <c r="R3871" t="str">
        <f>RIGHT(N3871,LEN(N3871)-FIND("/",N3871))</f>
        <v>wearables</v>
      </c>
      <c r="S3871" s="8">
        <f t="shared" si="120"/>
        <v>42732.060277777782</v>
      </c>
      <c r="T3871" s="8">
        <f t="shared" si="121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17">
        <f>(E3872/D3872)*100</f>
        <v>0</v>
      </c>
      <c r="P3872" s="19" t="e">
        <f>ROUND(E3872/L3872, 3)</f>
        <v>#DIV/0!</v>
      </c>
      <c r="Q3872" t="str">
        <f>LEFT(N3872, SEARCH("/", N3872, 1)-1)</f>
        <v>technology</v>
      </c>
      <c r="R3872" t="str">
        <f>RIGHT(N3872,LEN(N3872)-FIND("/",N3872))</f>
        <v>wearables</v>
      </c>
      <c r="S3872" s="8">
        <f t="shared" si="120"/>
        <v>41806.106770833336</v>
      </c>
      <c r="T3872" s="8">
        <f t="shared" si="121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17">
        <f>(E3873/D3873)*100</f>
        <v>0</v>
      </c>
      <c r="P3873" s="19" t="e">
        <f>ROUND(E3873/L3873, 3)</f>
        <v>#DIV/0!</v>
      </c>
      <c r="Q3873" t="str">
        <f>LEFT(N3873, SEARCH("/", N3873, 1)-1)</f>
        <v>technology</v>
      </c>
      <c r="R3873" t="str">
        <f>RIGHT(N3873,LEN(N3873)-FIND("/",N3873))</f>
        <v>wearables</v>
      </c>
      <c r="S3873" s="8">
        <f t="shared" si="120"/>
        <v>41836.595520833333</v>
      </c>
      <c r="T3873" s="8">
        <f t="shared" si="121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17">
        <f>(E3874/D3874)*100</f>
        <v>0</v>
      </c>
      <c r="P3874" s="19" t="e">
        <f>ROUND(E3874/L3874, 3)</f>
        <v>#DIV/0!</v>
      </c>
      <c r="Q3874" t="str">
        <f>LEFT(N3874, SEARCH("/", N3874, 1)-1)</f>
        <v>publishing</v>
      </c>
      <c r="R3874" t="str">
        <f>RIGHT(N3874,LEN(N3874)-FIND("/",N3874))</f>
        <v>translations</v>
      </c>
      <c r="S3874" s="8">
        <f t="shared" si="120"/>
        <v>41945.133506944447</v>
      </c>
      <c r="T3874" s="8">
        <f t="shared" si="121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17">
        <f>(E3875/D3875)*100</f>
        <v>0</v>
      </c>
      <c r="P3875" s="19" t="e">
        <f>ROUND(E3875/L3875, 3)</f>
        <v>#DIV/0!</v>
      </c>
      <c r="Q3875" t="str">
        <f>LEFT(N3875, SEARCH("/", N3875, 1)-1)</f>
        <v>publishing</v>
      </c>
      <c r="R3875" t="str">
        <f>RIGHT(N3875,LEN(N3875)-FIND("/",N3875))</f>
        <v>translations</v>
      </c>
      <c r="S3875" s="8">
        <f t="shared" si="120"/>
        <v>42299.926145833335</v>
      </c>
      <c r="T3875" s="8">
        <f t="shared" si="121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17">
        <f>(E3876/D3876)*100</f>
        <v>0</v>
      </c>
      <c r="P3876" s="19" t="e">
        <f>ROUND(E3876/L3876, 3)</f>
        <v>#DIV/0!</v>
      </c>
      <c r="Q3876" t="str">
        <f>LEFT(N3876, SEARCH("/", N3876, 1)-1)</f>
        <v>publishing</v>
      </c>
      <c r="R3876" t="str">
        <f>RIGHT(N3876,LEN(N3876)-FIND("/",N3876))</f>
        <v>translations</v>
      </c>
      <c r="S3876" s="8">
        <f t="shared" si="120"/>
        <v>42093.131469907406</v>
      </c>
      <c r="T3876" s="8">
        <f t="shared" si="121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17">
        <f>(E3877/D3877)*100</f>
        <v>0</v>
      </c>
      <c r="P3877" s="19" t="e">
        <f>ROUND(E3877/L3877, 3)</f>
        <v>#DIV/0!</v>
      </c>
      <c r="Q3877" t="str">
        <f>LEFT(N3877, SEARCH("/", N3877, 1)-1)</f>
        <v>publishing</v>
      </c>
      <c r="R3877" t="str">
        <f>RIGHT(N3877,LEN(N3877)-FIND("/",N3877))</f>
        <v>translations</v>
      </c>
      <c r="S3877" s="8">
        <f t="shared" si="120"/>
        <v>42180.390277777777</v>
      </c>
      <c r="T3877" s="8">
        <f t="shared" si="121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17">
        <f>(E3878/D3878)*100</f>
        <v>0</v>
      </c>
      <c r="P3878" s="19" t="e">
        <f>ROUND(E3878/L3878, 3)</f>
        <v>#DIV/0!</v>
      </c>
      <c r="Q3878" t="str">
        <f>LEFT(N3878, SEARCH("/", N3878, 1)-1)</f>
        <v>publishing</v>
      </c>
      <c r="R3878" t="str">
        <f>RIGHT(N3878,LEN(N3878)-FIND("/",N3878))</f>
        <v>translations</v>
      </c>
      <c r="S3878" s="8">
        <f t="shared" si="120"/>
        <v>42074.060671296291</v>
      </c>
      <c r="T3878" s="8">
        <f t="shared" si="121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17">
        <f>(E3879/D3879)*100</f>
        <v>0</v>
      </c>
      <c r="P3879" s="19" t="e">
        <f>ROUND(E3879/L3879, 3)</f>
        <v>#DIV/0!</v>
      </c>
      <c r="Q3879" t="str">
        <f>LEFT(N3879, SEARCH("/", N3879, 1)-1)</f>
        <v>publishing</v>
      </c>
      <c r="R3879" t="str">
        <f>RIGHT(N3879,LEN(N3879)-FIND("/",N3879))</f>
        <v>translations</v>
      </c>
      <c r="S3879" s="8">
        <f t="shared" si="120"/>
        <v>42175.780416666668</v>
      </c>
      <c r="T3879" s="8">
        <f t="shared" si="121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17">
        <f>(E3880/D3880)*100</f>
        <v>0</v>
      </c>
      <c r="P3880" s="19" t="e">
        <f>ROUND(E3880/L3880, 3)</f>
        <v>#DIV/0!</v>
      </c>
      <c r="Q3880" t="str">
        <f>LEFT(N3880, SEARCH("/", N3880, 1)-1)</f>
        <v>publishing</v>
      </c>
      <c r="R3880" t="str">
        <f>RIGHT(N3880,LEN(N3880)-FIND("/",N3880))</f>
        <v>translations</v>
      </c>
      <c r="S3880" s="8">
        <f t="shared" si="120"/>
        <v>42485.64534722222</v>
      </c>
      <c r="T3880" s="8">
        <f t="shared" si="121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17">
        <f>(E3881/D3881)*100</f>
        <v>0</v>
      </c>
      <c r="P3881" s="19" t="e">
        <f>ROUND(E3881/L3881, 3)</f>
        <v>#DIV/0!</v>
      </c>
      <c r="Q3881" t="str">
        <f>LEFT(N3881, SEARCH("/", N3881, 1)-1)</f>
        <v>publishing</v>
      </c>
      <c r="R3881" t="str">
        <f>RIGHT(N3881,LEN(N3881)-FIND("/",N3881))</f>
        <v>translations</v>
      </c>
      <c r="S3881" s="8">
        <f t="shared" si="120"/>
        <v>42707.926030092596</v>
      </c>
      <c r="T3881" s="8">
        <f t="shared" si="121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17">
        <f>(E3882/D3882)*100</f>
        <v>0</v>
      </c>
      <c r="P3882" s="19" t="e">
        <f>ROUND(E3882/L3882, 3)</f>
        <v>#DIV/0!</v>
      </c>
      <c r="Q3882" t="str">
        <f>LEFT(N3882, SEARCH("/", N3882, 1)-1)</f>
        <v>publishing</v>
      </c>
      <c r="R3882" t="str">
        <f>RIGHT(N3882,LEN(N3882)-FIND("/",N3882))</f>
        <v>translations</v>
      </c>
      <c r="S3882" s="8">
        <f t="shared" si="120"/>
        <v>42199.873402777783</v>
      </c>
      <c r="T3882" s="8">
        <f t="shared" si="121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17">
        <f>(E3883/D3883)*100</f>
        <v>0</v>
      </c>
      <c r="P3883" s="19" t="e">
        <f>ROUND(E3883/L3883, 3)</f>
        <v>#DIV/0!</v>
      </c>
      <c r="Q3883" t="str">
        <f>LEFT(N3883, SEARCH("/", N3883, 1)-1)</f>
        <v>publishing</v>
      </c>
      <c r="R3883" t="str">
        <f>RIGHT(N3883,LEN(N3883)-FIND("/",N3883))</f>
        <v>translations</v>
      </c>
      <c r="S3883" s="8">
        <f t="shared" si="120"/>
        <v>42139.542303240742</v>
      </c>
      <c r="T3883" s="8">
        <f t="shared" si="121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17">
        <f>(E3884/D3884)*100</f>
        <v>0</v>
      </c>
      <c r="P3884" s="19" t="e">
        <f>ROUND(E3884/L3884, 3)</f>
        <v>#DIV/0!</v>
      </c>
      <c r="Q3884" t="str">
        <f>LEFT(N3884, SEARCH("/", N3884, 1)-1)</f>
        <v>publishing</v>
      </c>
      <c r="R3884" t="str">
        <f>RIGHT(N3884,LEN(N3884)-FIND("/",N3884))</f>
        <v>translations</v>
      </c>
      <c r="S3884" s="8">
        <f t="shared" si="120"/>
        <v>42461.447662037041</v>
      </c>
      <c r="T3884" s="8">
        <f t="shared" si="121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17">
        <f>(E3885/D3885)*100</f>
        <v>0</v>
      </c>
      <c r="P3885" s="19" t="e">
        <f>ROUND(E3885/L3885, 3)</f>
        <v>#DIV/0!</v>
      </c>
      <c r="Q3885" t="str">
        <f>LEFT(N3885, SEARCH("/", N3885, 1)-1)</f>
        <v>publishing</v>
      </c>
      <c r="R3885" t="str">
        <f>RIGHT(N3885,LEN(N3885)-FIND("/",N3885))</f>
        <v>translations</v>
      </c>
      <c r="S3885" s="8">
        <f t="shared" si="120"/>
        <v>42115.936550925922</v>
      </c>
      <c r="T3885" s="8">
        <f t="shared" si="121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17">
        <f>(E3886/D3886)*100</f>
        <v>0</v>
      </c>
      <c r="P3886" s="19" t="e">
        <f>ROUND(E3886/L3886, 3)</f>
        <v>#DIV/0!</v>
      </c>
      <c r="Q3886" t="str">
        <f>LEFT(N3886, SEARCH("/", N3886, 1)-1)</f>
        <v>publishing</v>
      </c>
      <c r="R3886" t="str">
        <f>RIGHT(N3886,LEN(N3886)-FIND("/",N3886))</f>
        <v>translations</v>
      </c>
      <c r="S3886" s="8">
        <f t="shared" si="120"/>
        <v>42086.811400462961</v>
      </c>
      <c r="T3886" s="8">
        <f t="shared" si="121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17">
        <f>(E3887/D3887)*100</f>
        <v>0</v>
      </c>
      <c r="P3887" s="19" t="e">
        <f>ROUND(E3887/L3887, 3)</f>
        <v>#DIV/0!</v>
      </c>
      <c r="Q3887" t="str">
        <f>LEFT(N3887, SEARCH("/", N3887, 1)-1)</f>
        <v>publishing</v>
      </c>
      <c r="R3887" t="str">
        <f>RIGHT(N3887,LEN(N3887)-FIND("/",N3887))</f>
        <v>translations</v>
      </c>
      <c r="S3887" s="8">
        <f t="shared" si="120"/>
        <v>41818.703275462962</v>
      </c>
      <c r="T3887" s="8">
        <f t="shared" si="121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17">
        <f>(E3888/D3888)*100</f>
        <v>0</v>
      </c>
      <c r="P3888" s="19" t="e">
        <f>ROUND(E3888/L3888, 3)</f>
        <v>#DIV/0!</v>
      </c>
      <c r="Q3888" t="str">
        <f>LEFT(N3888, SEARCH("/", N3888, 1)-1)</f>
        <v>publishing</v>
      </c>
      <c r="R3888" t="str">
        <f>RIGHT(N3888,LEN(N3888)-FIND("/",N3888))</f>
        <v>translations</v>
      </c>
      <c r="S3888" s="8">
        <f t="shared" si="120"/>
        <v>42795.696145833332</v>
      </c>
      <c r="T3888" s="8">
        <f t="shared" si="121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17">
        <f>(E3889/D3889)*100</f>
        <v>0</v>
      </c>
      <c r="P3889" s="19" t="e">
        <f>ROUND(E3889/L3889, 3)</f>
        <v>#DIV/0!</v>
      </c>
      <c r="Q3889" t="str">
        <f>LEFT(N3889, SEARCH("/", N3889, 1)-1)</f>
        <v>publishing</v>
      </c>
      <c r="R3889" t="str">
        <f>RIGHT(N3889,LEN(N3889)-FIND("/",N3889))</f>
        <v>translations</v>
      </c>
      <c r="S3889" s="8">
        <f t="shared" si="120"/>
        <v>42289.89634259259</v>
      </c>
      <c r="T3889" s="8">
        <f t="shared" si="121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17">
        <f>(E3890/D3890)*100</f>
        <v>0</v>
      </c>
      <c r="P3890" s="19" t="e">
        <f>ROUND(E3890/L3890, 3)</f>
        <v>#DIV/0!</v>
      </c>
      <c r="Q3890" t="str">
        <f>LEFT(N3890, SEARCH("/", N3890, 1)-1)</f>
        <v>publishing</v>
      </c>
      <c r="R3890" t="str">
        <f>RIGHT(N3890,LEN(N3890)-FIND("/",N3890))</f>
        <v>translations</v>
      </c>
      <c r="S3890" s="8">
        <f t="shared" si="120"/>
        <v>41831.705555555556</v>
      </c>
      <c r="T3890" s="8">
        <f t="shared" si="121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17">
        <f>(E3891/D3891)*100</f>
        <v>0</v>
      </c>
      <c r="P3891" s="19" t="e">
        <f>ROUND(E3891/L3891, 3)</f>
        <v>#DIV/0!</v>
      </c>
      <c r="Q3891" t="str">
        <f>LEFT(N3891, SEARCH("/", N3891, 1)-1)</f>
        <v>publishing</v>
      </c>
      <c r="R3891" t="str">
        <f>RIGHT(N3891,LEN(N3891)-FIND("/",N3891))</f>
        <v>translations</v>
      </c>
      <c r="S3891" s="8">
        <f t="shared" si="120"/>
        <v>42312.204814814817</v>
      </c>
      <c r="T3891" s="8">
        <f t="shared" si="121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17">
        <f>(E3892/D3892)*100</f>
        <v>0</v>
      </c>
      <c r="P3892" s="19" t="e">
        <f>ROUND(E3892/L3892, 3)</f>
        <v>#DIV/0!</v>
      </c>
      <c r="Q3892" t="str">
        <f>LEFT(N3892, SEARCH("/", N3892, 1)-1)</f>
        <v>publishing</v>
      </c>
      <c r="R3892" t="str">
        <f>RIGHT(N3892,LEN(N3892)-FIND("/",N3892))</f>
        <v>translations</v>
      </c>
      <c r="S3892" s="8">
        <f t="shared" si="120"/>
        <v>41915.896967592591</v>
      </c>
      <c r="T3892" s="8">
        <f t="shared" si="121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17">
        <f>(E3893/D3893)*100</f>
        <v>0</v>
      </c>
      <c r="P3893" s="19" t="e">
        <f>ROUND(E3893/L3893, 3)</f>
        <v>#DIV/0!</v>
      </c>
      <c r="Q3893" t="str">
        <f>LEFT(N3893, SEARCH("/", N3893, 1)-1)</f>
        <v>publishing</v>
      </c>
      <c r="R3893" t="str">
        <f>RIGHT(N3893,LEN(N3893)-FIND("/",N3893))</f>
        <v>fiction</v>
      </c>
      <c r="S3893" s="8">
        <f t="shared" si="120"/>
        <v>41053.200960648144</v>
      </c>
      <c r="T3893" s="8">
        <f t="shared" si="121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17">
        <f>(E3894/D3894)*100</f>
        <v>0</v>
      </c>
      <c r="P3894" s="19" t="e">
        <f>ROUND(E3894/L3894, 3)</f>
        <v>#DIV/0!</v>
      </c>
      <c r="Q3894" t="str">
        <f>LEFT(N3894, SEARCH("/", N3894, 1)-1)</f>
        <v>publishing</v>
      </c>
      <c r="R3894" t="str">
        <f>RIGHT(N3894,LEN(N3894)-FIND("/",N3894))</f>
        <v>fiction</v>
      </c>
      <c r="S3894" s="8">
        <f t="shared" si="120"/>
        <v>42554.917488425926</v>
      </c>
      <c r="T3894" s="8">
        <f t="shared" si="121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17">
        <f>(E3895/D3895)*100</f>
        <v>0</v>
      </c>
      <c r="P3895" s="19" t="e">
        <f>ROUND(E3895/L3895, 3)</f>
        <v>#DIV/0!</v>
      </c>
      <c r="Q3895" t="str">
        <f>LEFT(N3895, SEARCH("/", N3895, 1)-1)</f>
        <v>publishing</v>
      </c>
      <c r="R3895" t="str">
        <f>RIGHT(N3895,LEN(N3895)-FIND("/",N3895))</f>
        <v>fiction</v>
      </c>
      <c r="S3895" s="8">
        <f t="shared" si="120"/>
        <v>41198.611712962964</v>
      </c>
      <c r="T3895" s="8">
        <f t="shared" si="121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17">
        <f>(E3896/D3896)*100</f>
        <v>0</v>
      </c>
      <c r="P3896" s="19" t="e">
        <f>ROUND(E3896/L3896, 3)</f>
        <v>#DIV/0!</v>
      </c>
      <c r="Q3896" t="str">
        <f>LEFT(N3896, SEARCH("/", N3896, 1)-1)</f>
        <v>publishing</v>
      </c>
      <c r="R3896" t="str">
        <f>RIGHT(N3896,LEN(N3896)-FIND("/",N3896))</f>
        <v>fiction</v>
      </c>
      <c r="S3896" s="8">
        <f t="shared" si="120"/>
        <v>41411.866608796299</v>
      </c>
      <c r="T3896" s="8">
        <f t="shared" si="121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17">
        <f>(E3897/D3897)*100</f>
        <v>0</v>
      </c>
      <c r="P3897" s="19" t="e">
        <f>ROUND(E3897/L3897, 3)</f>
        <v>#DIV/0!</v>
      </c>
      <c r="Q3897" t="str">
        <f>LEFT(N3897, SEARCH("/", N3897, 1)-1)</f>
        <v>publishing</v>
      </c>
      <c r="R3897" t="str">
        <f>RIGHT(N3897,LEN(N3897)-FIND("/",N3897))</f>
        <v>fiction</v>
      </c>
      <c r="S3897" s="8">
        <f t="shared" si="120"/>
        <v>40752.789710648147</v>
      </c>
      <c r="T3897" s="8">
        <f t="shared" si="121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17">
        <f>(E3898/D3898)*100</f>
        <v>0</v>
      </c>
      <c r="P3898" s="19" t="e">
        <f>ROUND(E3898/L3898, 3)</f>
        <v>#DIV/0!</v>
      </c>
      <c r="Q3898" t="str">
        <f>LEFT(N3898, SEARCH("/", N3898, 1)-1)</f>
        <v>publishing</v>
      </c>
      <c r="R3898" t="str">
        <f>RIGHT(N3898,LEN(N3898)-FIND("/",N3898))</f>
        <v>fiction</v>
      </c>
      <c r="S3898" s="8">
        <f t="shared" si="120"/>
        <v>41838.475219907406</v>
      </c>
      <c r="T3898" s="8">
        <f t="shared" si="121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17">
        <f>(E3899/D3899)*100</f>
        <v>0</v>
      </c>
      <c r="P3899" s="19" t="e">
        <f>ROUND(E3899/L3899, 3)</f>
        <v>#DIV/0!</v>
      </c>
      <c r="Q3899" t="str">
        <f>LEFT(N3899, SEARCH("/", N3899, 1)-1)</f>
        <v>photography</v>
      </c>
      <c r="R3899" t="str">
        <f>RIGHT(N3899,LEN(N3899)-FIND("/",N3899))</f>
        <v>nature</v>
      </c>
      <c r="S3899" s="8">
        <f t="shared" si="120"/>
        <v>42053.051203703704</v>
      </c>
      <c r="T3899" s="8">
        <f t="shared" si="121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17">
        <f>(E3900/D3900)*100</f>
        <v>0</v>
      </c>
      <c r="P3900" s="19" t="e">
        <f>ROUND(E3900/L3900, 3)</f>
        <v>#DIV/0!</v>
      </c>
      <c r="Q3900" t="str">
        <f>LEFT(N3900, SEARCH("/", N3900, 1)-1)</f>
        <v>photography</v>
      </c>
      <c r="R3900" t="str">
        <f>RIGHT(N3900,LEN(N3900)-FIND("/",N3900))</f>
        <v>nature</v>
      </c>
      <c r="S3900" s="8">
        <f t="shared" si="120"/>
        <v>42782.426875000005</v>
      </c>
      <c r="T3900" s="8">
        <f t="shared" si="121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17">
        <f>(E3901/D3901)*100</f>
        <v>0</v>
      </c>
      <c r="P3901" s="19" t="e">
        <f>ROUND(E3901/L3901, 3)</f>
        <v>#DIV/0!</v>
      </c>
      <c r="Q3901" t="str">
        <f>LEFT(N3901, SEARCH("/", N3901, 1)-1)</f>
        <v>photography</v>
      </c>
      <c r="R3901" t="str">
        <f>RIGHT(N3901,LEN(N3901)-FIND("/",N3901))</f>
        <v>nature</v>
      </c>
      <c r="S3901" s="8">
        <f t="shared" si="120"/>
        <v>42121.824525462958</v>
      </c>
      <c r="T3901" s="8">
        <f t="shared" si="121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17">
        <f>(E3902/D3902)*100</f>
        <v>0</v>
      </c>
      <c r="P3902" s="19" t="e">
        <f>ROUND(E3902/L3902, 3)</f>
        <v>#DIV/0!</v>
      </c>
      <c r="Q3902" t="str">
        <f>LEFT(N3902, SEARCH("/", N3902, 1)-1)</f>
        <v>photography</v>
      </c>
      <c r="R3902" t="str">
        <f>RIGHT(N3902,LEN(N3902)-FIND("/",N3902))</f>
        <v>nature</v>
      </c>
      <c r="S3902" s="8">
        <f t="shared" si="120"/>
        <v>42219.282951388886</v>
      </c>
      <c r="T3902" s="8">
        <f t="shared" si="121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17">
        <f>(E3903/D3903)*100</f>
        <v>0</v>
      </c>
      <c r="P3903" s="19" t="e">
        <f>ROUND(E3903/L3903, 3)</f>
        <v>#DIV/0!</v>
      </c>
      <c r="Q3903" t="str">
        <f>LEFT(N3903, SEARCH("/", N3903, 1)-1)</f>
        <v>photography</v>
      </c>
      <c r="R3903" t="str">
        <f>RIGHT(N3903,LEN(N3903)-FIND("/",N3903))</f>
        <v>nature</v>
      </c>
      <c r="S3903" s="8">
        <f t="shared" si="120"/>
        <v>42188.252199074079</v>
      </c>
      <c r="T3903" s="8">
        <f t="shared" si="121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17">
        <f>(E3904/D3904)*100</f>
        <v>0</v>
      </c>
      <c r="P3904" s="19" t="e">
        <f>ROUND(E3904/L3904, 3)</f>
        <v>#DIV/0!</v>
      </c>
      <c r="Q3904" t="str">
        <f>LEFT(N3904, SEARCH("/", N3904, 1)-1)</f>
        <v>photography</v>
      </c>
      <c r="R3904" t="str">
        <f>RIGHT(N3904,LEN(N3904)-FIND("/",N3904))</f>
        <v>nature</v>
      </c>
      <c r="S3904" s="8">
        <f t="shared" si="120"/>
        <v>42241.613796296297</v>
      </c>
      <c r="T3904" s="8">
        <f t="shared" si="121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17">
        <f>(E3905/D3905)*100</f>
        <v>0</v>
      </c>
      <c r="P3905" s="19" t="e">
        <f>ROUND(E3905/L3905, 3)</f>
        <v>#DIV/0!</v>
      </c>
      <c r="Q3905" t="str">
        <f>LEFT(N3905, SEARCH("/", N3905, 1)-1)</f>
        <v>publishing</v>
      </c>
      <c r="R3905" t="str">
        <f>RIGHT(N3905,LEN(N3905)-FIND("/",N3905))</f>
        <v>art books</v>
      </c>
      <c r="S3905" s="8">
        <f t="shared" si="120"/>
        <v>40079.566157407404</v>
      </c>
      <c r="T3905" s="8">
        <f t="shared" si="121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17">
        <f>(E3906/D3906)*100</f>
        <v>0</v>
      </c>
      <c r="P3906" s="19" t="e">
        <f>ROUND(E3906/L3906, 3)</f>
        <v>#DIV/0!</v>
      </c>
      <c r="Q3906" t="str">
        <f>LEFT(N3906, SEARCH("/", N3906, 1)-1)</f>
        <v>publishing</v>
      </c>
      <c r="R3906" t="str">
        <f>RIGHT(N3906,LEN(N3906)-FIND("/",N3906))</f>
        <v>art books</v>
      </c>
      <c r="S3906" s="8">
        <f t="shared" si="120"/>
        <v>41389.679560185185</v>
      </c>
      <c r="T3906" s="8">
        <f t="shared" si="121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17">
        <f>(E3907/D3907)*100</f>
        <v>0</v>
      </c>
      <c r="P3907" s="19" t="e">
        <f>ROUND(E3907/L3907, 3)</f>
        <v>#DIV/0!</v>
      </c>
      <c r="Q3907" t="str">
        <f>LEFT(N3907, SEARCH("/", N3907, 1)-1)</f>
        <v>publishing</v>
      </c>
      <c r="R3907" t="str">
        <f>RIGHT(N3907,LEN(N3907)-FIND("/",N3907))</f>
        <v>art books</v>
      </c>
      <c r="S3907" s="8">
        <f t="shared" ref="S3907:S3970" si="122">(((J3907/60)/60)/24)+DATE(1970,1,1)</f>
        <v>40990.050069444449</v>
      </c>
      <c r="T3907" s="8">
        <f t="shared" ref="T3907:T3970" si="123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17">
        <f>(E3908/D3908)*100</f>
        <v>0</v>
      </c>
      <c r="P3908" s="19" t="e">
        <f>ROUND(E3908/L3908, 3)</f>
        <v>#DIV/0!</v>
      </c>
      <c r="Q3908" t="str">
        <f>LEFT(N3908, SEARCH("/", N3908, 1)-1)</f>
        <v>photography</v>
      </c>
      <c r="R3908" t="str">
        <f>RIGHT(N3908,LEN(N3908)-FIND("/",N3908))</f>
        <v>places</v>
      </c>
      <c r="S3908" s="8">
        <f t="shared" si="122"/>
        <v>41779.649317129632</v>
      </c>
      <c r="T3908" s="8">
        <f t="shared" si="123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17">
        <f>(E3909/D3909)*100</f>
        <v>0</v>
      </c>
      <c r="P3909" s="19" t="e">
        <f>ROUND(E3909/L3909, 3)</f>
        <v>#DIV/0!</v>
      </c>
      <c r="Q3909" t="str">
        <f>LEFT(N3909, SEARCH("/", N3909, 1)-1)</f>
        <v>photography</v>
      </c>
      <c r="R3909" t="str">
        <f>RIGHT(N3909,LEN(N3909)-FIND("/",N3909))</f>
        <v>places</v>
      </c>
      <c r="S3909" s="8">
        <f t="shared" si="122"/>
        <v>42069.104421296302</v>
      </c>
      <c r="T3909" s="8">
        <f t="shared" si="123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17">
        <f>(E3910/D3910)*100</f>
        <v>0</v>
      </c>
      <c r="P3910" s="19" t="e">
        <f>ROUND(E3910/L3910, 3)</f>
        <v>#DIV/0!</v>
      </c>
      <c r="Q3910" t="str">
        <f>LEFT(N3910, SEARCH("/", N3910, 1)-1)</f>
        <v>photography</v>
      </c>
      <c r="R3910" t="str">
        <f>RIGHT(N3910,LEN(N3910)-FIND("/",N3910))</f>
        <v>places</v>
      </c>
      <c r="S3910" s="8">
        <f t="shared" si="122"/>
        <v>42005.24998842593</v>
      </c>
      <c r="T3910" s="8">
        <f t="shared" si="123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17">
        <f>(E3911/D3911)*100</f>
        <v>0</v>
      </c>
      <c r="P3911" s="19" t="e">
        <f>ROUND(E3911/L3911, 3)</f>
        <v>#DIV/0!</v>
      </c>
      <c r="Q3911" t="str">
        <f>LEFT(N3911, SEARCH("/", N3911, 1)-1)</f>
        <v>photography</v>
      </c>
      <c r="R3911" t="str">
        <f>RIGHT(N3911,LEN(N3911)-FIND("/",N3911))</f>
        <v>places</v>
      </c>
      <c r="S3911" s="8">
        <f t="shared" si="122"/>
        <v>42256.984791666662</v>
      </c>
      <c r="T3911" s="8">
        <f t="shared" si="123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17">
        <f>(E3912/D3912)*100</f>
        <v>0</v>
      </c>
      <c r="P3912" s="19" t="e">
        <f>ROUND(E3912/L3912, 3)</f>
        <v>#DIV/0!</v>
      </c>
      <c r="Q3912" t="str">
        <f>LEFT(N3912, SEARCH("/", N3912, 1)-1)</f>
        <v>photography</v>
      </c>
      <c r="R3912" t="str">
        <f>RIGHT(N3912,LEN(N3912)-FIND("/",N3912))</f>
        <v>places</v>
      </c>
      <c r="S3912" s="8">
        <f t="shared" si="122"/>
        <v>42046.072743055556</v>
      </c>
      <c r="T3912" s="8">
        <f t="shared" si="123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17">
        <f>(E3913/D3913)*100</f>
        <v>0</v>
      </c>
      <c r="P3913" s="19" t="e">
        <f>ROUND(E3913/L3913, 3)</f>
        <v>#DIV/0!</v>
      </c>
      <c r="Q3913" t="str">
        <f>LEFT(N3913, SEARCH("/", N3913, 1)-1)</f>
        <v>photography</v>
      </c>
      <c r="R3913" t="str">
        <f>RIGHT(N3913,LEN(N3913)-FIND("/",N3913))</f>
        <v>places</v>
      </c>
      <c r="S3913" s="8">
        <f t="shared" si="122"/>
        <v>42603.354131944448</v>
      </c>
      <c r="T3913" s="8">
        <f t="shared" si="123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17">
        <f>(E3914/D3914)*100</f>
        <v>0</v>
      </c>
      <c r="P3914" s="19" t="e">
        <f>ROUND(E3914/L3914, 3)</f>
        <v>#DIV/0!</v>
      </c>
      <c r="Q3914" t="str">
        <f>LEFT(N3914, SEARCH("/", N3914, 1)-1)</f>
        <v>photography</v>
      </c>
      <c r="R3914" t="str">
        <f>RIGHT(N3914,LEN(N3914)-FIND("/",N3914))</f>
        <v>places</v>
      </c>
      <c r="S3914" s="8">
        <f t="shared" si="122"/>
        <v>42438.53907407407</v>
      </c>
      <c r="T3914" s="8">
        <f t="shared" si="123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17">
        <f>(E3915/D3915)*100</f>
        <v>0</v>
      </c>
      <c r="P3915" s="19" t="e">
        <f>ROUND(E3915/L3915, 3)</f>
        <v>#DIV/0!</v>
      </c>
      <c r="Q3915" t="str">
        <f>LEFT(N3915, SEARCH("/", N3915, 1)-1)</f>
        <v>music</v>
      </c>
      <c r="R3915" t="str">
        <f>RIGHT(N3915,LEN(N3915)-FIND("/",N3915))</f>
        <v>faith</v>
      </c>
      <c r="S3915" s="8">
        <f t="shared" si="122"/>
        <v>42779.21365740741</v>
      </c>
      <c r="T3915" s="8">
        <f t="shared" si="123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17">
        <f>(E3916/D3916)*100</f>
        <v>0</v>
      </c>
      <c r="P3916" s="19" t="e">
        <f>ROUND(E3916/L3916, 3)</f>
        <v>#DIV/0!</v>
      </c>
      <c r="Q3916" t="str">
        <f>LEFT(N3916, SEARCH("/", N3916, 1)-1)</f>
        <v>music</v>
      </c>
      <c r="R3916" t="str">
        <f>RIGHT(N3916,LEN(N3916)-FIND("/",N3916))</f>
        <v>faith</v>
      </c>
      <c r="S3916" s="8">
        <f t="shared" si="122"/>
        <v>42796.069571759261</v>
      </c>
      <c r="T3916" s="8">
        <f t="shared" si="123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17">
        <f>(E3917/D3917)*100</f>
        <v>0</v>
      </c>
      <c r="P3917" s="19" t="e">
        <f>ROUND(E3917/L3917, 3)</f>
        <v>#DIV/0!</v>
      </c>
      <c r="Q3917" t="str">
        <f>LEFT(N3917, SEARCH("/", N3917, 1)-1)</f>
        <v>music</v>
      </c>
      <c r="R3917" t="str">
        <f>RIGHT(N3917,LEN(N3917)-FIND("/",N3917))</f>
        <v>faith</v>
      </c>
      <c r="S3917" s="8">
        <f t="shared" si="122"/>
        <v>42796.207870370374</v>
      </c>
      <c r="T3917" s="8">
        <f t="shared" si="123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17">
        <f>(E3918/D3918)*100</f>
        <v>0</v>
      </c>
      <c r="P3918" s="19" t="e">
        <f>ROUND(E3918/L3918, 3)</f>
        <v>#DIV/0!</v>
      </c>
      <c r="Q3918" t="str">
        <f>LEFT(N3918, SEARCH("/", N3918, 1)-1)</f>
        <v>music</v>
      </c>
      <c r="R3918" t="str">
        <f>RIGHT(N3918,LEN(N3918)-FIND("/",N3918))</f>
        <v>faith</v>
      </c>
      <c r="S3918" s="8">
        <f t="shared" si="122"/>
        <v>42245.016736111109</v>
      </c>
      <c r="T3918" s="8">
        <f t="shared" si="123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17">
        <f>(E3919/D3919)*100</f>
        <v>0</v>
      </c>
      <c r="P3919" s="19" t="e">
        <f>ROUND(E3919/L3919, 3)</f>
        <v>#DIV/0!</v>
      </c>
      <c r="Q3919" t="str">
        <f>LEFT(N3919, SEARCH("/", N3919, 1)-1)</f>
        <v>music</v>
      </c>
      <c r="R3919" t="str">
        <f>RIGHT(N3919,LEN(N3919)-FIND("/",N3919))</f>
        <v>faith</v>
      </c>
      <c r="S3919" s="8">
        <f t="shared" si="122"/>
        <v>42179.306388888886</v>
      </c>
      <c r="T3919" s="8">
        <f t="shared" si="123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17">
        <f>(E3920/D3920)*100</f>
        <v>0</v>
      </c>
      <c r="P3920" s="19" t="e">
        <f>ROUND(E3920/L3920, 3)</f>
        <v>#DIV/0!</v>
      </c>
      <c r="Q3920" t="str">
        <f>LEFT(N3920, SEARCH("/", N3920, 1)-1)</f>
        <v>music</v>
      </c>
      <c r="R3920" t="str">
        <f>RIGHT(N3920,LEN(N3920)-FIND("/",N3920))</f>
        <v>faith</v>
      </c>
      <c r="S3920" s="8">
        <f t="shared" si="122"/>
        <v>42451.866967592592</v>
      </c>
      <c r="T3920" s="8">
        <f t="shared" si="123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17">
        <f>(E3921/D3921)*100</f>
        <v>0</v>
      </c>
      <c r="P3921" s="19" t="e">
        <f>ROUND(E3921/L3921, 3)</f>
        <v>#DIV/0!</v>
      </c>
      <c r="Q3921" t="str">
        <f>LEFT(N3921, SEARCH("/", N3921, 1)-1)</f>
        <v>music</v>
      </c>
      <c r="R3921" t="str">
        <f>RIGHT(N3921,LEN(N3921)-FIND("/",N3921))</f>
        <v>faith</v>
      </c>
      <c r="S3921" s="8">
        <f t="shared" si="122"/>
        <v>42125.913807870369</v>
      </c>
      <c r="T3921" s="8">
        <f t="shared" si="123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17">
        <f>(E3922/D3922)*100</f>
        <v>0</v>
      </c>
      <c r="P3922" s="19" t="e">
        <f>ROUND(E3922/L3922, 3)</f>
        <v>#DIV/0!</v>
      </c>
      <c r="Q3922" t="str">
        <f>LEFT(N3922, SEARCH("/", N3922, 1)-1)</f>
        <v>music</v>
      </c>
      <c r="R3922" t="str">
        <f>RIGHT(N3922,LEN(N3922)-FIND("/",N3922))</f>
        <v>faith</v>
      </c>
      <c r="S3922" s="8">
        <f t="shared" si="122"/>
        <v>42319.461377314816</v>
      </c>
      <c r="T3922" s="8">
        <f t="shared" si="123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17">
        <f>(E3923/D3923)*100</f>
        <v>0</v>
      </c>
      <c r="P3923" s="19" t="e">
        <f>ROUND(E3923/L3923, 3)</f>
        <v>#DIV/0!</v>
      </c>
      <c r="Q3923" t="str">
        <f>LEFT(N3923, SEARCH("/", N3923, 1)-1)</f>
        <v>music</v>
      </c>
      <c r="R3923" t="str">
        <f>RIGHT(N3923,LEN(N3923)-FIND("/",N3923))</f>
        <v>faith</v>
      </c>
      <c r="S3923" s="8">
        <f t="shared" si="122"/>
        <v>42471.052152777775</v>
      </c>
      <c r="T3923" s="8">
        <f t="shared" si="123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17">
        <f>(E3924/D3924)*100</f>
        <v>0</v>
      </c>
      <c r="P3924" s="19" t="e">
        <f>ROUND(E3924/L3924, 3)</f>
        <v>#DIV/0!</v>
      </c>
      <c r="Q3924" t="str">
        <f>LEFT(N3924, SEARCH("/", N3924, 1)-1)</f>
        <v>music</v>
      </c>
      <c r="R3924" t="str">
        <f>RIGHT(N3924,LEN(N3924)-FIND("/",N3924))</f>
        <v>faith</v>
      </c>
      <c r="S3924" s="8">
        <f t="shared" si="122"/>
        <v>42272.087766203709</v>
      </c>
      <c r="T3924" s="8">
        <f t="shared" si="123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17">
        <f>(E3925/D3925)*100</f>
        <v>0</v>
      </c>
      <c r="P3925" s="19" t="e">
        <f>ROUND(E3925/L3925, 3)</f>
        <v>#DIV/0!</v>
      </c>
      <c r="Q3925" t="str">
        <f>LEFT(N3925, SEARCH("/", N3925, 1)-1)</f>
        <v>music</v>
      </c>
      <c r="R3925" t="str">
        <f>RIGHT(N3925,LEN(N3925)-FIND("/",N3925))</f>
        <v>faith</v>
      </c>
      <c r="S3925" s="8">
        <f t="shared" si="122"/>
        <v>42152.906851851847</v>
      </c>
      <c r="T3925" s="8">
        <f t="shared" si="123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17">
        <f>(E3926/D3926)*100</f>
        <v>0</v>
      </c>
      <c r="P3926" s="19" t="e">
        <f>ROUND(E3926/L3926, 3)</f>
        <v>#DIV/0!</v>
      </c>
      <c r="Q3926" t="str">
        <f>LEFT(N3926, SEARCH("/", N3926, 1)-1)</f>
        <v>music</v>
      </c>
      <c r="R3926" t="str">
        <f>RIGHT(N3926,LEN(N3926)-FIND("/",N3926))</f>
        <v>faith</v>
      </c>
      <c r="S3926" s="8">
        <f t="shared" si="122"/>
        <v>42325.683807870373</v>
      </c>
      <c r="T3926" s="8">
        <f t="shared" si="123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17">
        <f>(E3927/D3927)*100</f>
        <v>0</v>
      </c>
      <c r="P3927" s="19" t="e">
        <f>ROUND(E3927/L3927, 3)</f>
        <v>#DIV/0!</v>
      </c>
      <c r="Q3927" t="str">
        <f>LEFT(N3927, SEARCH("/", N3927, 1)-1)</f>
        <v>music</v>
      </c>
      <c r="R3927" t="str">
        <f>RIGHT(N3927,LEN(N3927)-FIND("/",N3927))</f>
        <v>faith</v>
      </c>
      <c r="S3927" s="8">
        <f t="shared" si="122"/>
        <v>42614.675625000003</v>
      </c>
      <c r="T3927" s="8">
        <f t="shared" si="123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17">
        <f>(E3928/D3928)*100</f>
        <v>0</v>
      </c>
      <c r="P3928" s="19" t="e">
        <f>ROUND(E3928/L3928, 3)</f>
        <v>#DIV/0!</v>
      </c>
      <c r="Q3928" t="str">
        <f>LEFT(N3928, SEARCH("/", N3928, 1)-1)</f>
        <v>music</v>
      </c>
      <c r="R3928" t="str">
        <f>RIGHT(N3928,LEN(N3928)-FIND("/",N3928))</f>
        <v>faith</v>
      </c>
      <c r="S3928" s="8">
        <f t="shared" si="122"/>
        <v>42171.817384259266</v>
      </c>
      <c r="T3928" s="8">
        <f t="shared" si="123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17">
        <f>(E3929/D3929)*100</f>
        <v>0</v>
      </c>
      <c r="P3929" s="19" t="e">
        <f>ROUND(E3929/L3929, 3)</f>
        <v>#DIV/0!</v>
      </c>
      <c r="Q3929" t="str">
        <f>LEFT(N3929, SEARCH("/", N3929, 1)-1)</f>
        <v>photography</v>
      </c>
      <c r="R3929" t="str">
        <f>RIGHT(N3929,LEN(N3929)-FIND("/",N3929))</f>
        <v>photobooks</v>
      </c>
      <c r="S3929" s="8">
        <f t="shared" si="122"/>
        <v>41855.859814814816</v>
      </c>
      <c r="T3929" s="8">
        <f t="shared" si="123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17">
        <f>(E3930/D3930)*100</f>
        <v>0</v>
      </c>
      <c r="P3930" s="19" t="e">
        <f>ROUND(E3930/L3930, 3)</f>
        <v>#DIV/0!</v>
      </c>
      <c r="Q3930" t="str">
        <f>LEFT(N3930, SEARCH("/", N3930, 1)-1)</f>
        <v>photography</v>
      </c>
      <c r="R3930" t="str">
        <f>RIGHT(N3930,LEN(N3930)-FIND("/",N3930))</f>
        <v>photobooks</v>
      </c>
      <c r="S3930" s="8">
        <f t="shared" si="122"/>
        <v>41829.889027777775</v>
      </c>
      <c r="T3930" s="8">
        <f t="shared" si="123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17">
        <f>(E3931/D3931)*100</f>
        <v>0</v>
      </c>
      <c r="P3931" s="19" t="e">
        <f>ROUND(E3931/L3931, 3)</f>
        <v>#DIV/0!</v>
      </c>
      <c r="Q3931" t="str">
        <f>LEFT(N3931, SEARCH("/", N3931, 1)-1)</f>
        <v>photography</v>
      </c>
      <c r="R3931" t="str">
        <f>RIGHT(N3931,LEN(N3931)-FIND("/",N3931))</f>
        <v>photobooks</v>
      </c>
      <c r="S3931" s="8">
        <f t="shared" si="122"/>
        <v>42172.906678240746</v>
      </c>
      <c r="T3931" s="8">
        <f t="shared" si="123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17">
        <f>(E3932/D3932)*100</f>
        <v>0</v>
      </c>
      <c r="P3932" s="19" t="e">
        <f>ROUND(E3932/L3932, 3)</f>
        <v>#DIV/0!</v>
      </c>
      <c r="Q3932" t="str">
        <f>LEFT(N3932, SEARCH("/", N3932, 1)-1)</f>
        <v>photography</v>
      </c>
      <c r="R3932" t="str">
        <f>RIGHT(N3932,LEN(N3932)-FIND("/",N3932))</f>
        <v>photobooks</v>
      </c>
      <c r="S3932" s="8">
        <f t="shared" si="122"/>
        <v>42067.234375</v>
      </c>
      <c r="T3932" s="8">
        <f t="shared" si="123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17">
        <f>(E3933/D3933)*100</f>
        <v>0</v>
      </c>
      <c r="P3933" s="19" t="e">
        <f>ROUND(E3933/L3933, 3)</f>
        <v>#DIV/0!</v>
      </c>
      <c r="Q3933" t="str">
        <f>LEFT(N3933, SEARCH("/", N3933, 1)-1)</f>
        <v>games</v>
      </c>
      <c r="R3933" t="str">
        <f>RIGHT(N3933,LEN(N3933)-FIND("/",N3933))</f>
        <v>mobile games</v>
      </c>
      <c r="S3933" s="8">
        <f t="shared" si="122"/>
        <v>42000.300243055557</v>
      </c>
      <c r="T3933" s="8">
        <f t="shared" si="123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17">
        <f>(E3934/D3934)*100</f>
        <v>0</v>
      </c>
      <c r="P3934" s="19" t="e">
        <f>ROUND(E3934/L3934, 3)</f>
        <v>#DIV/0!</v>
      </c>
      <c r="Q3934" t="str">
        <f>LEFT(N3934, SEARCH("/", N3934, 1)-1)</f>
        <v>games</v>
      </c>
      <c r="R3934" t="str">
        <f>RIGHT(N3934,LEN(N3934)-FIND("/",N3934))</f>
        <v>mobile games</v>
      </c>
      <c r="S3934" s="8">
        <f t="shared" si="122"/>
        <v>42709.002881944441</v>
      </c>
      <c r="T3934" s="8">
        <f t="shared" si="123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17">
        <f>(E3935/D3935)*100</f>
        <v>0</v>
      </c>
      <c r="P3935" s="19" t="e">
        <f>ROUND(E3935/L3935, 3)</f>
        <v>#DIV/0!</v>
      </c>
      <c r="Q3935" t="str">
        <f>LEFT(N3935, SEARCH("/", N3935, 1)-1)</f>
        <v>games</v>
      </c>
      <c r="R3935" t="str">
        <f>RIGHT(N3935,LEN(N3935)-FIND("/",N3935))</f>
        <v>mobile games</v>
      </c>
      <c r="S3935" s="8">
        <f t="shared" si="122"/>
        <v>41776.284780092588</v>
      </c>
      <c r="T3935" s="8">
        <f t="shared" si="123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17">
        <f>(E3936/D3936)*100</f>
        <v>0</v>
      </c>
      <c r="P3936" s="19" t="e">
        <f>ROUND(E3936/L3936, 3)</f>
        <v>#DIV/0!</v>
      </c>
      <c r="Q3936" t="str">
        <f>LEFT(N3936, SEARCH("/", N3936, 1)-1)</f>
        <v>games</v>
      </c>
      <c r="R3936" t="str">
        <f>RIGHT(N3936,LEN(N3936)-FIND("/",N3936))</f>
        <v>mobile games</v>
      </c>
      <c r="S3936" s="8">
        <f t="shared" si="122"/>
        <v>42035.029224537036</v>
      </c>
      <c r="T3936" s="8">
        <f t="shared" si="123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17">
        <f>(E3937/D3937)*100</f>
        <v>0</v>
      </c>
      <c r="P3937" s="19" t="e">
        <f>ROUND(E3937/L3937, 3)</f>
        <v>#DIV/0!</v>
      </c>
      <c r="Q3937" t="str">
        <f>LEFT(N3937, SEARCH("/", N3937, 1)-1)</f>
        <v>games</v>
      </c>
      <c r="R3937" t="str">
        <f>RIGHT(N3937,LEN(N3937)-FIND("/",N3937))</f>
        <v>mobile games</v>
      </c>
      <c r="S3937" s="8">
        <f t="shared" si="122"/>
        <v>41773.008738425924</v>
      </c>
      <c r="T3937" s="8">
        <f t="shared" si="123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17">
        <f>(E3938/D3938)*100</f>
        <v>0</v>
      </c>
      <c r="P3938" s="19" t="e">
        <f>ROUND(E3938/L3938, 3)</f>
        <v>#DIV/0!</v>
      </c>
      <c r="Q3938" t="str">
        <f>LEFT(N3938, SEARCH("/", N3938, 1)-1)</f>
        <v>photography</v>
      </c>
      <c r="R3938" t="str">
        <f>RIGHT(N3938,LEN(N3938)-FIND("/",N3938))</f>
        <v>people</v>
      </c>
      <c r="S3938" s="8">
        <f t="shared" si="122"/>
        <v>42678.586655092593</v>
      </c>
      <c r="T3938" s="8">
        <f t="shared" si="123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17">
        <f>(E3939/D3939)*100</f>
        <v>0</v>
      </c>
      <c r="P3939" s="19" t="e">
        <f>ROUND(E3939/L3939, 3)</f>
        <v>#DIV/0!</v>
      </c>
      <c r="Q3939" t="str">
        <f>LEFT(N3939, SEARCH("/", N3939, 1)-1)</f>
        <v>photography</v>
      </c>
      <c r="R3939" t="str">
        <f>RIGHT(N3939,LEN(N3939)-FIND("/",N3939))</f>
        <v>people</v>
      </c>
      <c r="S3939" s="8">
        <f t="shared" si="122"/>
        <v>42329.58839120371</v>
      </c>
      <c r="T3939" s="8">
        <f t="shared" si="123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17">
        <f>(E3940/D3940)*100</f>
        <v>0</v>
      </c>
      <c r="P3940" s="19" t="e">
        <f>ROUND(E3940/L3940, 3)</f>
        <v>#DIV/0!</v>
      </c>
      <c r="Q3940" t="str">
        <f>LEFT(N3940, SEARCH("/", N3940, 1)-1)</f>
        <v>photography</v>
      </c>
      <c r="R3940" t="str">
        <f>RIGHT(N3940,LEN(N3940)-FIND("/",N3940))</f>
        <v>people</v>
      </c>
      <c r="S3940" s="8">
        <f t="shared" si="122"/>
        <v>42651.006273148145</v>
      </c>
      <c r="T3940" s="8">
        <f t="shared" si="123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17">
        <f>(E3941/D3941)*100</f>
        <v>0</v>
      </c>
      <c r="P3941" s="19" t="e">
        <f>ROUND(E3941/L3941, 3)</f>
        <v>#DIV/0!</v>
      </c>
      <c r="Q3941" t="str">
        <f>LEFT(N3941, SEARCH("/", N3941, 1)-1)</f>
        <v>photography</v>
      </c>
      <c r="R3941" t="str">
        <f>RIGHT(N3941,LEN(N3941)-FIND("/",N3941))</f>
        <v>people</v>
      </c>
      <c r="S3941" s="8">
        <f t="shared" si="122"/>
        <v>41800.819571759261</v>
      </c>
      <c r="T3941" s="8">
        <f t="shared" si="123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17">
        <f>(E3942/D3942)*100</f>
        <v>0</v>
      </c>
      <c r="P3942" s="19" t="e">
        <f>ROUND(E3942/L3942, 3)</f>
        <v>#DIV/0!</v>
      </c>
      <c r="Q3942" t="str">
        <f>LEFT(N3942, SEARCH("/", N3942, 1)-1)</f>
        <v>photography</v>
      </c>
      <c r="R3942" t="str">
        <f>RIGHT(N3942,LEN(N3942)-FIND("/",N3942))</f>
        <v>people</v>
      </c>
      <c r="S3942" s="8">
        <f t="shared" si="122"/>
        <v>41847.930694444447</v>
      </c>
      <c r="T3942" s="8">
        <f t="shared" si="123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17">
        <f>(E3943/D3943)*100</f>
        <v>0</v>
      </c>
      <c r="P3943" s="19" t="e">
        <f>ROUND(E3943/L3943, 3)</f>
        <v>#DIV/0!</v>
      </c>
      <c r="Q3943" t="str">
        <f>LEFT(N3943, SEARCH("/", N3943, 1)-1)</f>
        <v>games</v>
      </c>
      <c r="R3943" t="str">
        <f>RIGHT(N3943,LEN(N3943)-FIND("/",N3943))</f>
        <v>video games</v>
      </c>
      <c r="S3943" s="8">
        <f t="shared" si="122"/>
        <v>41927.235636574071</v>
      </c>
      <c r="T3943" s="8">
        <f t="shared" si="123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17">
        <f>(E3944/D3944)*100</f>
        <v>0</v>
      </c>
      <c r="P3944" s="19" t="e">
        <f>ROUND(E3944/L3944, 3)</f>
        <v>#DIV/0!</v>
      </c>
      <c r="Q3944" t="str">
        <f>LEFT(N3944, SEARCH("/", N3944, 1)-1)</f>
        <v>games</v>
      </c>
      <c r="R3944" t="str">
        <f>RIGHT(N3944,LEN(N3944)-FIND("/",N3944))</f>
        <v>video games</v>
      </c>
      <c r="S3944" s="8">
        <f t="shared" si="122"/>
        <v>40355.024953703702</v>
      </c>
      <c r="T3944" s="8">
        <f t="shared" si="123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17">
        <f>(E3945/D3945)*100</f>
        <v>0</v>
      </c>
      <c r="P3945" s="19" t="e">
        <f>ROUND(E3945/L3945, 3)</f>
        <v>#DIV/0!</v>
      </c>
      <c r="Q3945" t="str">
        <f>LEFT(N3945, SEARCH("/", N3945, 1)-1)</f>
        <v>technology</v>
      </c>
      <c r="R3945" t="str">
        <f>RIGHT(N3945,LEN(N3945)-FIND("/",N3945))</f>
        <v>web</v>
      </c>
      <c r="S3945" s="8">
        <f t="shared" si="122"/>
        <v>42167.813703703709</v>
      </c>
      <c r="T3945" s="8">
        <f t="shared" si="123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17">
        <f>(E3946/D3946)*100</f>
        <v>0</v>
      </c>
      <c r="P3946" s="19" t="e">
        <f>ROUND(E3946/L3946, 3)</f>
        <v>#DIV/0!</v>
      </c>
      <c r="Q3946" t="str">
        <f>LEFT(N3946, SEARCH("/", N3946, 1)-1)</f>
        <v>technology</v>
      </c>
      <c r="R3946" t="str">
        <f>RIGHT(N3946,LEN(N3946)-FIND("/",N3946))</f>
        <v>web</v>
      </c>
      <c r="S3946" s="8">
        <f t="shared" si="122"/>
        <v>41897.702199074076</v>
      </c>
      <c r="T3946" s="8">
        <f t="shared" si="123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17">
        <f>(E3947/D3947)*100</f>
        <v>0</v>
      </c>
      <c r="P3947" s="19" t="e">
        <f>ROUND(E3947/L3947, 3)</f>
        <v>#DIV/0!</v>
      </c>
      <c r="Q3947" t="str">
        <f>LEFT(N3947, SEARCH("/", N3947, 1)-1)</f>
        <v>technology</v>
      </c>
      <c r="R3947" t="str">
        <f>RIGHT(N3947,LEN(N3947)-FIND("/",N3947))</f>
        <v>web</v>
      </c>
      <c r="S3947" s="8">
        <f t="shared" si="122"/>
        <v>42060.001805555556</v>
      </c>
      <c r="T3947" s="8">
        <f t="shared" si="123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17">
        <f>(E3948/D3948)*100</f>
        <v>0</v>
      </c>
      <c r="P3948" s="19" t="e">
        <f>ROUND(E3948/L3948, 3)</f>
        <v>#DIV/0!</v>
      </c>
      <c r="Q3948" t="str">
        <f>LEFT(N3948, SEARCH("/", N3948, 1)-1)</f>
        <v>technology</v>
      </c>
      <c r="R3948" t="str">
        <f>RIGHT(N3948,LEN(N3948)-FIND("/",N3948))</f>
        <v>web</v>
      </c>
      <c r="S3948" s="8">
        <f t="shared" si="122"/>
        <v>42198.775787037041</v>
      </c>
      <c r="T3948" s="8">
        <f t="shared" si="123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17">
        <f>(E3949/D3949)*100</f>
        <v>0</v>
      </c>
      <c r="P3949" s="19" t="e">
        <f>ROUND(E3949/L3949, 3)</f>
        <v>#DIV/0!</v>
      </c>
      <c r="Q3949" t="str">
        <f>LEFT(N3949, SEARCH("/", N3949, 1)-1)</f>
        <v>technology</v>
      </c>
      <c r="R3949" t="str">
        <f>RIGHT(N3949,LEN(N3949)-FIND("/",N3949))</f>
        <v>web</v>
      </c>
      <c r="S3949" s="8">
        <f t="shared" si="122"/>
        <v>42708.842245370368</v>
      </c>
      <c r="T3949" s="8">
        <f t="shared" si="123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17">
        <f>(E3950/D3950)*100</f>
        <v>0</v>
      </c>
      <c r="P3950" s="19" t="e">
        <f>ROUND(E3950/L3950, 3)</f>
        <v>#DIV/0!</v>
      </c>
      <c r="Q3950" t="str">
        <f>LEFT(N3950, SEARCH("/", N3950, 1)-1)</f>
        <v>technology</v>
      </c>
      <c r="R3950" t="str">
        <f>RIGHT(N3950,LEN(N3950)-FIND("/",N3950))</f>
        <v>web</v>
      </c>
      <c r="S3950" s="8">
        <f t="shared" si="122"/>
        <v>42101.633703703701</v>
      </c>
      <c r="T3950" s="8">
        <f t="shared" si="123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17">
        <f>(E3951/D3951)*100</f>
        <v>0</v>
      </c>
      <c r="P3951" s="19" t="e">
        <f>ROUND(E3951/L3951, 3)</f>
        <v>#DIV/0!</v>
      </c>
      <c r="Q3951" t="str">
        <f>LEFT(N3951, SEARCH("/", N3951, 1)-1)</f>
        <v>technology</v>
      </c>
      <c r="R3951" t="str">
        <f>RIGHT(N3951,LEN(N3951)-FIND("/",N3951))</f>
        <v>web</v>
      </c>
      <c r="S3951" s="8">
        <f t="shared" si="122"/>
        <v>42103.676180555558</v>
      </c>
      <c r="T3951" s="8">
        <f t="shared" si="123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17">
        <f>(E3952/D3952)*100</f>
        <v>0</v>
      </c>
      <c r="P3952" s="19" t="e">
        <f>ROUND(E3952/L3952, 3)</f>
        <v>#DIV/0!</v>
      </c>
      <c r="Q3952" t="str">
        <f>LEFT(N3952, SEARCH("/", N3952, 1)-1)</f>
        <v>technology</v>
      </c>
      <c r="R3952" t="str">
        <f>RIGHT(N3952,LEN(N3952)-FIND("/",N3952))</f>
        <v>web</v>
      </c>
      <c r="S3952" s="8">
        <f t="shared" si="122"/>
        <v>42130.78361111111</v>
      </c>
      <c r="T3952" s="8">
        <f t="shared" si="123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17">
        <f>(E3953/D3953)*100</f>
        <v>0</v>
      </c>
      <c r="P3953" s="19" t="e">
        <f>ROUND(E3953/L3953, 3)</f>
        <v>#DIV/0!</v>
      </c>
      <c r="Q3953" t="str">
        <f>LEFT(N3953, SEARCH("/", N3953, 1)-1)</f>
        <v>technology</v>
      </c>
      <c r="R3953" t="str">
        <f>RIGHT(N3953,LEN(N3953)-FIND("/",N3953))</f>
        <v>web</v>
      </c>
      <c r="S3953" s="8">
        <f t="shared" si="122"/>
        <v>42264.620115740734</v>
      </c>
      <c r="T3953" s="8">
        <f t="shared" si="123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17">
        <f>(E3954/D3954)*100</f>
        <v>0</v>
      </c>
      <c r="P3954" s="19" t="e">
        <f>ROUND(E3954/L3954, 3)</f>
        <v>#DIV/0!</v>
      </c>
      <c r="Q3954" t="str">
        <f>LEFT(N3954, SEARCH("/", N3954, 1)-1)</f>
        <v>technology</v>
      </c>
      <c r="R3954" t="str">
        <f>RIGHT(N3954,LEN(N3954)-FIND("/",N3954))</f>
        <v>web</v>
      </c>
      <c r="S3954" s="8">
        <f t="shared" si="122"/>
        <v>41978.930972222224</v>
      </c>
      <c r="T3954" s="8">
        <f t="shared" si="123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17">
        <f>(E3955/D3955)*100</f>
        <v>0</v>
      </c>
      <c r="P3955" s="19" t="e">
        <f>ROUND(E3955/L3955, 3)</f>
        <v>#DIV/0!</v>
      </c>
      <c r="Q3955" t="str">
        <f>LEFT(N3955, SEARCH("/", N3955, 1)-1)</f>
        <v>technology</v>
      </c>
      <c r="R3955" t="str">
        <f>RIGHT(N3955,LEN(N3955)-FIND("/",N3955))</f>
        <v>web</v>
      </c>
      <c r="S3955" s="8">
        <f t="shared" si="122"/>
        <v>42466.858888888892</v>
      </c>
      <c r="T3955" s="8">
        <f t="shared" si="123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17">
        <f>(E3956/D3956)*100</f>
        <v>0</v>
      </c>
      <c r="P3956" s="19" t="e">
        <f>ROUND(E3956/L3956, 3)</f>
        <v>#DIV/0!</v>
      </c>
      <c r="Q3956" t="str">
        <f>LEFT(N3956, SEARCH("/", N3956, 1)-1)</f>
        <v>technology</v>
      </c>
      <c r="R3956" t="str">
        <f>RIGHT(N3956,LEN(N3956)-FIND("/",N3956))</f>
        <v>web</v>
      </c>
      <c r="S3956" s="8">
        <f t="shared" si="122"/>
        <v>42322.011574074073</v>
      </c>
      <c r="T3956" s="8">
        <f t="shared" si="123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17">
        <f>(E3957/D3957)*100</f>
        <v>0</v>
      </c>
      <c r="P3957" s="19" t="e">
        <f>ROUND(E3957/L3957, 3)</f>
        <v>#DIV/0!</v>
      </c>
      <c r="Q3957" t="str">
        <f>LEFT(N3957, SEARCH("/", N3957, 1)-1)</f>
        <v>technology</v>
      </c>
      <c r="R3957" t="str">
        <f>RIGHT(N3957,LEN(N3957)-FIND("/",N3957))</f>
        <v>web</v>
      </c>
      <c r="S3957" s="8">
        <f t="shared" si="122"/>
        <v>42248.934675925921</v>
      </c>
      <c r="T3957" s="8">
        <f t="shared" si="123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17">
        <f>(E3958/D3958)*100</f>
        <v>0</v>
      </c>
      <c r="P3958" s="19" t="e">
        <f>ROUND(E3958/L3958, 3)</f>
        <v>#DIV/0!</v>
      </c>
      <c r="Q3958" t="str">
        <f>LEFT(N3958, SEARCH("/", N3958, 1)-1)</f>
        <v>technology</v>
      </c>
      <c r="R3958" t="str">
        <f>RIGHT(N3958,LEN(N3958)-FIND("/",N3958))</f>
        <v>web</v>
      </c>
      <c r="S3958" s="8">
        <f t="shared" si="122"/>
        <v>42346.736400462964</v>
      </c>
      <c r="T3958" s="8">
        <f t="shared" si="123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17">
        <f>(E3959/D3959)*100</f>
        <v>0</v>
      </c>
      <c r="P3959" s="19" t="e">
        <f>ROUND(E3959/L3959, 3)</f>
        <v>#DIV/0!</v>
      </c>
      <c r="Q3959" t="str">
        <f>LEFT(N3959, SEARCH("/", N3959, 1)-1)</f>
        <v>technology</v>
      </c>
      <c r="R3959" t="str">
        <f>RIGHT(N3959,LEN(N3959)-FIND("/",N3959))</f>
        <v>web</v>
      </c>
      <c r="S3959" s="8">
        <f t="shared" si="122"/>
        <v>42380.812627314815</v>
      </c>
      <c r="T3959" s="8">
        <f t="shared" si="123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17">
        <f>(E3960/D3960)*100</f>
        <v>0</v>
      </c>
      <c r="P3960" s="19" t="e">
        <f>ROUND(E3960/L3960, 3)</f>
        <v>#DIV/0!</v>
      </c>
      <c r="Q3960" t="str">
        <f>LEFT(N3960, SEARCH("/", N3960, 1)-1)</f>
        <v>technology</v>
      </c>
      <c r="R3960" t="str">
        <f>RIGHT(N3960,LEN(N3960)-FIND("/",N3960))</f>
        <v>web</v>
      </c>
      <c r="S3960" s="8">
        <f t="shared" si="122"/>
        <v>42150.777731481481</v>
      </c>
      <c r="T3960" s="8">
        <f t="shared" si="123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17">
        <f>(E3961/D3961)*100</f>
        <v>0</v>
      </c>
      <c r="P3961" s="19" t="e">
        <f>ROUND(E3961/L3961, 3)</f>
        <v>#DIV/0!</v>
      </c>
      <c r="Q3961" t="str">
        <f>LEFT(N3961, SEARCH("/", N3961, 1)-1)</f>
        <v>technology</v>
      </c>
      <c r="R3961" t="str">
        <f>RIGHT(N3961,LEN(N3961)-FIND("/",N3961))</f>
        <v>web</v>
      </c>
      <c r="S3961" s="8">
        <f t="shared" si="122"/>
        <v>42592.836076388892</v>
      </c>
      <c r="T3961" s="8">
        <f t="shared" si="123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17">
        <f>(E3962/D3962)*100</f>
        <v>0</v>
      </c>
      <c r="P3962" s="19" t="e">
        <f>ROUND(E3962/L3962, 3)</f>
        <v>#DIV/0!</v>
      </c>
      <c r="Q3962" t="str">
        <f>LEFT(N3962, SEARCH("/", N3962, 1)-1)</f>
        <v>technology</v>
      </c>
      <c r="R3962" t="str">
        <f>RIGHT(N3962,LEN(N3962)-FIND("/",N3962))</f>
        <v>web</v>
      </c>
      <c r="S3962" s="8">
        <f t="shared" si="122"/>
        <v>42669.870173611111</v>
      </c>
      <c r="T3962" s="8">
        <f t="shared" si="123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17">
        <f>(E3963/D3963)*100</f>
        <v>0</v>
      </c>
      <c r="P3963" s="19" t="e">
        <f>ROUND(E3963/L3963, 3)</f>
        <v>#DIV/0!</v>
      </c>
      <c r="Q3963" t="str">
        <f>LEFT(N3963, SEARCH("/", N3963, 1)-1)</f>
        <v>technology</v>
      </c>
      <c r="R3963" t="str">
        <f>RIGHT(N3963,LEN(N3963)-FIND("/",N3963))</f>
        <v>web</v>
      </c>
      <c r="S3963" s="8">
        <f t="shared" si="122"/>
        <v>42213.013078703705</v>
      </c>
      <c r="T3963" s="8">
        <f t="shared" si="123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17">
        <f>(E3964/D3964)*100</f>
        <v>0</v>
      </c>
      <c r="P3964" s="19" t="e">
        <f>ROUND(E3964/L3964, 3)</f>
        <v>#DIV/0!</v>
      </c>
      <c r="Q3964" t="str">
        <f>LEFT(N3964, SEARCH("/", N3964, 1)-1)</f>
        <v>technology</v>
      </c>
      <c r="R3964" t="str">
        <f>RIGHT(N3964,LEN(N3964)-FIND("/",N3964))</f>
        <v>web</v>
      </c>
      <c r="S3964" s="8">
        <f t="shared" si="122"/>
        <v>42237.016388888893</v>
      </c>
      <c r="T3964" s="8">
        <f t="shared" si="123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17">
        <f>(E3965/D3965)*100</f>
        <v>0</v>
      </c>
      <c r="P3965" s="19" t="e">
        <f>ROUND(E3965/L3965, 3)</f>
        <v>#DIV/0!</v>
      </c>
      <c r="Q3965" t="str">
        <f>LEFT(N3965, SEARCH("/", N3965, 1)-1)</f>
        <v>technology</v>
      </c>
      <c r="R3965" t="str">
        <f>RIGHT(N3965,LEN(N3965)-FIND("/",N3965))</f>
        <v>web</v>
      </c>
      <c r="S3965" s="8">
        <f t="shared" si="122"/>
        <v>41954.838240740741</v>
      </c>
      <c r="T3965" s="8">
        <f t="shared" si="123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17">
        <f>(E3966/D3966)*100</f>
        <v>0</v>
      </c>
      <c r="P3966" s="19" t="e">
        <f>ROUND(E3966/L3966, 3)</f>
        <v>#DIV/0!</v>
      </c>
      <c r="Q3966" t="str">
        <f>LEFT(N3966, SEARCH("/", N3966, 1)-1)</f>
        <v>technology</v>
      </c>
      <c r="R3966" t="str">
        <f>RIGHT(N3966,LEN(N3966)-FIND("/",N3966))</f>
        <v>web</v>
      </c>
      <c r="S3966" s="8">
        <f t="shared" si="122"/>
        <v>41968.262314814812</v>
      </c>
      <c r="T3966" s="8">
        <f t="shared" si="123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17">
        <f>(E3967/D3967)*100</f>
        <v>0</v>
      </c>
      <c r="P3967" s="19" t="e">
        <f>ROUND(E3967/L3967, 3)</f>
        <v>#DIV/0!</v>
      </c>
      <c r="Q3967" t="str">
        <f>LEFT(N3967, SEARCH("/", N3967, 1)-1)</f>
        <v>technology</v>
      </c>
      <c r="R3967" t="str">
        <f>RIGHT(N3967,LEN(N3967)-FIND("/",N3967))</f>
        <v>web</v>
      </c>
      <c r="S3967" s="8">
        <f t="shared" si="122"/>
        <v>42276.120636574073</v>
      </c>
      <c r="T3967" s="8">
        <f t="shared" si="123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17">
        <f>(E3968/D3968)*100</f>
        <v>0</v>
      </c>
      <c r="P3968" s="19" t="e">
        <f>ROUND(E3968/L3968, 3)</f>
        <v>#DIV/0!</v>
      </c>
      <c r="Q3968" t="str">
        <f>LEFT(N3968, SEARCH("/", N3968, 1)-1)</f>
        <v>technology</v>
      </c>
      <c r="R3968" t="str">
        <f>RIGHT(N3968,LEN(N3968)-FIND("/",N3968))</f>
        <v>web</v>
      </c>
      <c r="S3968" s="8">
        <f t="shared" si="122"/>
        <v>42717.121377314819</v>
      </c>
      <c r="T3968" s="8">
        <f t="shared" si="123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17">
        <f>(E3969/D3969)*100</f>
        <v>0</v>
      </c>
      <c r="P3969" s="19" t="e">
        <f>ROUND(E3969/L3969, 3)</f>
        <v>#DIV/0!</v>
      </c>
      <c r="Q3969" t="str">
        <f>LEFT(N3969, SEARCH("/", N3969, 1)-1)</f>
        <v>technology</v>
      </c>
      <c r="R3969" t="str">
        <f>RIGHT(N3969,LEN(N3969)-FIND("/",N3969))</f>
        <v>web</v>
      </c>
      <c r="S3969" s="8">
        <f t="shared" si="122"/>
        <v>41976.88490740741</v>
      </c>
      <c r="T3969" s="8">
        <f t="shared" si="123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17">
        <f>(E3970/D3970)*100</f>
        <v>0</v>
      </c>
      <c r="P3970" s="19" t="e">
        <f>ROUND(E3970/L3970, 3)</f>
        <v>#DIV/0!</v>
      </c>
      <c r="Q3970" t="str">
        <f>LEFT(N3970, SEARCH("/", N3970, 1)-1)</f>
        <v>technology</v>
      </c>
      <c r="R3970" t="str">
        <f>RIGHT(N3970,LEN(N3970)-FIND("/",N3970))</f>
        <v>web</v>
      </c>
      <c r="S3970" s="8">
        <f t="shared" si="122"/>
        <v>42157.916481481487</v>
      </c>
      <c r="T3970" s="8">
        <f t="shared" si="123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17">
        <f>(E3971/D3971)*100</f>
        <v>0</v>
      </c>
      <c r="P3971" s="19" t="e">
        <f>ROUND(E3971/L3971, 3)</f>
        <v>#DIV/0!</v>
      </c>
      <c r="Q3971" t="str">
        <f>LEFT(N3971, SEARCH("/", N3971, 1)-1)</f>
        <v>technology</v>
      </c>
      <c r="R3971" t="str">
        <f>RIGHT(N3971,LEN(N3971)-FIND("/",N3971))</f>
        <v>web</v>
      </c>
      <c r="S3971" s="8">
        <f t="shared" ref="S3971:S4034" si="124">(((J3971/60)/60)/24)+DATE(1970,1,1)</f>
        <v>41956.853078703702</v>
      </c>
      <c r="T3971" s="8">
        <f t="shared" ref="T3971:T4034" si="125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17">
        <f>(E3972/D3972)*100</f>
        <v>0</v>
      </c>
      <c r="P3972" s="19" t="e">
        <f>ROUND(E3972/L3972, 3)</f>
        <v>#DIV/0!</v>
      </c>
      <c r="Q3972" t="str">
        <f>LEFT(N3972, SEARCH("/", N3972, 1)-1)</f>
        <v>technology</v>
      </c>
      <c r="R3972" t="str">
        <f>RIGHT(N3972,LEN(N3972)-FIND("/",N3972))</f>
        <v>web</v>
      </c>
      <c r="S3972" s="8">
        <f t="shared" si="124"/>
        <v>42444.268101851849</v>
      </c>
      <c r="T3972" s="8">
        <f t="shared" si="125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17">
        <f>(E3973/D3973)*100</f>
        <v>0</v>
      </c>
      <c r="P3973" s="19" t="e">
        <f>ROUND(E3973/L3973, 3)</f>
        <v>#DIV/0!</v>
      </c>
      <c r="Q3973" t="str">
        <f>LEFT(N3973, SEARCH("/", N3973, 1)-1)</f>
        <v>food</v>
      </c>
      <c r="R3973" t="str">
        <f>RIGHT(N3973,LEN(N3973)-FIND("/",N3973))</f>
        <v>food trucks</v>
      </c>
      <c r="S3973" s="8">
        <f t="shared" si="124"/>
        <v>42342.03943287037</v>
      </c>
      <c r="T3973" s="8">
        <f t="shared" si="125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17">
        <f>(E3974/D3974)*100</f>
        <v>0</v>
      </c>
      <c r="P3974" s="19" t="e">
        <f>ROUND(E3974/L3974, 3)</f>
        <v>#DIV/0!</v>
      </c>
      <c r="Q3974" t="str">
        <f>LEFT(N3974, SEARCH("/", N3974, 1)-1)</f>
        <v>food</v>
      </c>
      <c r="R3974" t="str">
        <f>RIGHT(N3974,LEN(N3974)-FIND("/",N3974))</f>
        <v>food trucks</v>
      </c>
      <c r="S3974" s="8">
        <f t="shared" si="124"/>
        <v>42224.408275462964</v>
      </c>
      <c r="T3974" s="8">
        <f t="shared" si="125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17">
        <f>(E3975/D3975)*100</f>
        <v>0</v>
      </c>
      <c r="P3975" s="19" t="e">
        <f>ROUND(E3975/L3975, 3)</f>
        <v>#DIV/0!</v>
      </c>
      <c r="Q3975" t="str">
        <f>LEFT(N3975, SEARCH("/", N3975, 1)-1)</f>
        <v>food</v>
      </c>
      <c r="R3975" t="str">
        <f>RIGHT(N3975,LEN(N3975)-FIND("/",N3975))</f>
        <v>food trucks</v>
      </c>
      <c r="S3975" s="8">
        <f t="shared" si="124"/>
        <v>42655.736956018518</v>
      </c>
      <c r="T3975" s="8">
        <f t="shared" si="125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17">
        <f>(E3976/D3976)*100</f>
        <v>0</v>
      </c>
      <c r="P3976" s="19" t="e">
        <f>ROUND(E3976/L3976, 3)</f>
        <v>#DIV/0!</v>
      </c>
      <c r="Q3976" t="str">
        <f>LEFT(N3976, SEARCH("/", N3976, 1)-1)</f>
        <v>food</v>
      </c>
      <c r="R3976" t="str">
        <f>RIGHT(N3976,LEN(N3976)-FIND("/",N3976))</f>
        <v>food trucks</v>
      </c>
      <c r="S3976" s="8">
        <f t="shared" si="124"/>
        <v>41831.884108796294</v>
      </c>
      <c r="T3976" s="8">
        <f t="shared" si="125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17">
        <f>(E3977/D3977)*100</f>
        <v>0</v>
      </c>
      <c r="P3977" s="19" t="e">
        <f>ROUND(E3977/L3977, 3)</f>
        <v>#DIV/0!</v>
      </c>
      <c r="Q3977" t="str">
        <f>LEFT(N3977, SEARCH("/", N3977, 1)-1)</f>
        <v>food</v>
      </c>
      <c r="R3977" t="str">
        <f>RIGHT(N3977,LEN(N3977)-FIND("/",N3977))</f>
        <v>food trucks</v>
      </c>
      <c r="S3977" s="8">
        <f t="shared" si="124"/>
        <v>41993.738298611104</v>
      </c>
      <c r="T3977" s="8">
        <f t="shared" si="125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17">
        <f>(E3978/D3978)*100</f>
        <v>0</v>
      </c>
      <c r="P3978" s="19" t="e">
        <f>ROUND(E3978/L3978, 3)</f>
        <v>#DIV/0!</v>
      </c>
      <c r="Q3978" t="str">
        <f>LEFT(N3978, SEARCH("/", N3978, 1)-1)</f>
        <v>food</v>
      </c>
      <c r="R3978" t="str">
        <f>RIGHT(N3978,LEN(N3978)-FIND("/",N3978))</f>
        <v>food trucks</v>
      </c>
      <c r="S3978" s="8">
        <f t="shared" si="124"/>
        <v>42164.170046296291</v>
      </c>
      <c r="T3978" s="8">
        <f t="shared" si="125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17">
        <f>(E3979/D3979)*100</f>
        <v>0</v>
      </c>
      <c r="P3979" s="19" t="e">
        <f>ROUND(E3979/L3979, 3)</f>
        <v>#DIV/0!</v>
      </c>
      <c r="Q3979" t="str">
        <f>LEFT(N3979, SEARCH("/", N3979, 1)-1)</f>
        <v>food</v>
      </c>
      <c r="R3979" t="str">
        <f>RIGHT(N3979,LEN(N3979)-FIND("/",N3979))</f>
        <v>food trucks</v>
      </c>
      <c r="S3979" s="8">
        <f t="shared" si="124"/>
        <v>42397.89980324074</v>
      </c>
      <c r="T3979" s="8">
        <f t="shared" si="125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17">
        <f>(E3980/D3980)*100</f>
        <v>0</v>
      </c>
      <c r="P3980" s="19" t="e">
        <f>ROUND(E3980/L3980, 3)</f>
        <v>#DIV/0!</v>
      </c>
      <c r="Q3980" t="str">
        <f>LEFT(N3980, SEARCH("/", N3980, 1)-1)</f>
        <v>food</v>
      </c>
      <c r="R3980" t="str">
        <f>RIGHT(N3980,LEN(N3980)-FIND("/",N3980))</f>
        <v>food trucks</v>
      </c>
      <c r="S3980" s="8">
        <f t="shared" si="124"/>
        <v>42031.965138888889</v>
      </c>
      <c r="T3980" s="8">
        <f t="shared" si="125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17">
        <f>(E3981/D3981)*100</f>
        <v>0</v>
      </c>
      <c r="P3981" s="19" t="e">
        <f>ROUND(E3981/L3981, 3)</f>
        <v>#DIV/0!</v>
      </c>
      <c r="Q3981" t="str">
        <f>LEFT(N3981, SEARCH("/", N3981, 1)-1)</f>
        <v>food</v>
      </c>
      <c r="R3981" t="str">
        <f>RIGHT(N3981,LEN(N3981)-FIND("/",N3981))</f>
        <v>food trucks</v>
      </c>
      <c r="S3981" s="8">
        <f t="shared" si="124"/>
        <v>42265.818622685183</v>
      </c>
      <c r="T3981" s="8">
        <f t="shared" si="125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17">
        <f>(E3982/D3982)*100</f>
        <v>0</v>
      </c>
      <c r="P3982" s="19" t="e">
        <f>ROUND(E3982/L3982, 3)</f>
        <v>#DIV/0!</v>
      </c>
      <c r="Q3982" t="str">
        <f>LEFT(N3982, SEARCH("/", N3982, 1)-1)</f>
        <v>food</v>
      </c>
      <c r="R3982" t="str">
        <f>RIGHT(N3982,LEN(N3982)-FIND("/",N3982))</f>
        <v>restaurants</v>
      </c>
      <c r="S3982" s="8">
        <f t="shared" si="124"/>
        <v>42498.899398148147</v>
      </c>
      <c r="T3982" s="8">
        <f t="shared" si="125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17">
        <f>(E3983/D3983)*100</f>
        <v>0</v>
      </c>
      <c r="P3983" s="19" t="e">
        <f>ROUND(E3983/L3983, 3)</f>
        <v>#DIV/0!</v>
      </c>
      <c r="Q3983" t="str">
        <f>LEFT(N3983, SEARCH("/", N3983, 1)-1)</f>
        <v>food</v>
      </c>
      <c r="R3983" t="str">
        <f>RIGHT(N3983,LEN(N3983)-FIND("/",N3983))</f>
        <v>restaurants</v>
      </c>
      <c r="S3983" s="8">
        <f t="shared" si="124"/>
        <v>41928.015439814815</v>
      </c>
      <c r="T3983" s="8">
        <f t="shared" si="125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17">
        <f>(E3984/D3984)*100</f>
        <v>0</v>
      </c>
      <c r="P3984" s="19" t="e">
        <f>ROUND(E3984/L3984, 3)</f>
        <v>#DIV/0!</v>
      </c>
      <c r="Q3984" t="str">
        <f>LEFT(N3984, SEARCH("/", N3984, 1)-1)</f>
        <v>food</v>
      </c>
      <c r="R3984" t="str">
        <f>RIGHT(N3984,LEN(N3984)-FIND("/",N3984))</f>
        <v>restaurants</v>
      </c>
      <c r="S3984" s="8">
        <f t="shared" si="124"/>
        <v>42047.05574074074</v>
      </c>
      <c r="T3984" s="8">
        <f t="shared" si="125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17">
        <f>(E3985/D3985)*100</f>
        <v>0</v>
      </c>
      <c r="P3985" s="19" t="e">
        <f>ROUND(E3985/L3985, 3)</f>
        <v>#DIV/0!</v>
      </c>
      <c r="Q3985" t="str">
        <f>LEFT(N3985, SEARCH("/", N3985, 1)-1)</f>
        <v>food</v>
      </c>
      <c r="R3985" t="str">
        <f>RIGHT(N3985,LEN(N3985)-FIND("/",N3985))</f>
        <v>restaurants</v>
      </c>
      <c r="S3985" s="8">
        <f t="shared" si="124"/>
        <v>42105.072962962964</v>
      </c>
      <c r="T3985" s="8">
        <f t="shared" si="125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17">
        <f>(E3986/D3986)*100</f>
        <v>0</v>
      </c>
      <c r="P3986" s="19" t="e">
        <f>ROUND(E3986/L3986, 3)</f>
        <v>#DIV/0!</v>
      </c>
      <c r="Q3986" t="str">
        <f>LEFT(N3986, SEARCH("/", N3986, 1)-1)</f>
        <v>food</v>
      </c>
      <c r="R3986" t="str">
        <f>RIGHT(N3986,LEN(N3986)-FIND("/",N3986))</f>
        <v>restaurants</v>
      </c>
      <c r="S3986" s="8">
        <f t="shared" si="124"/>
        <v>41835.951782407406</v>
      </c>
      <c r="T3986" s="8">
        <f t="shared" si="125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17">
        <f>(E3987/D3987)*100</f>
        <v>0</v>
      </c>
      <c r="P3987" s="19" t="e">
        <f>ROUND(E3987/L3987, 3)</f>
        <v>#DIV/0!</v>
      </c>
      <c r="Q3987" t="str">
        <f>LEFT(N3987, SEARCH("/", N3987, 1)-1)</f>
        <v>food</v>
      </c>
      <c r="R3987" t="str">
        <f>RIGHT(N3987,LEN(N3987)-FIND("/",N3987))</f>
        <v>restaurants</v>
      </c>
      <c r="S3987" s="8">
        <f t="shared" si="124"/>
        <v>42371.446909722217</v>
      </c>
      <c r="T3987" s="8">
        <f t="shared" si="125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17">
        <f>(E3988/D3988)*100</f>
        <v>0</v>
      </c>
      <c r="P3988" s="19" t="e">
        <f>ROUND(E3988/L3988, 3)</f>
        <v>#DIV/0!</v>
      </c>
      <c r="Q3988" t="str">
        <f>LEFT(N3988, SEARCH("/", N3988, 1)-1)</f>
        <v>food</v>
      </c>
      <c r="R3988" t="str">
        <f>RIGHT(N3988,LEN(N3988)-FIND("/",N3988))</f>
        <v>restaurants</v>
      </c>
      <c r="S3988" s="8">
        <f t="shared" si="124"/>
        <v>41971.876863425925</v>
      </c>
      <c r="T3988" s="8">
        <f t="shared" si="125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17">
        <f>(E3989/D3989)*100</f>
        <v>0</v>
      </c>
      <c r="P3989" s="19" t="e">
        <f>ROUND(E3989/L3989, 3)</f>
        <v>#DIV/0!</v>
      </c>
      <c r="Q3989" t="str">
        <f>LEFT(N3989, SEARCH("/", N3989, 1)-1)</f>
        <v>food</v>
      </c>
      <c r="R3989" t="str">
        <f>RIGHT(N3989,LEN(N3989)-FIND("/",N3989))</f>
        <v>restaurants</v>
      </c>
      <c r="S3989" s="8">
        <f t="shared" si="124"/>
        <v>42732.00681712963</v>
      </c>
      <c r="T3989" s="8">
        <f t="shared" si="125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17">
        <f>(E3990/D3990)*100</f>
        <v>0</v>
      </c>
      <c r="P3990" s="19" t="e">
        <f>ROUND(E3990/L3990, 3)</f>
        <v>#DIV/0!</v>
      </c>
      <c r="Q3990" t="str">
        <f>LEFT(N3990, SEARCH("/", N3990, 1)-1)</f>
        <v>food</v>
      </c>
      <c r="R3990" t="str">
        <f>RIGHT(N3990,LEN(N3990)-FIND("/",N3990))</f>
        <v>restaurants</v>
      </c>
      <c r="S3990" s="8">
        <f t="shared" si="124"/>
        <v>41942.653379629628</v>
      </c>
      <c r="T3990" s="8">
        <f t="shared" si="125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17">
        <f>(E3991/D3991)*100</f>
        <v>0</v>
      </c>
      <c r="P3991" s="19" t="e">
        <f>ROUND(E3991/L3991, 3)</f>
        <v>#DIV/0!</v>
      </c>
      <c r="Q3991" t="str">
        <f>LEFT(N3991, SEARCH("/", N3991, 1)-1)</f>
        <v>food</v>
      </c>
      <c r="R3991" t="str">
        <f>RIGHT(N3991,LEN(N3991)-FIND("/",N3991))</f>
        <v>restaurants</v>
      </c>
      <c r="S3991" s="8">
        <f t="shared" si="124"/>
        <v>41926.680879629632</v>
      </c>
      <c r="T3991" s="8">
        <f t="shared" si="125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17">
        <f>(E3992/D3992)*100</f>
        <v>0</v>
      </c>
      <c r="P3992" s="19" t="e">
        <f>ROUND(E3992/L3992, 3)</f>
        <v>#DIV/0!</v>
      </c>
      <c r="Q3992" t="str">
        <f>LEFT(N3992, SEARCH("/", N3992, 1)-1)</f>
        <v>food</v>
      </c>
      <c r="R3992" t="str">
        <f>RIGHT(N3992,LEN(N3992)-FIND("/",N3992))</f>
        <v>restaurants</v>
      </c>
      <c r="S3992" s="8">
        <f t="shared" si="124"/>
        <v>42612.600520833337</v>
      </c>
      <c r="T3992" s="8">
        <f t="shared" si="125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17">
        <f>(E3993/D3993)*100</f>
        <v>0</v>
      </c>
      <c r="P3993" s="19" t="e">
        <f>ROUND(E3993/L3993, 3)</f>
        <v>#DIV/0!</v>
      </c>
      <c r="Q3993" t="str">
        <f>LEFT(N3993, SEARCH("/", N3993, 1)-1)</f>
        <v>food</v>
      </c>
      <c r="R3993" t="str">
        <f>RIGHT(N3993,LEN(N3993)-FIND("/",N3993))</f>
        <v>food trucks</v>
      </c>
      <c r="S3993" s="8">
        <f t="shared" si="124"/>
        <v>42260.528807870374</v>
      </c>
      <c r="T3993" s="8">
        <f t="shared" si="125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17">
        <f>(E3994/D3994)*100</f>
        <v>0</v>
      </c>
      <c r="P3994" s="19" t="e">
        <f>ROUND(E3994/L3994, 3)</f>
        <v>#DIV/0!</v>
      </c>
      <c r="Q3994" t="str">
        <f>LEFT(N3994, SEARCH("/", N3994, 1)-1)</f>
        <v>food</v>
      </c>
      <c r="R3994" t="str">
        <f>RIGHT(N3994,LEN(N3994)-FIND("/",N3994))</f>
        <v>food trucks</v>
      </c>
      <c r="S3994" s="8">
        <f t="shared" si="124"/>
        <v>42155.139479166668</v>
      </c>
      <c r="T3994" s="8">
        <f t="shared" si="125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17">
        <f>(E3995/D3995)*100</f>
        <v>0</v>
      </c>
      <c r="P3995" s="19" t="e">
        <f>ROUND(E3995/L3995, 3)</f>
        <v>#DIV/0!</v>
      </c>
      <c r="Q3995" t="str">
        <f>LEFT(N3995, SEARCH("/", N3995, 1)-1)</f>
        <v>food</v>
      </c>
      <c r="R3995" t="str">
        <f>RIGHT(N3995,LEN(N3995)-FIND("/",N3995))</f>
        <v>food trucks</v>
      </c>
      <c r="S3995" s="8">
        <f t="shared" si="124"/>
        <v>41822.040497685186</v>
      </c>
      <c r="T3995" s="8">
        <f t="shared" si="125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17">
        <f>(E3996/D3996)*100</f>
        <v>0</v>
      </c>
      <c r="P3996" s="19" t="e">
        <f>ROUND(E3996/L3996, 3)</f>
        <v>#DIV/0!</v>
      </c>
      <c r="Q3996" t="str">
        <f>LEFT(N3996, SEARCH("/", N3996, 1)-1)</f>
        <v>food</v>
      </c>
      <c r="R3996" t="str">
        <f>RIGHT(N3996,LEN(N3996)-FIND("/",N3996))</f>
        <v>food trucks</v>
      </c>
      <c r="S3996" s="8">
        <f t="shared" si="124"/>
        <v>41842.980879629627</v>
      </c>
      <c r="T3996" s="8">
        <f t="shared" si="125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17">
        <f>(E3997/D3997)*100</f>
        <v>0</v>
      </c>
      <c r="P3997" s="19" t="e">
        <f>ROUND(E3997/L3997, 3)</f>
        <v>#DIV/0!</v>
      </c>
      <c r="Q3997" t="str">
        <f>LEFT(N3997, SEARCH("/", N3997, 1)-1)</f>
        <v>food</v>
      </c>
      <c r="R3997" t="str">
        <f>RIGHT(N3997,LEN(N3997)-FIND("/",N3997))</f>
        <v>food trucks</v>
      </c>
      <c r="S3997" s="8">
        <f t="shared" si="124"/>
        <v>42077.119409722218</v>
      </c>
      <c r="T3997" s="8">
        <f t="shared" si="125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17">
        <f>(E3998/D3998)*100</f>
        <v>0</v>
      </c>
      <c r="P3998" s="19" t="e">
        <f>ROUND(E3998/L3998, 3)</f>
        <v>#DIV/0!</v>
      </c>
      <c r="Q3998" t="str">
        <f>LEFT(N3998, SEARCH("/", N3998, 1)-1)</f>
        <v>food</v>
      </c>
      <c r="R3998" t="str">
        <f>RIGHT(N3998,LEN(N3998)-FIND("/",N3998))</f>
        <v>food trucks</v>
      </c>
      <c r="S3998" s="8">
        <f t="shared" si="124"/>
        <v>41829.592002314814</v>
      </c>
      <c r="T3998" s="8">
        <f t="shared" si="125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17">
        <f>(E3999/D3999)*100</f>
        <v>0</v>
      </c>
      <c r="P3999" s="19" t="e">
        <f>ROUND(E3999/L3999, 3)</f>
        <v>#DIV/0!</v>
      </c>
      <c r="Q3999" t="str">
        <f>LEFT(N3999, SEARCH("/", N3999, 1)-1)</f>
        <v>food</v>
      </c>
      <c r="R3999" t="str">
        <f>RIGHT(N3999,LEN(N3999)-FIND("/",N3999))</f>
        <v>food trucks</v>
      </c>
      <c r="S3999" s="8">
        <f t="shared" si="124"/>
        <v>42487.825752314813</v>
      </c>
      <c r="T3999" s="8">
        <f t="shared" si="125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17">
        <f>(E4000/D4000)*100</f>
        <v>0</v>
      </c>
      <c r="P4000" s="19" t="e">
        <f>ROUND(E4000/L4000, 3)</f>
        <v>#DIV/0!</v>
      </c>
      <c r="Q4000" t="str">
        <f>LEFT(N4000, SEARCH("/", N4000, 1)-1)</f>
        <v>food</v>
      </c>
      <c r="R4000" t="str">
        <f>RIGHT(N4000,LEN(N4000)-FIND("/",N4000))</f>
        <v>food trucks</v>
      </c>
      <c r="S4000" s="8">
        <f t="shared" si="124"/>
        <v>41986.108726851846</v>
      </c>
      <c r="T4000" s="8">
        <f t="shared" si="125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17">
        <f>(E4001/D4001)*100</f>
        <v>0</v>
      </c>
      <c r="P4001" s="19" t="e">
        <f>ROUND(E4001/L4001, 3)</f>
        <v>#DIV/0!</v>
      </c>
      <c r="Q4001" t="str">
        <f>LEFT(N4001, SEARCH("/", N4001, 1)-1)</f>
        <v>food</v>
      </c>
      <c r="R4001" t="str">
        <f>RIGHT(N4001,LEN(N4001)-FIND("/",N4001))</f>
        <v>food trucks</v>
      </c>
      <c r="S4001" s="8">
        <f t="shared" si="124"/>
        <v>42060.00980324074</v>
      </c>
      <c r="T4001" s="8">
        <f t="shared" si="125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17">
        <f>(E4002/D4002)*100</f>
        <v>0</v>
      </c>
      <c r="P4002" s="19" t="e">
        <f>ROUND(E4002/L4002, 3)</f>
        <v>#DIV/0!</v>
      </c>
      <c r="Q4002" t="str">
        <f>LEFT(N4002, SEARCH("/", N4002, 1)-1)</f>
        <v>food</v>
      </c>
      <c r="R4002" t="str">
        <f>RIGHT(N4002,LEN(N4002)-FIND("/",N4002))</f>
        <v>food trucks</v>
      </c>
      <c r="S4002" s="8">
        <f t="shared" si="124"/>
        <v>41830.820567129631</v>
      </c>
      <c r="T4002" s="8">
        <f t="shared" si="125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17">
        <f>(E4003/D4003)*100</f>
        <v>0</v>
      </c>
      <c r="P4003" s="19" t="e">
        <f>ROUND(E4003/L4003, 3)</f>
        <v>#DIV/0!</v>
      </c>
      <c r="Q4003" t="str">
        <f>LEFT(N4003, SEARCH("/", N4003, 1)-1)</f>
        <v>food</v>
      </c>
      <c r="R4003" t="str">
        <f>RIGHT(N4003,LEN(N4003)-FIND("/",N4003))</f>
        <v>food trucks</v>
      </c>
      <c r="S4003" s="8">
        <f t="shared" si="124"/>
        <v>42238.022905092599</v>
      </c>
      <c r="T4003" s="8">
        <f t="shared" si="125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17">
        <f>(E4004/D4004)*100</f>
        <v>0</v>
      </c>
      <c r="P4004" s="19" t="e">
        <f>ROUND(E4004/L4004, 3)</f>
        <v>#DIV/0!</v>
      </c>
      <c r="Q4004" t="str">
        <f>LEFT(N4004, SEARCH("/", N4004, 1)-1)</f>
        <v>food</v>
      </c>
      <c r="R4004" t="str">
        <f>RIGHT(N4004,LEN(N4004)-FIND("/",N4004))</f>
        <v>food trucks</v>
      </c>
      <c r="S4004" s="8">
        <f t="shared" si="124"/>
        <v>42140.173252314817</v>
      </c>
      <c r="T4004" s="8">
        <f t="shared" si="125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17">
        <f>(E4005/D4005)*100</f>
        <v>0</v>
      </c>
      <c r="P4005" s="19" t="e">
        <f>ROUND(E4005/L4005, 3)</f>
        <v>#DIV/0!</v>
      </c>
      <c r="Q4005" t="str">
        <f>LEFT(N4005, SEARCH("/", N4005, 1)-1)</f>
        <v>food</v>
      </c>
      <c r="R4005" t="str">
        <f>RIGHT(N4005,LEN(N4005)-FIND("/",N4005))</f>
        <v>food trucks</v>
      </c>
      <c r="S4005" s="8">
        <f t="shared" si="124"/>
        <v>42388.589085648149</v>
      </c>
      <c r="T4005" s="8">
        <f t="shared" si="125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17">
        <f>(E4006/D4006)*100</f>
        <v>0</v>
      </c>
      <c r="P4006" s="19" t="e">
        <f>ROUND(E4006/L4006, 3)</f>
        <v>#DIV/0!</v>
      </c>
      <c r="Q4006" t="str">
        <f>LEFT(N4006, SEARCH("/", N4006, 1)-1)</f>
        <v>food</v>
      </c>
      <c r="R4006" t="str">
        <f>RIGHT(N4006,LEN(N4006)-FIND("/",N4006))</f>
        <v>food trucks</v>
      </c>
      <c r="S4006" s="8">
        <f t="shared" si="124"/>
        <v>42089.84520833334</v>
      </c>
      <c r="T4006" s="8">
        <f t="shared" si="125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17">
        <f>(E4007/D4007)*100</f>
        <v>0</v>
      </c>
      <c r="P4007" s="19" t="e">
        <f>ROUND(E4007/L4007, 3)</f>
        <v>#DIV/0!</v>
      </c>
      <c r="Q4007" t="str">
        <f>LEFT(N4007, SEARCH("/", N4007, 1)-1)</f>
        <v>technology</v>
      </c>
      <c r="R4007" t="str">
        <f>RIGHT(N4007,LEN(N4007)-FIND("/",N4007))</f>
        <v>space exploration</v>
      </c>
      <c r="S4007" s="8">
        <f t="shared" si="124"/>
        <v>42536.246620370366</v>
      </c>
      <c r="T4007" s="8">
        <f t="shared" si="125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17">
        <f>(E4008/D4008)*100</f>
        <v>0</v>
      </c>
      <c r="P4008" s="19" t="e">
        <f>ROUND(E4008/L4008, 3)</f>
        <v>#DIV/0!</v>
      </c>
      <c r="Q4008" t="str">
        <f>LEFT(N4008, SEARCH("/", N4008, 1)-1)</f>
        <v>food</v>
      </c>
      <c r="R4008" t="str">
        <f>RIGHT(N4008,LEN(N4008)-FIND("/",N4008))</f>
        <v>food trucks</v>
      </c>
      <c r="S4008" s="8">
        <f t="shared" si="124"/>
        <v>41892.974803240737</v>
      </c>
      <c r="T4008" s="8">
        <f t="shared" si="125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17">
        <f>(E4009/D4009)*100</f>
        <v>0</v>
      </c>
      <c r="P4009" s="19" t="e">
        <f>ROUND(E4009/L4009, 3)</f>
        <v>#DIV/0!</v>
      </c>
      <c r="Q4009" t="str">
        <f>LEFT(N4009, SEARCH("/", N4009, 1)-1)</f>
        <v>food</v>
      </c>
      <c r="R4009" t="str">
        <f>RIGHT(N4009,LEN(N4009)-FIND("/",N4009))</f>
        <v>food trucks</v>
      </c>
      <c r="S4009" s="8">
        <f t="shared" si="124"/>
        <v>42154.64025462963</v>
      </c>
      <c r="T4009" s="8">
        <f t="shared" si="125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17">
        <f>(E4010/D4010)*100</f>
        <v>0</v>
      </c>
      <c r="P4010" s="19" t="e">
        <f>ROUND(E4010/L4010, 3)</f>
        <v>#DIV/0!</v>
      </c>
      <c r="Q4010" t="str">
        <f>LEFT(N4010, SEARCH("/", N4010, 1)-1)</f>
        <v>food</v>
      </c>
      <c r="R4010" t="str">
        <f>RIGHT(N4010,LEN(N4010)-FIND("/",N4010))</f>
        <v>food trucks</v>
      </c>
      <c r="S4010" s="8">
        <f t="shared" si="124"/>
        <v>41829.896562499998</v>
      </c>
      <c r="T4010" s="8">
        <f t="shared" si="125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17">
        <f>(E4011/D4011)*100</f>
        <v>0</v>
      </c>
      <c r="P4011" s="19" t="e">
        <f>ROUND(E4011/L4011, 3)</f>
        <v>#DIV/0!</v>
      </c>
      <c r="Q4011" t="str">
        <f>LEFT(N4011, SEARCH("/", N4011, 1)-1)</f>
        <v>publishing</v>
      </c>
      <c r="R4011" t="str">
        <f>RIGHT(N4011,LEN(N4011)-FIND("/",N4011))</f>
        <v>children's books</v>
      </c>
      <c r="S4011" s="8">
        <f t="shared" si="124"/>
        <v>42632.328784722224</v>
      </c>
      <c r="T4011" s="8">
        <f t="shared" si="125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17">
        <f>(E4012/D4012)*100</f>
        <v>0</v>
      </c>
      <c r="P4012" s="19" t="e">
        <f>ROUND(E4012/L4012, 3)</f>
        <v>#DIV/0!</v>
      </c>
      <c r="Q4012" t="str">
        <f>LEFT(N4012, SEARCH("/", N4012, 1)-1)</f>
        <v>publishing</v>
      </c>
      <c r="R4012" t="str">
        <f>RIGHT(N4012,LEN(N4012)-FIND("/",N4012))</f>
        <v>children's books</v>
      </c>
      <c r="S4012" s="8">
        <f t="shared" si="124"/>
        <v>41078.899826388886</v>
      </c>
      <c r="T4012" s="8">
        <f t="shared" si="125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17">
        <f>(E4013/D4013)*100</f>
        <v>0</v>
      </c>
      <c r="P4013" s="19" t="e">
        <f>ROUND(E4013/L4013, 3)</f>
        <v>#DIV/0!</v>
      </c>
      <c r="Q4013" t="str">
        <f>LEFT(N4013, SEARCH("/", N4013, 1)-1)</f>
        <v>publishing</v>
      </c>
      <c r="R4013" t="str">
        <f>RIGHT(N4013,LEN(N4013)-FIND("/",N4013))</f>
        <v>children's books</v>
      </c>
      <c r="S4013" s="8">
        <f t="shared" si="124"/>
        <v>41747.887060185189</v>
      </c>
      <c r="T4013" s="8">
        <f t="shared" si="125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17">
        <f>(E4014/D4014)*100</f>
        <v>0</v>
      </c>
      <c r="P4014" s="19" t="e">
        <f>ROUND(E4014/L4014, 3)</f>
        <v>#DIV/0!</v>
      </c>
      <c r="Q4014" t="str">
        <f>LEFT(N4014, SEARCH("/", N4014, 1)-1)</f>
        <v>publishing</v>
      </c>
      <c r="R4014" t="str">
        <f>RIGHT(N4014,LEN(N4014)-FIND("/",N4014))</f>
        <v>children's books</v>
      </c>
      <c r="S4014" s="8">
        <f t="shared" si="124"/>
        <v>41863.636006944449</v>
      </c>
      <c r="T4014" s="8">
        <f t="shared" si="125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17">
        <f>(E4015/D4015)*100</f>
        <v>0</v>
      </c>
      <c r="P4015" s="19" t="e">
        <f>ROUND(E4015/L4015, 3)</f>
        <v>#DIV/0!</v>
      </c>
      <c r="Q4015" t="str">
        <f>LEFT(N4015, SEARCH("/", N4015, 1)-1)</f>
        <v>publishing</v>
      </c>
      <c r="R4015" t="str">
        <f>RIGHT(N4015,LEN(N4015)-FIND("/",N4015))</f>
        <v>children's books</v>
      </c>
      <c r="S4015" s="8">
        <f t="shared" si="124"/>
        <v>41415.461319444446</v>
      </c>
      <c r="T4015" s="8">
        <f t="shared" si="125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17">
        <f>(E4016/D4016)*100</f>
        <v>0</v>
      </c>
      <c r="P4016" s="19" t="e">
        <f>ROUND(E4016/L4016, 3)</f>
        <v>#DIV/0!</v>
      </c>
      <c r="Q4016" t="str">
        <f>LEFT(N4016, SEARCH("/", N4016, 1)-1)</f>
        <v>publishing</v>
      </c>
      <c r="R4016" t="str">
        <f>RIGHT(N4016,LEN(N4016)-FIND("/",N4016))</f>
        <v>children's books</v>
      </c>
      <c r="S4016" s="8">
        <f t="shared" si="124"/>
        <v>41194.579027777778</v>
      </c>
      <c r="T4016" s="8">
        <f t="shared" si="125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17">
        <f>(E4017/D4017)*100</f>
        <v>0</v>
      </c>
      <c r="P4017" s="19" t="e">
        <f>ROUND(E4017/L4017, 3)</f>
        <v>#DIV/0!</v>
      </c>
      <c r="Q4017" t="str">
        <f>LEFT(N4017, SEARCH("/", N4017, 1)-1)</f>
        <v>publishing</v>
      </c>
      <c r="R4017" t="str">
        <f>RIGHT(N4017,LEN(N4017)-FIND("/",N4017))</f>
        <v>children's books</v>
      </c>
      <c r="S4017" s="8">
        <f t="shared" si="124"/>
        <v>41257.531712962962</v>
      </c>
      <c r="T4017" s="8">
        <f t="shared" si="125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17">
        <f>(E4018/D4018)*100</f>
        <v>0</v>
      </c>
      <c r="P4018" s="19" t="e">
        <f>ROUND(E4018/L4018, 3)</f>
        <v>#DIV/0!</v>
      </c>
      <c r="Q4018" t="str">
        <f>LEFT(N4018, SEARCH("/", N4018, 1)-1)</f>
        <v>publishing</v>
      </c>
      <c r="R4018" t="str">
        <f>RIGHT(N4018,LEN(N4018)-FIND("/",N4018))</f>
        <v>children's books</v>
      </c>
      <c r="S4018" s="8">
        <f t="shared" si="124"/>
        <v>41537.869143518517</v>
      </c>
      <c r="T4018" s="8">
        <f t="shared" si="125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17">
        <f>(E4019/D4019)*100</f>
        <v>0</v>
      </c>
      <c r="P4019" s="19" t="e">
        <f>ROUND(E4019/L4019, 3)</f>
        <v>#DIV/0!</v>
      </c>
      <c r="Q4019" t="str">
        <f>LEFT(N4019, SEARCH("/", N4019, 1)-1)</f>
        <v>publishing</v>
      </c>
      <c r="R4019" t="str">
        <f>RIGHT(N4019,LEN(N4019)-FIND("/",N4019))</f>
        <v>children's books</v>
      </c>
      <c r="S4019" s="8">
        <f t="shared" si="124"/>
        <v>42774.447777777779</v>
      </c>
      <c r="T4019" s="8">
        <f t="shared" si="125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17">
        <f>(E4020/D4020)*100</f>
        <v>0</v>
      </c>
      <c r="P4020" s="19" t="e">
        <f>ROUND(E4020/L4020, 3)</f>
        <v>#DIV/0!</v>
      </c>
      <c r="Q4020" t="str">
        <f>LEFT(N4020, SEARCH("/", N4020, 1)-1)</f>
        <v>theater</v>
      </c>
      <c r="R4020" t="str">
        <f>RIGHT(N4020,LEN(N4020)-FIND("/",N4020))</f>
        <v>plays</v>
      </c>
      <c r="S4020" s="8">
        <f t="shared" si="124"/>
        <v>41784.952488425923</v>
      </c>
      <c r="T4020" s="8">
        <f t="shared" si="125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17">
        <f>(E4021/D4021)*100</f>
        <v>0</v>
      </c>
      <c r="P4021" s="19" t="e">
        <f>ROUND(E4021/L4021, 3)</f>
        <v>#DIV/0!</v>
      </c>
      <c r="Q4021" t="str">
        <f>LEFT(N4021, SEARCH("/", N4021, 1)-1)</f>
        <v>theater</v>
      </c>
      <c r="R4021" t="str">
        <f>RIGHT(N4021,LEN(N4021)-FIND("/",N4021))</f>
        <v>plays</v>
      </c>
      <c r="S4021" s="8">
        <f t="shared" si="124"/>
        <v>42492.737847222219</v>
      </c>
      <c r="T4021" s="8">
        <f t="shared" si="125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17">
        <f>(E4022/D4022)*100</f>
        <v>0</v>
      </c>
      <c r="P4022" s="19" t="e">
        <f>ROUND(E4022/L4022, 3)</f>
        <v>#DIV/0!</v>
      </c>
      <c r="Q4022" t="str">
        <f>LEFT(N4022, SEARCH("/", N4022, 1)-1)</f>
        <v>theater</v>
      </c>
      <c r="R4022" t="str">
        <f>RIGHT(N4022,LEN(N4022)-FIND("/",N4022))</f>
        <v>plays</v>
      </c>
      <c r="S4022" s="8">
        <f t="shared" si="124"/>
        <v>42108.692060185189</v>
      </c>
      <c r="T4022" s="8">
        <f t="shared" si="125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17">
        <f>(E4023/D4023)*100</f>
        <v>0</v>
      </c>
      <c r="P4023" s="19" t="e">
        <f>ROUND(E4023/L4023, 3)</f>
        <v>#DIV/0!</v>
      </c>
      <c r="Q4023" t="str">
        <f>LEFT(N4023, SEARCH("/", N4023, 1)-1)</f>
        <v>theater</v>
      </c>
      <c r="R4023" t="str">
        <f>RIGHT(N4023,LEN(N4023)-FIND("/",N4023))</f>
        <v>plays</v>
      </c>
      <c r="S4023" s="8">
        <f t="shared" si="124"/>
        <v>42453.806307870371</v>
      </c>
      <c r="T4023" s="8">
        <f t="shared" si="125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17">
        <f>(E4024/D4024)*100</f>
        <v>0</v>
      </c>
      <c r="P4024" s="19" t="e">
        <f>ROUND(E4024/L4024, 3)</f>
        <v>#DIV/0!</v>
      </c>
      <c r="Q4024" t="str">
        <f>LEFT(N4024, SEARCH("/", N4024, 1)-1)</f>
        <v>theater</v>
      </c>
      <c r="R4024" t="str">
        <f>RIGHT(N4024,LEN(N4024)-FIND("/",N4024))</f>
        <v>plays</v>
      </c>
      <c r="S4024" s="8">
        <f t="shared" si="124"/>
        <v>42390.002650462964</v>
      </c>
      <c r="T4024" s="8">
        <f t="shared" si="125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17">
        <f>(E4025/D4025)*100</f>
        <v>0</v>
      </c>
      <c r="P4025" s="19" t="e">
        <f>ROUND(E4025/L4025, 3)</f>
        <v>#DIV/0!</v>
      </c>
      <c r="Q4025" t="str">
        <f>LEFT(N4025, SEARCH("/", N4025, 1)-1)</f>
        <v>theater</v>
      </c>
      <c r="R4025" t="str">
        <f>RIGHT(N4025,LEN(N4025)-FIND("/",N4025))</f>
        <v>plays</v>
      </c>
      <c r="S4025" s="8">
        <f t="shared" si="124"/>
        <v>41836.190937499996</v>
      </c>
      <c r="T4025" s="8">
        <f t="shared" si="125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17">
        <f>(E4026/D4026)*100</f>
        <v>0</v>
      </c>
      <c r="P4026" s="19" t="e">
        <f>ROUND(E4026/L4026, 3)</f>
        <v>#DIV/0!</v>
      </c>
      <c r="Q4026" t="str">
        <f>LEFT(N4026, SEARCH("/", N4026, 1)-1)</f>
        <v>theater</v>
      </c>
      <c r="R4026" t="str">
        <f>RIGHT(N4026,LEN(N4026)-FIND("/",N4026))</f>
        <v>plays</v>
      </c>
      <c r="S4026" s="8">
        <f t="shared" si="124"/>
        <v>41954.545081018514</v>
      </c>
      <c r="T4026" s="8">
        <f t="shared" si="125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17">
        <f>(E4027/D4027)*100</f>
        <v>0</v>
      </c>
      <c r="P4027" s="19" t="e">
        <f>ROUND(E4027/L4027, 3)</f>
        <v>#DIV/0!</v>
      </c>
      <c r="Q4027" t="str">
        <f>LEFT(N4027, SEARCH("/", N4027, 1)-1)</f>
        <v>theater</v>
      </c>
      <c r="R4027" t="str">
        <f>RIGHT(N4027,LEN(N4027)-FIND("/",N4027))</f>
        <v>plays</v>
      </c>
      <c r="S4027" s="8">
        <f t="shared" si="124"/>
        <v>41950.114108796297</v>
      </c>
      <c r="T4027" s="8">
        <f t="shared" si="125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17">
        <f>(E4028/D4028)*100</f>
        <v>0</v>
      </c>
      <c r="P4028" s="19" t="e">
        <f>ROUND(E4028/L4028, 3)</f>
        <v>#DIV/0!</v>
      </c>
      <c r="Q4028" t="str">
        <f>LEFT(N4028, SEARCH("/", N4028, 1)-1)</f>
        <v>theater</v>
      </c>
      <c r="R4028" t="str">
        <f>RIGHT(N4028,LEN(N4028)-FIND("/",N4028))</f>
        <v>plays</v>
      </c>
      <c r="S4028" s="8">
        <f t="shared" si="124"/>
        <v>42115.11618055556</v>
      </c>
      <c r="T4028" s="8">
        <f t="shared" si="125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17">
        <f>(E4029/D4029)*100</f>
        <v>0</v>
      </c>
      <c r="P4029" s="19" t="e">
        <f>ROUND(E4029/L4029, 3)</f>
        <v>#DIV/0!</v>
      </c>
      <c r="Q4029" t="str">
        <f>LEFT(N4029, SEARCH("/", N4029, 1)-1)</f>
        <v>theater</v>
      </c>
      <c r="R4029" t="str">
        <f>RIGHT(N4029,LEN(N4029)-FIND("/",N4029))</f>
        <v>plays</v>
      </c>
      <c r="S4029" s="8">
        <f t="shared" si="124"/>
        <v>42171.743969907402</v>
      </c>
      <c r="T4029" s="8">
        <f t="shared" si="125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17">
        <f>(E4030/D4030)*100</f>
        <v>0</v>
      </c>
      <c r="P4030" s="19" t="e">
        <f>ROUND(E4030/L4030, 3)</f>
        <v>#DIV/0!</v>
      </c>
      <c r="Q4030" t="str">
        <f>LEFT(N4030, SEARCH("/", N4030, 1)-1)</f>
        <v>theater</v>
      </c>
      <c r="R4030" t="str">
        <f>RIGHT(N4030,LEN(N4030)-FIND("/",N4030))</f>
        <v>plays</v>
      </c>
      <c r="S4030" s="8">
        <f t="shared" si="124"/>
        <v>41916.597638888888</v>
      </c>
      <c r="T4030" s="8">
        <f t="shared" si="125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17">
        <f>(E4031/D4031)*100</f>
        <v>0</v>
      </c>
      <c r="P4031" s="19" t="e">
        <f>ROUND(E4031/L4031, 3)</f>
        <v>#DIV/0!</v>
      </c>
      <c r="Q4031" t="str">
        <f>LEFT(N4031, SEARCH("/", N4031, 1)-1)</f>
        <v>theater</v>
      </c>
      <c r="R4031" t="str">
        <f>RIGHT(N4031,LEN(N4031)-FIND("/",N4031))</f>
        <v>plays</v>
      </c>
      <c r="S4031" s="8">
        <f t="shared" si="124"/>
        <v>41922.535185185188</v>
      </c>
      <c r="T4031" s="8">
        <f t="shared" si="125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17">
        <f>(E4032/D4032)*100</f>
        <v>0</v>
      </c>
      <c r="P4032" s="19" t="e">
        <f>ROUND(E4032/L4032, 3)</f>
        <v>#DIV/0!</v>
      </c>
      <c r="Q4032" t="str">
        <f>LEFT(N4032, SEARCH("/", N4032, 1)-1)</f>
        <v>theater</v>
      </c>
      <c r="R4032" t="str">
        <f>RIGHT(N4032,LEN(N4032)-FIND("/",N4032))</f>
        <v>plays</v>
      </c>
      <c r="S4032" s="8">
        <f t="shared" si="124"/>
        <v>42037.986284722225</v>
      </c>
      <c r="T4032" s="8">
        <f t="shared" si="125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17">
        <f>(E4033/D4033)*100</f>
        <v>0</v>
      </c>
      <c r="P4033" s="19" t="e">
        <f>ROUND(E4033/L4033, 3)</f>
        <v>#DIV/0!</v>
      </c>
      <c r="Q4033" t="str">
        <f>LEFT(N4033, SEARCH("/", N4033, 1)-1)</f>
        <v>theater</v>
      </c>
      <c r="R4033" t="str">
        <f>RIGHT(N4033,LEN(N4033)-FIND("/",N4033))</f>
        <v>plays</v>
      </c>
      <c r="S4033" s="8">
        <f t="shared" si="124"/>
        <v>42515.078217592592</v>
      </c>
      <c r="T4033" s="8">
        <f t="shared" si="125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17">
        <f>(E4034/D4034)*100</f>
        <v>0</v>
      </c>
      <c r="P4034" s="19" t="e">
        <f>ROUND(E4034/L4034, 3)</f>
        <v>#DIV/0!</v>
      </c>
      <c r="Q4034" t="str">
        <f>LEFT(N4034, SEARCH("/", N4034, 1)-1)</f>
        <v>theater</v>
      </c>
      <c r="R4034" t="str">
        <f>RIGHT(N4034,LEN(N4034)-FIND("/",N4034))</f>
        <v>spaces</v>
      </c>
      <c r="S4034" s="8">
        <f t="shared" si="124"/>
        <v>42077.129398148143</v>
      </c>
      <c r="T4034" s="8">
        <f t="shared" si="125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17">
        <f>(E4035/D4035)*100</f>
        <v>0</v>
      </c>
      <c r="P4035" s="19" t="e">
        <f>ROUND(E4035/L4035, 3)</f>
        <v>#DIV/0!</v>
      </c>
      <c r="Q4035" t="str">
        <f>LEFT(N4035, SEARCH("/", N4035, 1)-1)</f>
        <v>theater</v>
      </c>
      <c r="R4035" t="str">
        <f>RIGHT(N4035,LEN(N4035)-FIND("/",N4035))</f>
        <v>spaces</v>
      </c>
      <c r="S4035" s="8">
        <f t="shared" ref="S4035:S4098" si="126">(((J4035/60)/60)/24)+DATE(1970,1,1)</f>
        <v>42118.139583333337</v>
      </c>
      <c r="T4035" s="8">
        <f t="shared" ref="T4035:T4098" si="127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17">
        <f>(E4036/D4036)*100</f>
        <v>0</v>
      </c>
      <c r="P4036" s="19" t="e">
        <f>ROUND(E4036/L4036, 3)</f>
        <v>#DIV/0!</v>
      </c>
      <c r="Q4036" t="str">
        <f>LEFT(N4036, SEARCH("/", N4036, 1)-1)</f>
        <v>theater</v>
      </c>
      <c r="R4036" t="str">
        <f>RIGHT(N4036,LEN(N4036)-FIND("/",N4036))</f>
        <v>spaces</v>
      </c>
      <c r="S4036" s="8">
        <f t="shared" si="126"/>
        <v>42362.36518518519</v>
      </c>
      <c r="T4036" s="8">
        <f t="shared" si="127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17">
        <f>(E4037/D4037)*100</f>
        <v>0</v>
      </c>
      <c r="P4037" s="19" t="e">
        <f>ROUND(E4037/L4037, 3)</f>
        <v>#DIV/0!</v>
      </c>
      <c r="Q4037" t="str">
        <f>LEFT(N4037, SEARCH("/", N4037, 1)-1)</f>
        <v>theater</v>
      </c>
      <c r="R4037" t="str">
        <f>RIGHT(N4037,LEN(N4037)-FIND("/",N4037))</f>
        <v>spaces</v>
      </c>
      <c r="S4037" s="8">
        <f t="shared" si="126"/>
        <v>42790.583368055552</v>
      </c>
      <c r="T4037" s="8">
        <f t="shared" si="127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17">
        <f>(E4038/D4038)*100</f>
        <v>0</v>
      </c>
      <c r="P4038" s="19" t="e">
        <f>ROUND(E4038/L4038, 3)</f>
        <v>#DIV/0!</v>
      </c>
      <c r="Q4038" t="str">
        <f>LEFT(N4038, SEARCH("/", N4038, 1)-1)</f>
        <v>theater</v>
      </c>
      <c r="R4038" t="str">
        <f>RIGHT(N4038,LEN(N4038)-FIND("/",N4038))</f>
        <v>spaces</v>
      </c>
      <c r="S4038" s="8">
        <f t="shared" si="126"/>
        <v>42438.779131944444</v>
      </c>
      <c r="T4038" s="8">
        <f t="shared" si="127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17">
        <f>(E4039/D4039)*100</f>
        <v>0</v>
      </c>
      <c r="P4039" s="19" t="e">
        <f>ROUND(E4039/L4039, 3)</f>
        <v>#DIV/0!</v>
      </c>
      <c r="Q4039" t="str">
        <f>LEFT(N4039, SEARCH("/", N4039, 1)-1)</f>
        <v>theater</v>
      </c>
      <c r="R4039" t="str">
        <f>RIGHT(N4039,LEN(N4039)-FIND("/",N4039))</f>
        <v>spaces</v>
      </c>
      <c r="S4039" s="8">
        <f t="shared" si="126"/>
        <v>42498.008391203708</v>
      </c>
      <c r="T4039" s="8">
        <f t="shared" si="127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17">
        <f>(E4040/D4040)*100</f>
        <v>0</v>
      </c>
      <c r="P4040" s="19" t="e">
        <f>ROUND(E4040/L4040, 3)</f>
        <v>#DIV/0!</v>
      </c>
      <c r="Q4040" t="str">
        <f>LEFT(N4040, SEARCH("/", N4040, 1)-1)</f>
        <v>theater</v>
      </c>
      <c r="R4040" t="str">
        <f>RIGHT(N4040,LEN(N4040)-FIND("/",N4040))</f>
        <v>spaces</v>
      </c>
      <c r="S4040" s="8">
        <f t="shared" si="126"/>
        <v>41863.757210648146</v>
      </c>
      <c r="T4040" s="8">
        <f t="shared" si="127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17">
        <f>(E4041/D4041)*100</f>
        <v>0</v>
      </c>
      <c r="P4041" s="19" t="e">
        <f>ROUND(E4041/L4041, 3)</f>
        <v>#DIV/0!</v>
      </c>
      <c r="Q4041" t="str">
        <f>LEFT(N4041, SEARCH("/", N4041, 1)-1)</f>
        <v>theater</v>
      </c>
      <c r="R4041" t="str">
        <f>RIGHT(N4041,LEN(N4041)-FIND("/",N4041))</f>
        <v>spaces</v>
      </c>
      <c r="S4041" s="8">
        <f t="shared" si="126"/>
        <v>42027.832800925928</v>
      </c>
      <c r="T4041" s="8">
        <f t="shared" si="127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17">
        <f>(E4042/D4042)*100</f>
        <v>0</v>
      </c>
      <c r="P4042" s="19" t="e">
        <f>ROUND(E4042/L4042, 3)</f>
        <v>#DIV/0!</v>
      </c>
      <c r="Q4042" t="str">
        <f>LEFT(N4042, SEARCH("/", N4042, 1)-1)</f>
        <v>theater</v>
      </c>
      <c r="R4042" t="str">
        <f>RIGHT(N4042,LEN(N4042)-FIND("/",N4042))</f>
        <v>spaces</v>
      </c>
      <c r="S4042" s="8">
        <f t="shared" si="126"/>
        <v>41851.636388888888</v>
      </c>
      <c r="T4042" s="8">
        <f t="shared" si="127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17">
        <f>(E4043/D4043)*100</f>
        <v>0</v>
      </c>
      <c r="P4043" s="19" t="e">
        <f>ROUND(E4043/L4043, 3)</f>
        <v>#DIV/0!</v>
      </c>
      <c r="Q4043" t="str">
        <f>LEFT(N4043, SEARCH("/", N4043, 1)-1)</f>
        <v>theater</v>
      </c>
      <c r="R4043" t="str">
        <f>RIGHT(N4043,LEN(N4043)-FIND("/",N4043))</f>
        <v>spaces</v>
      </c>
      <c r="S4043" s="8">
        <f t="shared" si="126"/>
        <v>42433.650590277779</v>
      </c>
      <c r="T4043" s="8">
        <f t="shared" si="127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17">
        <f>(E4044/D4044)*100</f>
        <v>0</v>
      </c>
      <c r="P4044" s="19" t="e">
        <f>ROUND(E4044/L4044, 3)</f>
        <v>#DIV/0!</v>
      </c>
      <c r="Q4044" t="str">
        <f>LEFT(N4044, SEARCH("/", N4044, 1)-1)</f>
        <v>theater</v>
      </c>
      <c r="R4044" t="str">
        <f>RIGHT(N4044,LEN(N4044)-FIND("/",N4044))</f>
        <v>spaces</v>
      </c>
      <c r="S4044" s="8">
        <f t="shared" si="126"/>
        <v>41834.784120370372</v>
      </c>
      <c r="T4044" s="8">
        <f t="shared" si="127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17">
        <f>(E4045/D4045)*100</f>
        <v>0</v>
      </c>
      <c r="P4045" s="19" t="e">
        <f>ROUND(E4045/L4045, 3)</f>
        <v>#DIV/0!</v>
      </c>
      <c r="Q4045" t="str">
        <f>LEFT(N4045, SEARCH("/", N4045, 1)-1)</f>
        <v>theater</v>
      </c>
      <c r="R4045" t="str">
        <f>RIGHT(N4045,LEN(N4045)-FIND("/",N4045))</f>
        <v>spaces</v>
      </c>
      <c r="S4045" s="8">
        <f t="shared" si="126"/>
        <v>42293.922986111109</v>
      </c>
      <c r="T4045" s="8">
        <f t="shared" si="127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17">
        <f>(E4046/D4046)*100</f>
        <v>0</v>
      </c>
      <c r="P4046" s="19" t="e">
        <f>ROUND(E4046/L4046, 3)</f>
        <v>#DIV/0!</v>
      </c>
      <c r="Q4046" t="str">
        <f>LEFT(N4046, SEARCH("/", N4046, 1)-1)</f>
        <v>theater</v>
      </c>
      <c r="R4046" t="str">
        <f>RIGHT(N4046,LEN(N4046)-FIND("/",N4046))</f>
        <v>spaces</v>
      </c>
      <c r="S4046" s="8">
        <f t="shared" si="126"/>
        <v>41843.632523148146</v>
      </c>
      <c r="T4046" s="8">
        <f t="shared" si="127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17">
        <f>(E4047/D4047)*100</f>
        <v>0</v>
      </c>
      <c r="P4047" s="19" t="e">
        <f>ROUND(E4047/L4047, 3)</f>
        <v>#DIV/0!</v>
      </c>
      <c r="Q4047" t="str">
        <f>LEFT(N4047, SEARCH("/", N4047, 1)-1)</f>
        <v>theater</v>
      </c>
      <c r="R4047" t="str">
        <f>RIGHT(N4047,LEN(N4047)-FIND("/",N4047))</f>
        <v>spaces</v>
      </c>
      <c r="S4047" s="8">
        <f t="shared" si="126"/>
        <v>42346.20685185185</v>
      </c>
      <c r="T4047" s="8">
        <f t="shared" si="127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17">
        <f>(E4048/D4048)*100</f>
        <v>0</v>
      </c>
      <c r="P4048" s="19" t="e">
        <f>ROUND(E4048/L4048, 3)</f>
        <v>#DIV/0!</v>
      </c>
      <c r="Q4048" t="str">
        <f>LEFT(N4048, SEARCH("/", N4048, 1)-1)</f>
        <v>theater</v>
      </c>
      <c r="R4048" t="str">
        <f>RIGHT(N4048,LEN(N4048)-FIND("/",N4048))</f>
        <v>spaces</v>
      </c>
      <c r="S4048" s="8">
        <f t="shared" si="126"/>
        <v>42034.856817129628</v>
      </c>
      <c r="T4048" s="8">
        <f t="shared" si="127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17">
        <f>(E4049/D4049)*100</f>
        <v>0</v>
      </c>
      <c r="P4049" s="19" t="e">
        <f>ROUND(E4049/L4049, 3)</f>
        <v>#DIV/0!</v>
      </c>
      <c r="Q4049" t="str">
        <f>LEFT(N4049, SEARCH("/", N4049, 1)-1)</f>
        <v>theater</v>
      </c>
      <c r="R4049" t="str">
        <f>RIGHT(N4049,LEN(N4049)-FIND("/",N4049))</f>
        <v>plays</v>
      </c>
      <c r="S4049" s="8">
        <f t="shared" si="126"/>
        <v>42809.645914351851</v>
      </c>
      <c r="T4049" s="8">
        <f t="shared" si="127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17">
        <f>(E4050/D4050)*100</f>
        <v>0</v>
      </c>
      <c r="P4050" s="19" t="e">
        <f>ROUND(E4050/L4050, 3)</f>
        <v>#DIV/0!</v>
      </c>
      <c r="Q4050" t="str">
        <f>LEFT(N4050, SEARCH("/", N4050, 1)-1)</f>
        <v>theater</v>
      </c>
      <c r="R4050" t="str">
        <f>RIGHT(N4050,LEN(N4050)-FIND("/",N4050))</f>
        <v>plays</v>
      </c>
      <c r="S4050" s="8">
        <f t="shared" si="126"/>
        <v>42808.358287037037</v>
      </c>
      <c r="T4050" s="8">
        <f t="shared" si="127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17">
        <f>(E4051/D4051)*100</f>
        <v>0</v>
      </c>
      <c r="P4051" s="19" t="e">
        <f>ROUND(E4051/L4051, 3)</f>
        <v>#DIV/0!</v>
      </c>
      <c r="Q4051" t="str">
        <f>LEFT(N4051, SEARCH("/", N4051, 1)-1)</f>
        <v>theater</v>
      </c>
      <c r="R4051" t="str">
        <f>RIGHT(N4051,LEN(N4051)-FIND("/",N4051))</f>
        <v>plays</v>
      </c>
      <c r="S4051" s="8">
        <f t="shared" si="126"/>
        <v>42762.040902777779</v>
      </c>
      <c r="T4051" s="8">
        <f t="shared" si="127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17">
        <f>(E4052/D4052)*100</f>
        <v>0</v>
      </c>
      <c r="P4052" s="19" t="e">
        <f>ROUND(E4052/L4052, 3)</f>
        <v>#DIV/0!</v>
      </c>
      <c r="Q4052" t="str">
        <f>LEFT(N4052, SEARCH("/", N4052, 1)-1)</f>
        <v>theater</v>
      </c>
      <c r="R4052" t="str">
        <f>RIGHT(N4052,LEN(N4052)-FIND("/",N4052))</f>
        <v>musical</v>
      </c>
      <c r="S4052" s="8">
        <f t="shared" si="126"/>
        <v>42683.151331018518</v>
      </c>
      <c r="T4052" s="8">
        <f t="shared" si="127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17">
        <f>(E4053/D4053)*100</f>
        <v>0</v>
      </c>
      <c r="P4053" s="19" t="e">
        <f>ROUND(E4053/L4053, 3)</f>
        <v>#DIV/0!</v>
      </c>
      <c r="Q4053" t="str">
        <f>LEFT(N4053, SEARCH("/", N4053, 1)-1)</f>
        <v>theater</v>
      </c>
      <c r="R4053" t="str">
        <f>RIGHT(N4053,LEN(N4053)-FIND("/",N4053))</f>
        <v>musical</v>
      </c>
      <c r="S4053" s="8">
        <f t="shared" si="126"/>
        <v>42182.062476851846</v>
      </c>
      <c r="T4053" s="8">
        <f t="shared" si="127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17">
        <f>(E4054/D4054)*100</f>
        <v>0</v>
      </c>
      <c r="P4054" s="19" t="e">
        <f>ROUND(E4054/L4054, 3)</f>
        <v>#DIV/0!</v>
      </c>
      <c r="Q4054" t="str">
        <f>LEFT(N4054, SEARCH("/", N4054, 1)-1)</f>
        <v>theater</v>
      </c>
      <c r="R4054" t="str">
        <f>RIGHT(N4054,LEN(N4054)-FIND("/",N4054))</f>
        <v>musical</v>
      </c>
      <c r="S4054" s="8">
        <f t="shared" si="126"/>
        <v>42172.686099537037</v>
      </c>
      <c r="T4054" s="8">
        <f t="shared" si="127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17">
        <f>(E4055/D4055)*100</f>
        <v>0</v>
      </c>
      <c r="P4055" s="19" t="e">
        <f>ROUND(E4055/L4055, 3)</f>
        <v>#DIV/0!</v>
      </c>
      <c r="Q4055" t="str">
        <f>LEFT(N4055, SEARCH("/", N4055, 1)-1)</f>
        <v>theater</v>
      </c>
      <c r="R4055" t="str">
        <f>RIGHT(N4055,LEN(N4055)-FIND("/",N4055))</f>
        <v>musical</v>
      </c>
      <c r="S4055" s="8">
        <f t="shared" si="126"/>
        <v>42236.276053240741</v>
      </c>
      <c r="T4055" s="8">
        <f t="shared" si="127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17">
        <f>(E4056/D4056)*100</f>
        <v>0</v>
      </c>
      <c r="P4056" s="19" t="e">
        <f>ROUND(E4056/L4056, 3)</f>
        <v>#DIV/0!</v>
      </c>
      <c r="Q4056" t="str">
        <f>LEFT(N4056, SEARCH("/", N4056, 1)-1)</f>
        <v>theater</v>
      </c>
      <c r="R4056" t="str">
        <f>RIGHT(N4056,LEN(N4056)-FIND("/",N4056))</f>
        <v>musical</v>
      </c>
      <c r="S4056" s="8">
        <f t="shared" si="126"/>
        <v>42291.833287037036</v>
      </c>
      <c r="T4056" s="8">
        <f t="shared" si="127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17">
        <f>(E4057/D4057)*100</f>
        <v>0</v>
      </c>
      <c r="P4057" s="19" t="e">
        <f>ROUND(E4057/L4057, 3)</f>
        <v>#DIV/0!</v>
      </c>
      <c r="Q4057" t="str">
        <f>LEFT(N4057, SEARCH("/", N4057, 1)-1)</f>
        <v>theater</v>
      </c>
      <c r="R4057" t="str">
        <f>RIGHT(N4057,LEN(N4057)-FIND("/",N4057))</f>
        <v>musical</v>
      </c>
      <c r="S4057" s="8">
        <f t="shared" si="126"/>
        <v>42226.694780092599</v>
      </c>
      <c r="T4057" s="8">
        <f t="shared" si="127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17">
        <f>(E4058/D4058)*100</f>
        <v>0</v>
      </c>
      <c r="P4058" s="19" t="e">
        <f>ROUND(E4058/L4058, 3)</f>
        <v>#DIV/0!</v>
      </c>
      <c r="Q4058" t="str">
        <f>LEFT(N4058, SEARCH("/", N4058, 1)-1)</f>
        <v>theater</v>
      </c>
      <c r="R4058" t="str">
        <f>RIGHT(N4058,LEN(N4058)-FIND("/",N4058))</f>
        <v>musical</v>
      </c>
      <c r="S4058" s="8">
        <f t="shared" si="126"/>
        <v>41899.627071759263</v>
      </c>
      <c r="T4058" s="8">
        <f t="shared" si="127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17">
        <f>(E4059/D4059)*100</f>
        <v>0</v>
      </c>
      <c r="P4059" s="19" t="e">
        <f>ROUND(E4059/L4059, 3)</f>
        <v>#DIV/0!</v>
      </c>
      <c r="Q4059" t="str">
        <f>LEFT(N4059, SEARCH("/", N4059, 1)-1)</f>
        <v>theater</v>
      </c>
      <c r="R4059" t="str">
        <f>RIGHT(N4059,LEN(N4059)-FIND("/",N4059))</f>
        <v>musical</v>
      </c>
      <c r="S4059" s="8">
        <f t="shared" si="126"/>
        <v>42285.143969907411</v>
      </c>
      <c r="T4059" s="8">
        <f t="shared" si="127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17">
        <f>(E4060/D4060)*100</f>
        <v>0</v>
      </c>
      <c r="P4060" s="19" t="e">
        <f>ROUND(E4060/L4060, 3)</f>
        <v>#DIV/0!</v>
      </c>
      <c r="Q4060" t="str">
        <f>LEFT(N4060, SEARCH("/", N4060, 1)-1)</f>
        <v>theater</v>
      </c>
      <c r="R4060" t="str">
        <f>RIGHT(N4060,LEN(N4060)-FIND("/",N4060))</f>
        <v>plays</v>
      </c>
      <c r="S4060" s="8">
        <f t="shared" si="126"/>
        <v>42103.024398148147</v>
      </c>
      <c r="T4060" s="8">
        <f t="shared" si="127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17">
        <f>(E4061/D4061)*100</f>
        <v>0</v>
      </c>
      <c r="P4061" s="19" t="e">
        <f>ROUND(E4061/L4061, 3)</f>
        <v>#DIV/0!</v>
      </c>
      <c r="Q4061" t="str">
        <f>LEFT(N4061, SEARCH("/", N4061, 1)-1)</f>
        <v>theater</v>
      </c>
      <c r="R4061" t="str">
        <f>RIGHT(N4061,LEN(N4061)-FIND("/",N4061))</f>
        <v>plays</v>
      </c>
      <c r="S4061" s="8">
        <f t="shared" si="126"/>
        <v>42325.920717592591</v>
      </c>
      <c r="T4061" s="8">
        <f t="shared" si="127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17">
        <f>(E4062/D4062)*100</f>
        <v>0</v>
      </c>
      <c r="P4062" s="19" t="e">
        <f>ROUND(E4062/L4062, 3)</f>
        <v>#DIV/0!</v>
      </c>
      <c r="Q4062" t="str">
        <f>LEFT(N4062, SEARCH("/", N4062, 1)-1)</f>
        <v>theater</v>
      </c>
      <c r="R4062" t="str">
        <f>RIGHT(N4062,LEN(N4062)-FIND("/",N4062))</f>
        <v>plays</v>
      </c>
      <c r="S4062" s="8">
        <f t="shared" si="126"/>
        <v>41793.710231481484</v>
      </c>
      <c r="T4062" s="8">
        <f t="shared" si="127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17">
        <f>(E4063/D4063)*100</f>
        <v>0</v>
      </c>
      <c r="P4063" s="19" t="e">
        <f>ROUND(E4063/L4063, 3)</f>
        <v>#DIV/0!</v>
      </c>
      <c r="Q4063" t="str">
        <f>LEFT(N4063, SEARCH("/", N4063, 1)-1)</f>
        <v>theater</v>
      </c>
      <c r="R4063" t="str">
        <f>RIGHT(N4063,LEN(N4063)-FIND("/",N4063))</f>
        <v>plays</v>
      </c>
      <c r="S4063" s="8">
        <f t="shared" si="126"/>
        <v>41793.814259259263</v>
      </c>
      <c r="T4063" s="8">
        <f t="shared" si="127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17">
        <f>(E4064/D4064)*100</f>
        <v>0</v>
      </c>
      <c r="P4064" s="19" t="e">
        <f>ROUND(E4064/L4064, 3)</f>
        <v>#DIV/0!</v>
      </c>
      <c r="Q4064" t="str">
        <f>LEFT(N4064, SEARCH("/", N4064, 1)-1)</f>
        <v>theater</v>
      </c>
      <c r="R4064" t="str">
        <f>RIGHT(N4064,LEN(N4064)-FIND("/",N4064))</f>
        <v>musical</v>
      </c>
      <c r="S4064" s="8">
        <f t="shared" si="126"/>
        <v>42666.666932870372</v>
      </c>
      <c r="T4064" s="8">
        <f t="shared" si="127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17">
        <f>(E4065/D4065)*100</f>
        <v>0</v>
      </c>
      <c r="P4065" s="19" t="e">
        <f>ROUND(E4065/L4065, 3)</f>
        <v>#DIV/0!</v>
      </c>
      <c r="Q4065" t="str">
        <f>LEFT(N4065, SEARCH("/", N4065, 1)-1)</f>
        <v>theater</v>
      </c>
      <c r="R4065" t="str">
        <f>RIGHT(N4065,LEN(N4065)-FIND("/",N4065))</f>
        <v>musical</v>
      </c>
      <c r="S4065" s="8">
        <f t="shared" si="126"/>
        <v>41766.692037037035</v>
      </c>
      <c r="T4065" s="8">
        <f t="shared" si="127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17">
        <f>(E4066/D4066)*100</f>
        <v>0</v>
      </c>
      <c r="P4066" s="19" t="e">
        <f>ROUND(E4066/L4066, 3)</f>
        <v>#DIV/0!</v>
      </c>
      <c r="Q4066" t="str">
        <f>LEFT(N4066, SEARCH("/", N4066, 1)-1)</f>
        <v>theater</v>
      </c>
      <c r="R4066" t="str">
        <f>RIGHT(N4066,LEN(N4066)-FIND("/",N4066))</f>
        <v>musical</v>
      </c>
      <c r="S4066" s="8">
        <f t="shared" si="126"/>
        <v>42269.126226851848</v>
      </c>
      <c r="T4066" s="8">
        <f t="shared" si="127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17">
        <f>(E4067/D4067)*100</f>
        <v>0</v>
      </c>
      <c r="P4067" s="19" t="e">
        <f>ROUND(E4067/L4067, 3)</f>
        <v>#DIV/0!</v>
      </c>
      <c r="Q4067" t="str">
        <f>LEFT(N4067, SEARCH("/", N4067, 1)-1)</f>
        <v>theater</v>
      </c>
      <c r="R4067" t="str">
        <f>RIGHT(N4067,LEN(N4067)-FIND("/",N4067))</f>
        <v>musical</v>
      </c>
      <c r="S4067" s="8">
        <f t="shared" si="126"/>
        <v>42527.00953703704</v>
      </c>
      <c r="T4067" s="8">
        <f t="shared" si="127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17">
        <f>(E4068/D4068)*100</f>
        <v>0</v>
      </c>
      <c r="P4068" s="19" t="e">
        <f>ROUND(E4068/L4068, 3)</f>
        <v>#DIV/0!</v>
      </c>
      <c r="Q4068" t="str">
        <f>LEFT(N4068, SEARCH("/", N4068, 1)-1)</f>
        <v>theater</v>
      </c>
      <c r="R4068" t="str">
        <f>RIGHT(N4068,LEN(N4068)-FIND("/",N4068))</f>
        <v>plays</v>
      </c>
      <c r="S4068" s="8">
        <f t="shared" si="126"/>
        <v>42253.633159722223</v>
      </c>
      <c r="T4068" s="8">
        <f t="shared" si="127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17">
        <f>(E4069/D4069)*100</f>
        <v>0</v>
      </c>
      <c r="P4069" s="19" t="e">
        <f>ROUND(E4069/L4069, 3)</f>
        <v>#DIV/0!</v>
      </c>
      <c r="Q4069" t="str">
        <f>LEFT(N4069, SEARCH("/", N4069, 1)-1)</f>
        <v>theater</v>
      </c>
      <c r="R4069" t="str">
        <f>RIGHT(N4069,LEN(N4069)-FIND("/",N4069))</f>
        <v>musical</v>
      </c>
      <c r="S4069" s="8">
        <f t="shared" si="126"/>
        <v>42180.145787037036</v>
      </c>
      <c r="T4069" s="8">
        <f t="shared" si="127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17">
        <f>(E4070/D4070)*100</f>
        <v>0</v>
      </c>
      <c r="P4070" s="19" t="e">
        <f>ROUND(E4070/L4070, 3)</f>
        <v>#DIV/0!</v>
      </c>
      <c r="Q4070" t="str">
        <f>LEFT(N4070, SEARCH("/", N4070, 1)-1)</f>
        <v>theater</v>
      </c>
      <c r="R4070" t="str">
        <f>RIGHT(N4070,LEN(N4070)-FIND("/",N4070))</f>
        <v>musical</v>
      </c>
      <c r="S4070" s="8">
        <f t="shared" si="126"/>
        <v>42255.696006944447</v>
      </c>
      <c r="T4070" s="8">
        <f t="shared" si="127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17">
        <f>(E4071/D4071)*100</f>
        <v>0</v>
      </c>
      <c r="P4071" s="19" t="e">
        <f>ROUND(E4071/L4071, 3)</f>
        <v>#DIV/0!</v>
      </c>
      <c r="Q4071" t="str">
        <f>LEFT(N4071, SEARCH("/", N4071, 1)-1)</f>
        <v>theater</v>
      </c>
      <c r="R4071" t="str">
        <f>RIGHT(N4071,LEN(N4071)-FIND("/",N4071))</f>
        <v>musical</v>
      </c>
      <c r="S4071" s="8">
        <f t="shared" si="126"/>
        <v>42007.016458333332</v>
      </c>
      <c r="T4071" s="8">
        <f t="shared" si="127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17">
        <f>(E4072/D4072)*100</f>
        <v>0</v>
      </c>
      <c r="P4072" s="19" t="e">
        <f>ROUND(E4072/L4072, 3)</f>
        <v>#DIV/0!</v>
      </c>
      <c r="Q4072" t="str">
        <f>LEFT(N4072, SEARCH("/", N4072, 1)-1)</f>
        <v>theater</v>
      </c>
      <c r="R4072" t="str">
        <f>RIGHT(N4072,LEN(N4072)-FIND("/",N4072))</f>
        <v>musical</v>
      </c>
      <c r="S4072" s="8">
        <f t="shared" si="126"/>
        <v>42615.346817129626</v>
      </c>
      <c r="T4072" s="8">
        <f t="shared" si="127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17">
        <f>(E4073/D4073)*100</f>
        <v>0</v>
      </c>
      <c r="P4073" s="19" t="e">
        <f>ROUND(E4073/L4073, 3)</f>
        <v>#DIV/0!</v>
      </c>
      <c r="Q4073" t="str">
        <f>LEFT(N4073, SEARCH("/", N4073, 1)-1)</f>
        <v>theater</v>
      </c>
      <c r="R4073" t="str">
        <f>RIGHT(N4073,LEN(N4073)-FIND("/",N4073))</f>
        <v>musical</v>
      </c>
      <c r="S4073" s="8">
        <f t="shared" si="126"/>
        <v>41999.861064814817</v>
      </c>
      <c r="T4073" s="8">
        <f t="shared" si="127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17">
        <f>(E4074/D4074)*100</f>
        <v>0</v>
      </c>
      <c r="P4074" s="19" t="e">
        <f>ROUND(E4074/L4074, 3)</f>
        <v>#DIV/0!</v>
      </c>
      <c r="Q4074" t="str">
        <f>LEFT(N4074, SEARCH("/", N4074, 1)-1)</f>
        <v>theater</v>
      </c>
      <c r="R4074" t="str">
        <f>RIGHT(N4074,LEN(N4074)-FIND("/",N4074))</f>
        <v>musical</v>
      </c>
      <c r="S4074" s="8">
        <f t="shared" si="126"/>
        <v>42373.983449074076</v>
      </c>
      <c r="T4074" s="8">
        <f t="shared" si="127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17">
        <f>(E4075/D4075)*100</f>
        <v>0</v>
      </c>
      <c r="P4075" s="19" t="e">
        <f>ROUND(E4075/L4075, 3)</f>
        <v>#DIV/0!</v>
      </c>
      <c r="Q4075" t="str">
        <f>LEFT(N4075, SEARCH("/", N4075, 1)-1)</f>
        <v>theater</v>
      </c>
      <c r="R4075" t="str">
        <f>RIGHT(N4075,LEN(N4075)-FIND("/",N4075))</f>
        <v>musical</v>
      </c>
      <c r="S4075" s="8">
        <f t="shared" si="126"/>
        <v>41854.602650462963</v>
      </c>
      <c r="T4075" s="8">
        <f t="shared" si="127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17">
        <f>(E4076/D4076)*100</f>
        <v>0</v>
      </c>
      <c r="P4076" s="19" t="e">
        <f>ROUND(E4076/L4076, 3)</f>
        <v>#DIV/0!</v>
      </c>
      <c r="Q4076" t="str">
        <f>LEFT(N4076, SEARCH("/", N4076, 1)-1)</f>
        <v>theater</v>
      </c>
      <c r="R4076" t="str">
        <f>RIGHT(N4076,LEN(N4076)-FIND("/",N4076))</f>
        <v>musical</v>
      </c>
      <c r="S4076" s="8">
        <f t="shared" si="126"/>
        <v>42065.791574074072</v>
      </c>
      <c r="T4076" s="8">
        <f t="shared" si="127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17">
        <f>(E4077/D4077)*100</f>
        <v>0</v>
      </c>
      <c r="P4077" s="19" t="e">
        <f>ROUND(E4077/L4077, 3)</f>
        <v>#DIV/0!</v>
      </c>
      <c r="Q4077" t="str">
        <f>LEFT(N4077, SEARCH("/", N4077, 1)-1)</f>
        <v>theater</v>
      </c>
      <c r="R4077" t="str">
        <f>RIGHT(N4077,LEN(N4077)-FIND("/",N4077))</f>
        <v>musical</v>
      </c>
      <c r="S4077" s="8">
        <f t="shared" si="126"/>
        <v>42469.951284722221</v>
      </c>
      <c r="T4077" s="8">
        <f t="shared" si="127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17">
        <f>(E4078/D4078)*100</f>
        <v>0</v>
      </c>
      <c r="P4078" s="19" t="e">
        <f>ROUND(E4078/L4078, 3)</f>
        <v>#DIV/0!</v>
      </c>
      <c r="Q4078" t="str">
        <f>LEFT(N4078, SEARCH("/", N4078, 1)-1)</f>
        <v>theater</v>
      </c>
      <c r="R4078" t="str">
        <f>RIGHT(N4078,LEN(N4078)-FIND("/",N4078))</f>
        <v>musical</v>
      </c>
      <c r="S4078" s="8">
        <f t="shared" si="126"/>
        <v>41954.228032407409</v>
      </c>
      <c r="T4078" s="8">
        <f t="shared" si="127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17">
        <f>(E4079/D4079)*100</f>
        <v>0</v>
      </c>
      <c r="P4079" s="19" t="e">
        <f>ROUND(E4079/L4079, 3)</f>
        <v>#DIV/0!</v>
      </c>
      <c r="Q4079" t="str">
        <f>LEFT(N4079, SEARCH("/", N4079, 1)-1)</f>
        <v>theater</v>
      </c>
      <c r="R4079" t="str">
        <f>RIGHT(N4079,LEN(N4079)-FIND("/",N4079))</f>
        <v>plays</v>
      </c>
      <c r="S4079" s="8">
        <f t="shared" si="126"/>
        <v>41867.652280092596</v>
      </c>
      <c r="T4079" s="8">
        <f t="shared" si="127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17">
        <f>(E4080/D4080)*100</f>
        <v>0</v>
      </c>
      <c r="P4080" s="19" t="e">
        <f>ROUND(E4080/L4080, 3)</f>
        <v>#DIV/0!</v>
      </c>
      <c r="Q4080" t="str">
        <f>LEFT(N4080, SEARCH("/", N4080, 1)-1)</f>
        <v>theater</v>
      </c>
      <c r="R4080" t="str">
        <f>RIGHT(N4080,LEN(N4080)-FIND("/",N4080))</f>
        <v>plays</v>
      </c>
      <c r="S4080" s="8">
        <f t="shared" si="126"/>
        <v>42186.01116898148</v>
      </c>
      <c r="T4080" s="8">
        <f t="shared" si="127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17">
        <f>(E4081/D4081)*100</f>
        <v>0</v>
      </c>
      <c r="P4081" s="19" t="e">
        <f>ROUND(E4081/L4081, 3)</f>
        <v>#DIV/0!</v>
      </c>
      <c r="Q4081" t="str">
        <f>LEFT(N4081, SEARCH("/", N4081, 1)-1)</f>
        <v>theater</v>
      </c>
      <c r="R4081" t="str">
        <f>RIGHT(N4081,LEN(N4081)-FIND("/",N4081))</f>
        <v>plays</v>
      </c>
      <c r="S4081" s="8">
        <f t="shared" si="126"/>
        <v>42494.471666666665</v>
      </c>
      <c r="T4081" s="8">
        <f t="shared" si="127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17">
        <f>(E4082/D4082)*100</f>
        <v>0</v>
      </c>
      <c r="P4082" s="19" t="e">
        <f>ROUND(E4082/L4082, 3)</f>
        <v>#DIV/0!</v>
      </c>
      <c r="Q4082" t="str">
        <f>LEFT(N4082, SEARCH("/", N4082, 1)-1)</f>
        <v>theater</v>
      </c>
      <c r="R4082" t="str">
        <f>RIGHT(N4082,LEN(N4082)-FIND("/",N4082))</f>
        <v>plays</v>
      </c>
      <c r="S4082" s="8">
        <f t="shared" si="126"/>
        <v>41926.542303240742</v>
      </c>
      <c r="T4082" s="8">
        <f t="shared" si="127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17">
        <f>(E4083/D4083)*100</f>
        <v>0</v>
      </c>
      <c r="P4083" s="19" t="e">
        <f>ROUND(E4083/L4083, 3)</f>
        <v>#DIV/0!</v>
      </c>
      <c r="Q4083" t="str">
        <f>LEFT(N4083, SEARCH("/", N4083, 1)-1)</f>
        <v>theater</v>
      </c>
      <c r="R4083" t="str">
        <f>RIGHT(N4083,LEN(N4083)-FIND("/",N4083))</f>
        <v>plays</v>
      </c>
      <c r="S4083" s="8">
        <f t="shared" si="126"/>
        <v>42433.338749999995</v>
      </c>
      <c r="T4083" s="8">
        <f t="shared" si="127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17">
        <f>(E4084/D4084)*100</f>
        <v>0</v>
      </c>
      <c r="P4084" s="19" t="e">
        <f>ROUND(E4084/L4084, 3)</f>
        <v>#DIV/0!</v>
      </c>
      <c r="Q4084" t="str">
        <f>LEFT(N4084, SEARCH("/", N4084, 1)-1)</f>
        <v>theater</v>
      </c>
      <c r="R4084" t="str">
        <f>RIGHT(N4084,LEN(N4084)-FIND("/",N4084))</f>
        <v>plays</v>
      </c>
      <c r="S4084" s="8">
        <f t="shared" si="126"/>
        <v>42228.151701388888</v>
      </c>
      <c r="T4084" s="8">
        <f t="shared" si="127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17">
        <f>(E4085/D4085)*100</f>
        <v>0</v>
      </c>
      <c r="P4085" s="19" t="e">
        <f>ROUND(E4085/L4085, 3)</f>
        <v>#DIV/0!</v>
      </c>
      <c r="Q4085" t="str">
        <f>LEFT(N4085, SEARCH("/", N4085, 1)-1)</f>
        <v>theater</v>
      </c>
      <c r="R4085" t="str">
        <f>RIGHT(N4085,LEN(N4085)-FIND("/",N4085))</f>
        <v>plays</v>
      </c>
      <c r="S4085" s="8">
        <f t="shared" si="126"/>
        <v>42675.262962962966</v>
      </c>
      <c r="T4085" s="8">
        <f t="shared" si="127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17">
        <f>(E4086/D4086)*100</f>
        <v>0</v>
      </c>
      <c r="P4086" s="19" t="e">
        <f>ROUND(E4086/L4086, 3)</f>
        <v>#DIV/0!</v>
      </c>
      <c r="Q4086" t="str">
        <f>LEFT(N4086, SEARCH("/", N4086, 1)-1)</f>
        <v>theater</v>
      </c>
      <c r="R4086" t="str">
        <f>RIGHT(N4086,LEN(N4086)-FIND("/",N4086))</f>
        <v>plays</v>
      </c>
      <c r="S4086" s="8">
        <f t="shared" si="126"/>
        <v>42111.904097222221</v>
      </c>
      <c r="T4086" s="8">
        <f t="shared" si="127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17">
        <f>(E4087/D4087)*100</f>
        <v>0</v>
      </c>
      <c r="P4087" s="19" t="e">
        <f>ROUND(E4087/L4087, 3)</f>
        <v>#DIV/0!</v>
      </c>
      <c r="Q4087" t="str">
        <f>LEFT(N4087, SEARCH("/", N4087, 1)-1)</f>
        <v>theater</v>
      </c>
      <c r="R4087" t="str">
        <f>RIGHT(N4087,LEN(N4087)-FIND("/",N4087))</f>
        <v>plays</v>
      </c>
      <c r="S4087" s="8">
        <f t="shared" si="126"/>
        <v>42213.662905092591</v>
      </c>
      <c r="T4087" s="8">
        <f t="shared" si="127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17">
        <f>(E4088/D4088)*100</f>
        <v>0</v>
      </c>
      <c r="P4088" s="19" t="e">
        <f>ROUND(E4088/L4088, 3)</f>
        <v>#DIV/0!</v>
      </c>
      <c r="Q4088" t="str">
        <f>LEFT(N4088, SEARCH("/", N4088, 1)-1)</f>
        <v>theater</v>
      </c>
      <c r="R4088" t="str">
        <f>RIGHT(N4088,LEN(N4088)-FIND("/",N4088))</f>
        <v>plays</v>
      </c>
      <c r="S4088" s="8">
        <f t="shared" si="126"/>
        <v>41829.325497685182</v>
      </c>
      <c r="T4088" s="8">
        <f t="shared" si="127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17">
        <f>(E4089/D4089)*100</f>
        <v>0</v>
      </c>
      <c r="P4089" s="19" t="e">
        <f>ROUND(E4089/L4089, 3)</f>
        <v>#DIV/0!</v>
      </c>
      <c r="Q4089" t="str">
        <f>LEFT(N4089, SEARCH("/", N4089, 1)-1)</f>
        <v>theater</v>
      </c>
      <c r="R4089" t="str">
        <f>RIGHT(N4089,LEN(N4089)-FIND("/",N4089))</f>
        <v>plays</v>
      </c>
      <c r="S4089" s="8">
        <f t="shared" si="126"/>
        <v>42550.048449074078</v>
      </c>
      <c r="T4089" s="8">
        <f t="shared" si="127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17">
        <f>(E4090/D4090)*100</f>
        <v>0</v>
      </c>
      <c r="P4090" s="19" t="e">
        <f>ROUND(E4090/L4090, 3)</f>
        <v>#DIV/0!</v>
      </c>
      <c r="Q4090" t="str">
        <f>LEFT(N4090, SEARCH("/", N4090, 1)-1)</f>
        <v>theater</v>
      </c>
      <c r="R4090" t="str">
        <f>RIGHT(N4090,LEN(N4090)-FIND("/",N4090))</f>
        <v>plays</v>
      </c>
      <c r="S4090" s="8">
        <f t="shared" si="126"/>
        <v>41774.651203703703</v>
      </c>
      <c r="T4090" s="8">
        <f t="shared" si="127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17">
        <f>(E4091/D4091)*100</f>
        <v>0</v>
      </c>
      <c r="P4091" s="19" t="e">
        <f>ROUND(E4091/L4091, 3)</f>
        <v>#DIV/0!</v>
      </c>
      <c r="Q4091" t="str">
        <f>LEFT(N4091, SEARCH("/", N4091, 1)-1)</f>
        <v>theater</v>
      </c>
      <c r="R4091" t="str">
        <f>RIGHT(N4091,LEN(N4091)-FIND("/",N4091))</f>
        <v>plays</v>
      </c>
      <c r="S4091" s="8">
        <f t="shared" si="126"/>
        <v>42457.932025462964</v>
      </c>
      <c r="T4091" s="8">
        <f t="shared" si="127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17">
        <f>(E4092/D4092)*100</f>
        <v>0</v>
      </c>
      <c r="P4092" s="19" t="e">
        <f>ROUND(E4092/L4092, 3)</f>
        <v>#DIV/0!</v>
      </c>
      <c r="Q4092" t="str">
        <f>LEFT(N4092, SEARCH("/", N4092, 1)-1)</f>
        <v>theater</v>
      </c>
      <c r="R4092" t="str">
        <f>RIGHT(N4092,LEN(N4092)-FIND("/",N4092))</f>
        <v>plays</v>
      </c>
      <c r="S4092" s="8">
        <f t="shared" si="126"/>
        <v>42296.154131944444</v>
      </c>
      <c r="T4092" s="8">
        <f t="shared" si="127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17">
        <f>(E4093/D4093)*100</f>
        <v>0</v>
      </c>
      <c r="P4093" s="19" t="e">
        <f>ROUND(E4093/L4093, 3)</f>
        <v>#DIV/0!</v>
      </c>
      <c r="Q4093" t="str">
        <f>LEFT(N4093, SEARCH("/", N4093, 1)-1)</f>
        <v>theater</v>
      </c>
      <c r="R4093" t="str">
        <f>RIGHT(N4093,LEN(N4093)-FIND("/",N4093))</f>
        <v>plays</v>
      </c>
      <c r="S4093" s="8">
        <f t="shared" si="126"/>
        <v>42534.866875</v>
      </c>
      <c r="T4093" s="8">
        <f t="shared" si="127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17">
        <f>(E4094/D4094)*100</f>
        <v>0</v>
      </c>
      <c r="P4094" s="19" t="e">
        <f>ROUND(E4094/L4094, 3)</f>
        <v>#DIV/0!</v>
      </c>
      <c r="Q4094" t="str">
        <f>LEFT(N4094, SEARCH("/", N4094, 1)-1)</f>
        <v>theater</v>
      </c>
      <c r="R4094" t="str">
        <f>RIGHT(N4094,LEN(N4094)-FIND("/",N4094))</f>
        <v>plays</v>
      </c>
      <c r="S4094" s="8">
        <f t="shared" si="126"/>
        <v>42286.749780092592</v>
      </c>
      <c r="T4094" s="8">
        <f t="shared" si="127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17">
        <f>(E4095/D4095)*100</f>
        <v>0</v>
      </c>
      <c r="P4095" s="19" t="e">
        <f>ROUND(E4095/L4095, 3)</f>
        <v>#DIV/0!</v>
      </c>
      <c r="Q4095" t="str">
        <f>LEFT(N4095, SEARCH("/", N4095, 1)-1)</f>
        <v>theater</v>
      </c>
      <c r="R4095" t="str">
        <f>RIGHT(N4095,LEN(N4095)-FIND("/",N4095))</f>
        <v>plays</v>
      </c>
      <c r="S4095" s="8">
        <f t="shared" si="126"/>
        <v>42069.391446759255</v>
      </c>
      <c r="T4095" s="8">
        <f t="shared" si="127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17">
        <f>(E4096/D4096)*100</f>
        <v>0</v>
      </c>
      <c r="P4096" s="19" t="e">
        <f>ROUND(E4096/L4096, 3)</f>
        <v>#DIV/0!</v>
      </c>
      <c r="Q4096" t="str">
        <f>LEFT(N4096, SEARCH("/", N4096, 1)-1)</f>
        <v>theater</v>
      </c>
      <c r="R4096" t="str">
        <f>RIGHT(N4096,LEN(N4096)-FIND("/",N4096))</f>
        <v>plays</v>
      </c>
      <c r="S4096" s="8">
        <f t="shared" si="126"/>
        <v>42096.544548611113</v>
      </c>
      <c r="T4096" s="8">
        <f t="shared" si="127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17">
        <f>(E4097/D4097)*100</f>
        <v>0</v>
      </c>
      <c r="P4097" s="19" t="e">
        <f>ROUND(E4097/L4097, 3)</f>
        <v>#DIV/0!</v>
      </c>
      <c r="Q4097" t="str">
        <f>LEFT(N4097, SEARCH("/", N4097, 1)-1)</f>
        <v>theater</v>
      </c>
      <c r="R4097" t="str">
        <f>RIGHT(N4097,LEN(N4097)-FIND("/",N4097))</f>
        <v>plays</v>
      </c>
      <c r="S4097" s="8">
        <f t="shared" si="126"/>
        <v>42419.246168981481</v>
      </c>
      <c r="T4097" s="8">
        <f t="shared" si="127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17">
        <f>(E4098/D4098)*100</f>
        <v>0</v>
      </c>
      <c r="P4098" s="19" t="e">
        <f>ROUND(E4098/L4098, 3)</f>
        <v>#DIV/0!</v>
      </c>
      <c r="Q4098" t="str">
        <f>LEFT(N4098, SEARCH("/", N4098, 1)-1)</f>
        <v>theater</v>
      </c>
      <c r="R4098" t="str">
        <f>RIGHT(N4098,LEN(N4098)-FIND("/",N4098))</f>
        <v>plays</v>
      </c>
      <c r="S4098" s="8">
        <f t="shared" si="126"/>
        <v>42408.999571759254</v>
      </c>
      <c r="T4098" s="8">
        <f t="shared" si="127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17">
        <f>(E4099/D4099)*100</f>
        <v>0</v>
      </c>
      <c r="P4099" s="19" t="e">
        <f>ROUND(E4099/L4099, 3)</f>
        <v>#DIV/0!</v>
      </c>
      <c r="Q4099" t="str">
        <f>LEFT(N4099, SEARCH("/", N4099, 1)-1)</f>
        <v>theater</v>
      </c>
      <c r="R4099" t="str">
        <f>RIGHT(N4099,LEN(N4099)-FIND("/",N4099))</f>
        <v>plays</v>
      </c>
      <c r="S4099" s="8">
        <f t="shared" ref="S4099:S4115" si="128">(((J4099/60)/60)/24)+DATE(1970,1,1)</f>
        <v>42282.655543981484</v>
      </c>
      <c r="T4099" s="8">
        <f t="shared" ref="T4099:T4115" si="12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17">
        <f>(E4100/D4100)*100</f>
        <v>0</v>
      </c>
      <c r="P4100" s="19" t="e">
        <f>ROUND(E4100/L4100, 3)</f>
        <v>#DIV/0!</v>
      </c>
      <c r="Q4100" t="str">
        <f>LEFT(N4100, SEARCH("/", N4100, 1)-1)</f>
        <v>theater</v>
      </c>
      <c r="R4100" t="str">
        <f>RIGHT(N4100,LEN(N4100)-FIND("/",N4100))</f>
        <v>plays</v>
      </c>
      <c r="S4100" s="8">
        <f t="shared" si="128"/>
        <v>42322.025115740747</v>
      </c>
      <c r="T4100" s="8">
        <f t="shared" si="12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17">
        <f>(E4101/D4101)*100</f>
        <v>0</v>
      </c>
      <c r="P4101" s="19" t="e">
        <f>ROUND(E4101/L4101, 3)</f>
        <v>#DIV/0!</v>
      </c>
      <c r="Q4101" t="str">
        <f>LEFT(N4101, SEARCH("/", N4101, 1)-1)</f>
        <v>theater</v>
      </c>
      <c r="R4101" t="str">
        <f>RIGHT(N4101,LEN(N4101)-FIND("/",N4101))</f>
        <v>plays</v>
      </c>
      <c r="S4101" s="8">
        <f t="shared" si="128"/>
        <v>41941.585231481484</v>
      </c>
      <c r="T4101" s="8">
        <f t="shared" si="12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17">
        <f>(E4102/D4102)*100</f>
        <v>0</v>
      </c>
      <c r="P4102" s="19" t="e">
        <f>ROUND(E4102/L4102, 3)</f>
        <v>#DIV/0!</v>
      </c>
      <c r="Q4102" t="str">
        <f>LEFT(N4102, SEARCH("/", N4102, 1)-1)</f>
        <v>theater</v>
      </c>
      <c r="R4102" t="str">
        <f>RIGHT(N4102,LEN(N4102)-FIND("/",N4102))</f>
        <v>plays</v>
      </c>
      <c r="S4102" s="8">
        <f t="shared" si="128"/>
        <v>41948.957465277781</v>
      </c>
      <c r="T4102" s="8">
        <f t="shared" si="12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17">
        <f>(E4103/D4103)*100</f>
        <v>0</v>
      </c>
      <c r="P4103" s="19" t="e">
        <f>ROUND(E4103/L4103, 3)</f>
        <v>#DIV/0!</v>
      </c>
      <c r="Q4103" t="str">
        <f>LEFT(N4103, SEARCH("/", N4103, 1)-1)</f>
        <v>theater</v>
      </c>
      <c r="R4103" t="str">
        <f>RIGHT(N4103,LEN(N4103)-FIND("/",N4103))</f>
        <v>plays</v>
      </c>
      <c r="S4103" s="8">
        <f t="shared" si="128"/>
        <v>41761.810150462967</v>
      </c>
      <c r="T4103" s="8">
        <f t="shared" si="12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17">
        <f>(E4104/D4104)*100</f>
        <v>0</v>
      </c>
      <c r="P4104" s="19" t="e">
        <f>ROUND(E4104/L4104, 3)</f>
        <v>#DIV/0!</v>
      </c>
      <c r="Q4104" t="str">
        <f>LEFT(N4104, SEARCH("/", N4104, 1)-1)</f>
        <v>theater</v>
      </c>
      <c r="R4104" t="str">
        <f>RIGHT(N4104,LEN(N4104)-FIND("/",N4104))</f>
        <v>plays</v>
      </c>
      <c r="S4104" s="8">
        <f t="shared" si="128"/>
        <v>42613.841261574074</v>
      </c>
      <c r="T4104" s="8">
        <f t="shared" si="12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17">
        <f>(E4105/D4105)*100</f>
        <v>0</v>
      </c>
      <c r="P4105" s="19" t="e">
        <f>ROUND(E4105/L4105, 3)</f>
        <v>#DIV/0!</v>
      </c>
      <c r="Q4105" t="str">
        <f>LEFT(N4105, SEARCH("/", N4105, 1)-1)</f>
        <v>theater</v>
      </c>
      <c r="R4105" t="str">
        <f>RIGHT(N4105,LEN(N4105)-FIND("/",N4105))</f>
        <v>plays</v>
      </c>
      <c r="S4105" s="8">
        <f t="shared" si="128"/>
        <v>42421.141469907408</v>
      </c>
      <c r="T4105" s="8">
        <f t="shared" si="12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17">
        <f>(E4106/D4106)*100</f>
        <v>0</v>
      </c>
      <c r="P4106" s="19" t="e">
        <f>ROUND(E4106/L4106, 3)</f>
        <v>#DIV/0!</v>
      </c>
      <c r="Q4106" t="str">
        <f>LEFT(N4106, SEARCH("/", N4106, 1)-1)</f>
        <v>theater</v>
      </c>
      <c r="R4106" t="str">
        <f>RIGHT(N4106,LEN(N4106)-FIND("/",N4106))</f>
        <v>plays</v>
      </c>
      <c r="S4106" s="8">
        <f t="shared" si="128"/>
        <v>42700.804756944446</v>
      </c>
      <c r="T4106" s="8">
        <f t="shared" si="12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17">
        <f>(E4107/D4107)*100</f>
        <v>0</v>
      </c>
      <c r="P4107" s="19" t="e">
        <f>ROUND(E4107/L4107, 3)</f>
        <v>#DIV/0!</v>
      </c>
      <c r="Q4107" t="str">
        <f>LEFT(N4107, SEARCH("/", N4107, 1)-1)</f>
        <v>theater</v>
      </c>
      <c r="R4107" t="str">
        <f>RIGHT(N4107,LEN(N4107)-FIND("/",N4107))</f>
        <v>plays</v>
      </c>
      <c r="S4107" s="8">
        <f t="shared" si="128"/>
        <v>41905.795706018522</v>
      </c>
      <c r="T4107" s="8">
        <f t="shared" si="12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17">
        <f>(E4108/D4108)*100</f>
        <v>0</v>
      </c>
      <c r="P4108" s="19" t="e">
        <f>ROUND(E4108/L4108, 3)</f>
        <v>#DIV/0!</v>
      </c>
      <c r="Q4108" t="str">
        <f>LEFT(N4108, SEARCH("/", N4108, 1)-1)</f>
        <v>theater</v>
      </c>
      <c r="R4108" t="str">
        <f>RIGHT(N4108,LEN(N4108)-FIND("/",N4108))</f>
        <v>plays</v>
      </c>
      <c r="S4108" s="8">
        <f t="shared" si="128"/>
        <v>42732.787523148145</v>
      </c>
      <c r="T4108" s="8">
        <f t="shared" si="12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17">
        <f>(E4109/D4109)*100</f>
        <v>0</v>
      </c>
      <c r="P4109" s="19" t="e">
        <f>ROUND(E4109/L4109, 3)</f>
        <v>#DIV/0!</v>
      </c>
      <c r="Q4109" t="str">
        <f>LEFT(N4109, SEARCH("/", N4109, 1)-1)</f>
        <v>theater</v>
      </c>
      <c r="R4109" t="str">
        <f>RIGHT(N4109,LEN(N4109)-FIND("/",N4109))</f>
        <v>plays</v>
      </c>
      <c r="S4109" s="8">
        <f t="shared" si="128"/>
        <v>42511.698101851856</v>
      </c>
      <c r="T4109" s="8">
        <f t="shared" si="12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17">
        <f>(E4110/D4110)*100</f>
        <v>0</v>
      </c>
      <c r="P4110" s="19" t="e">
        <f>ROUND(E4110/L4110, 3)</f>
        <v>#DIV/0!</v>
      </c>
      <c r="Q4110" t="str">
        <f>LEFT(N4110, SEARCH("/", N4110, 1)-1)</f>
        <v>theater</v>
      </c>
      <c r="R4110" t="str">
        <f>RIGHT(N4110,LEN(N4110)-FIND("/",N4110))</f>
        <v>plays</v>
      </c>
      <c r="S4110" s="8">
        <f t="shared" si="128"/>
        <v>42538.742893518516</v>
      </c>
      <c r="T4110" s="8">
        <f t="shared" si="12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17">
        <f>(E4111/D4111)*100</f>
        <v>0</v>
      </c>
      <c r="P4111" s="19" t="e">
        <f>ROUND(E4111/L4111, 3)</f>
        <v>#DIV/0!</v>
      </c>
      <c r="Q4111" t="str">
        <f>LEFT(N4111, SEARCH("/", N4111, 1)-1)</f>
        <v>theater</v>
      </c>
      <c r="R4111" t="str">
        <f>RIGHT(N4111,LEN(N4111)-FIND("/",N4111))</f>
        <v>plays</v>
      </c>
      <c r="S4111" s="8">
        <f t="shared" si="128"/>
        <v>42344.824502314819</v>
      </c>
      <c r="T4111" s="8">
        <f t="shared" si="12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17">
        <f>(E4112/D4112)*100</f>
        <v>0</v>
      </c>
      <c r="P4112" s="19" t="e">
        <f>ROUND(E4112/L4112, 3)</f>
        <v>#DIV/0!</v>
      </c>
      <c r="Q4112" t="str">
        <f>LEFT(N4112, SEARCH("/", N4112, 1)-1)</f>
        <v>theater</v>
      </c>
      <c r="R4112" t="str">
        <f>RIGHT(N4112,LEN(N4112)-FIND("/",N4112))</f>
        <v>plays</v>
      </c>
      <c r="S4112" s="8">
        <f t="shared" si="128"/>
        <v>42495.722187499996</v>
      </c>
      <c r="T4112" s="8">
        <f t="shared" si="12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17">
        <f>(E4113/D4113)*100</f>
        <v>0</v>
      </c>
      <c r="P4113" s="19" t="e">
        <f>ROUND(E4113/L4113, 3)</f>
        <v>#DIV/0!</v>
      </c>
      <c r="Q4113" t="str">
        <f>LEFT(N4113, SEARCH("/", N4113, 1)-1)</f>
        <v>theater</v>
      </c>
      <c r="R4113" t="str">
        <f>RIGHT(N4113,LEN(N4113)-FIND("/",N4113))</f>
        <v>plays</v>
      </c>
      <c r="S4113" s="8">
        <f t="shared" si="128"/>
        <v>41927.124884259261</v>
      </c>
      <c r="T4113" s="8">
        <f t="shared" si="12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17">
        <f>(E4114/D4114)*100</f>
        <v>0</v>
      </c>
      <c r="P4114" s="19" t="e">
        <f>ROUND(E4114/L4114, 3)</f>
        <v>#DIV/0!</v>
      </c>
      <c r="Q4114" t="str">
        <f>LEFT(N4114, SEARCH("/", N4114, 1)-1)</f>
        <v>theater</v>
      </c>
      <c r="R4114" t="str">
        <f>RIGHT(N4114,LEN(N4114)-FIND("/",N4114))</f>
        <v>plays</v>
      </c>
      <c r="S4114" s="8">
        <f t="shared" si="128"/>
        <v>42730.903726851851</v>
      </c>
      <c r="T4114" s="8">
        <f t="shared" si="12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17">
        <f>(E4115/D4115)*100</f>
        <v>0</v>
      </c>
      <c r="P4115" s="19" t="e">
        <f>ROUND(E4115/L4115, 3)</f>
        <v>#DIV/0!</v>
      </c>
      <c r="Q4115" t="str">
        <f>LEFT(N4115, SEARCH("/", N4115, 1)-1)</f>
        <v>theater</v>
      </c>
      <c r="R4115" t="str">
        <f>RIGHT(N4115,LEN(N4115)-FIND("/",N4115))</f>
        <v>plays</v>
      </c>
      <c r="S4115" s="8">
        <f t="shared" si="128"/>
        <v>42307.539398148147</v>
      </c>
      <c r="T4115" s="8">
        <f t="shared" si="129"/>
        <v>42337.581064814818</v>
      </c>
    </row>
  </sheetData>
  <autoFilter ref="A1:R4115" xr:uid="{00000000-0001-0000-0000-000000000000}">
    <sortState xmlns:xlrd2="http://schemas.microsoft.com/office/spreadsheetml/2017/richdata2" ref="A2:R4115">
      <sortCondition descending="1" ref="O1:O4115"/>
    </sortState>
  </autoFilter>
  <conditionalFormatting sqref="F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00"/>
        <cfvo type="num" val="200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F48F-9158-472D-AB9E-BB24B54F8171}">
  <dimension ref="A1:F14"/>
  <sheetViews>
    <sheetView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8362</v>
      </c>
      <c r="B3" s="5" t="s">
        <v>8366</v>
      </c>
    </row>
    <row r="4" spans="1:6" x14ac:dyDescent="0.2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BEAB9-B044-41E9-83EA-5F230A2140C9}">
  <dimension ref="A1:F47"/>
  <sheetViews>
    <sheetView workbookViewId="0">
      <selection activeCell="H21" sqref="H21"/>
    </sheetView>
  </sheetViews>
  <sheetFormatPr defaultRowHeight="15" x14ac:dyDescent="0.25"/>
  <cols>
    <col min="1" max="1" width="16.85546875" bestFit="1" customWidth="1"/>
    <col min="2" max="2" width="10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8308</v>
      </c>
      <c r="B2" t="s">
        <v>8363</v>
      </c>
    </row>
    <row r="4" spans="1:6" x14ac:dyDescent="0.25">
      <c r="A4" s="5" t="s">
        <v>8362</v>
      </c>
      <c r="B4" s="5" t="s">
        <v>8380</v>
      </c>
    </row>
    <row r="5" spans="1:6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8332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8315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8347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8329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8327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8346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8342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8313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8312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8352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8355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8351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8311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8341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8320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8340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8361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06AE5-D8BA-469C-9A44-8BB908A06449}">
  <dimension ref="A1:F18"/>
  <sheetViews>
    <sheetView workbookViewId="0">
      <selection activeCell="D26" sqref="D26"/>
    </sheetView>
  </sheetViews>
  <sheetFormatPr defaultRowHeight="15" x14ac:dyDescent="0.25"/>
  <cols>
    <col min="1" max="1" width="13.5703125" bestFit="1" customWidth="1"/>
    <col min="2" max="2" width="10.140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5" t="s">
        <v>8308</v>
      </c>
      <c r="B1" t="s">
        <v>8363</v>
      </c>
    </row>
    <row r="2" spans="1:6" x14ac:dyDescent="0.25">
      <c r="A2" s="5" t="s">
        <v>8379</v>
      </c>
      <c r="B2" t="s">
        <v>8363</v>
      </c>
    </row>
    <row r="4" spans="1:6" x14ac:dyDescent="0.25">
      <c r="A4" s="5" t="s">
        <v>8362</v>
      </c>
      <c r="B4" s="10" t="s">
        <v>8380</v>
      </c>
    </row>
    <row r="5" spans="1:6" x14ac:dyDescent="0.25">
      <c r="A5" s="5" t="s">
        <v>8381</v>
      </c>
      <c r="B5" s="11" t="s">
        <v>8219</v>
      </c>
      <c r="C5" s="11" t="s">
        <v>8221</v>
      </c>
      <c r="D5" s="11" t="s">
        <v>8220</v>
      </c>
      <c r="E5" s="11" t="s">
        <v>8222</v>
      </c>
      <c r="F5" s="11" t="s">
        <v>8361</v>
      </c>
    </row>
    <row r="6" spans="1:6" x14ac:dyDescent="0.25">
      <c r="A6" s="9" t="s">
        <v>8373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 x14ac:dyDescent="0.25">
      <c r="A7" s="9" t="s">
        <v>8374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 x14ac:dyDescent="0.25">
      <c r="A8" s="9" t="s">
        <v>8375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 x14ac:dyDescent="0.25">
      <c r="A9" s="9" t="s">
        <v>8376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 x14ac:dyDescent="0.25">
      <c r="A10" s="9" t="s">
        <v>8367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 x14ac:dyDescent="0.25">
      <c r="A11" s="9" t="s">
        <v>8377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 x14ac:dyDescent="0.25">
      <c r="A12" s="9" t="s">
        <v>8368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 x14ac:dyDescent="0.25">
      <c r="A13" s="9" t="s">
        <v>8369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 x14ac:dyDescent="0.25">
      <c r="A14" s="9" t="s">
        <v>8370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 x14ac:dyDescent="0.25">
      <c r="A15" s="9" t="s">
        <v>8371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 x14ac:dyDescent="0.25">
      <c r="A16" s="9" t="s">
        <v>8372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 x14ac:dyDescent="0.25">
      <c r="A17" s="9" t="s">
        <v>8378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 x14ac:dyDescent="0.25">
      <c r="A18" s="9" t="s">
        <v>8361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5B3CD6-D7A2-4FAB-ABD6-21A053ADE913}">
  <dimension ref="A1:H13"/>
  <sheetViews>
    <sheetView workbookViewId="0">
      <selection activeCell="F2" sqref="F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5" bestFit="1" customWidth="1"/>
    <col min="7" max="7" width="17" style="14" bestFit="1" customWidth="1"/>
    <col min="8" max="8" width="19.85546875" style="14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15" t="s">
        <v>8387</v>
      </c>
      <c r="G1" s="14" t="s">
        <v>8388</v>
      </c>
      <c r="H1" s="14" t="s">
        <v>8389</v>
      </c>
    </row>
    <row r="2" spans="1:8" x14ac:dyDescent="0.25">
      <c r="A2" t="s">
        <v>8390</v>
      </c>
      <c r="B2">
        <f>SUM(COUNTIFS(State,"*successful*", Goal, "&lt;1000"))</f>
        <v>322</v>
      </c>
      <c r="C2">
        <f>SUM(COUNTIFS(State,"*failed*", Goal, "&lt;1000"))</f>
        <v>113</v>
      </c>
      <c r="D2">
        <f>SUM(COUNTIFS(State,"*canceled*", Goal, "&lt;1000"))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8395</v>
      </c>
      <c r="B3">
        <f>SUM(COUNTIFS(State,"*successful*",Goal,"&gt;=1000", Goal, "&lt;=4999"))</f>
        <v>932</v>
      </c>
      <c r="C3">
        <f>SUM(COUNTIFS(State,"*failed*",Goal,"&gt;=1000", Goal, "&lt;=4999"))</f>
        <v>420</v>
      </c>
      <c r="D3">
        <f>SUM(COUNTIFS(State,"*canceled*",Goal,"&gt;=1000", Goal, "&lt;=4999"))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8396</v>
      </c>
      <c r="B4">
        <f>SUM(COUNTIFS(State,"*successful*",Goal,"&gt;=5000", Goal, "&lt;=9999"))</f>
        <v>381</v>
      </c>
      <c r="C4">
        <f>SUM(COUNTIFS(State,"*failed*",Goal,"&gt;=5000", Goal, "&lt;=9999"))</f>
        <v>283</v>
      </c>
      <c r="D4">
        <f>SUM(COUNTIFS(State,"*canceled*",Goal,"&gt;=5000", Goal, "&lt;=9999"))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8397</v>
      </c>
      <c r="B5">
        <f>SUM(COUNTIFS(State,"*successful*",Goal,"&gt;=10000", Goal, "&lt;=14999"))</f>
        <v>168</v>
      </c>
      <c r="C5">
        <f>SUM(COUNTIFS(State,"*failed*",Goal,"&gt;=10000", Goal, "&lt;=14999"))</f>
        <v>144</v>
      </c>
      <c r="D5">
        <f>SUM(COUNTIFS(State,"*canceled*",Goal,"&gt;=10000", Goal, "&lt;=14999"))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8398</v>
      </c>
      <c r="B6">
        <f>SUM(COUNTIFS(State,"*successful*",Goal,"&gt;=15000", Goal, "&lt;=19999"))</f>
        <v>94</v>
      </c>
      <c r="C6">
        <f>SUM(COUNTIFS(State,"*failed*",Goal,"&gt;=15000", Goal, "&lt;=19999"))</f>
        <v>90</v>
      </c>
      <c r="D6">
        <f>SUM(COUNTIFS(State,"*canceled*",Goal,"&gt;=15000", Goal, "&lt;=19999"))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8399</v>
      </c>
      <c r="B7">
        <f>SUM(COUNTIFS(State,"*successful*",Goal,"&gt;=20000", Goal, "&lt;=24999"))</f>
        <v>62</v>
      </c>
      <c r="C7">
        <f>SUM(COUNTIFS(State,"*failed*",Goal,"&gt;=20000", Goal, "&lt;=24999"))</f>
        <v>72</v>
      </c>
      <c r="D7">
        <f>SUM(COUNTIFS(State,"*canceled*",Goal,"&gt;=20000", Goal, "&lt;=24999"))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8400</v>
      </c>
      <c r="B8">
        <f>SUM(COUNTIFS(State,"*successful*",Goal,"&gt;=25000", Goal, "&lt;=29999"))</f>
        <v>55</v>
      </c>
      <c r="C8">
        <f>SUM(COUNTIFS(State,"*failed*",Goal,"&gt;=25000", Goal, "&lt;=29999"))</f>
        <v>64</v>
      </c>
      <c r="D8">
        <f>SUM(COUNTIFS(State,"*canceled*",Goal,"&gt;=25000", Goal, "&lt;=29999"))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8391</v>
      </c>
      <c r="B9">
        <f>SUM(COUNTIFS(State,"*successful*",Goal,"&gt;=30000", Goal, "&lt;=34999"))</f>
        <v>32</v>
      </c>
      <c r="C9">
        <f>SUM(COUNTIFS(State,"*failed*",Goal,"&gt;=30000", Goal, "&lt;=34999"))</f>
        <v>37</v>
      </c>
      <c r="D9">
        <f>SUM(COUNTIFS(State,"*canceled*",Goal,"&gt;=30000", Goal, "&lt;=34999"))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8392</v>
      </c>
      <c r="B10">
        <f>SUM(COUNTIFS(State,"*successful*",Goal,"&gt;=35000", Goal, "&lt;=39999"))</f>
        <v>26</v>
      </c>
      <c r="C10">
        <f>SUM(COUNTIFS(State,"*failed*",Goal,"&gt;=35000", Goal, "&lt;=39999"))</f>
        <v>22</v>
      </c>
      <c r="D10">
        <f>SUM(COUNTIFS(State,"*canceled*",Goal,"&gt;=35000", Goal, "&lt;=39999"))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8393</v>
      </c>
      <c r="B11">
        <f>SUM(COUNTIFS(State,"*successful*",Goal,"&gt;=40000", Goal, "&lt;=44999"))</f>
        <v>21</v>
      </c>
      <c r="C11">
        <f>SUM(COUNTIFS(State,"*failed*",Goal,"&gt;=40000", Goal, "&lt;=44999"))</f>
        <v>16</v>
      </c>
      <c r="D11">
        <f>SUM(COUNTIFS(State,"*canceled*",Goal,"&gt;=40000", Goal, "&lt;=44999"))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8394</v>
      </c>
      <c r="B12">
        <f>SUM(COUNTIFS(State,"*successful*",Goal,"&gt;=45000", Goal, "&lt;=49999"))</f>
        <v>6</v>
      </c>
      <c r="C12">
        <f>SUM(COUNTIFS(State,"*failed*",Goal,"&gt;=45000", Goal, "&lt;=49999"))</f>
        <v>11</v>
      </c>
      <c r="D12">
        <f>SUM(COUNTIFS(State,"*canceled*",Goal,"&gt;=45000", Goal, "&lt;=49999"))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8401</v>
      </c>
      <c r="B13">
        <f>SUM(COUNTIFS(State,"*successful*",Goal,"&gt;=50000"))</f>
        <v>86</v>
      </c>
      <c r="C13">
        <f>SUM(COUNTIFS(State,"*failed*",Goal,"&gt;=50000"))</f>
        <v>258</v>
      </c>
      <c r="D13">
        <f>SUM(COUNTIFS(State,"*canceled*",Goal,"&gt;=50000"))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30737-5A4C-4904-9744-26C491D9E8A9}">
  <dimension ref="A1:L2186"/>
  <sheetViews>
    <sheetView workbookViewId="0">
      <selection activeCell="L7" sqref="L7"/>
    </sheetView>
  </sheetViews>
  <sheetFormatPr defaultRowHeight="15" x14ac:dyDescent="0.25"/>
  <cols>
    <col min="2" max="2" width="13.85546875" bestFit="1" customWidth="1"/>
    <col min="5" max="5" width="13.85546875" bestFit="1" customWidth="1"/>
    <col min="8" max="8" width="21" bestFit="1" customWidth="1"/>
    <col min="11" max="11" width="21" bestFit="1" customWidth="1"/>
  </cols>
  <sheetData>
    <row r="1" spans="1:12" x14ac:dyDescent="0.25">
      <c r="A1" t="s">
        <v>8402</v>
      </c>
      <c r="B1" t="s">
        <v>8403</v>
      </c>
      <c r="D1" t="s">
        <v>8402</v>
      </c>
      <c r="E1" t="s">
        <v>8403</v>
      </c>
      <c r="H1" t="s">
        <v>8404</v>
      </c>
      <c r="I1">
        <f>SUM(Successful)</f>
        <v>424819</v>
      </c>
      <c r="K1" t="s">
        <v>8411</v>
      </c>
      <c r="L1">
        <f>SUM(Failed)</f>
        <v>27096</v>
      </c>
    </row>
    <row r="2" spans="1:12" x14ac:dyDescent="0.25">
      <c r="A2" t="s">
        <v>8219</v>
      </c>
      <c r="B2">
        <v>182</v>
      </c>
      <c r="D2" t="s">
        <v>8221</v>
      </c>
      <c r="E2">
        <v>0</v>
      </c>
    </row>
    <row r="3" spans="1:12" x14ac:dyDescent="0.25">
      <c r="A3" t="s">
        <v>8219</v>
      </c>
      <c r="B3">
        <v>79</v>
      </c>
      <c r="D3" t="s">
        <v>8221</v>
      </c>
      <c r="E3">
        <v>1</v>
      </c>
      <c r="H3" t="s">
        <v>8405</v>
      </c>
      <c r="I3">
        <f>AVERAGE(Successful)</f>
        <v>194.42517162471395</v>
      </c>
      <c r="K3" t="s">
        <v>8405</v>
      </c>
      <c r="L3">
        <f>AVERAGE(Failed)</f>
        <v>17.709803921568628</v>
      </c>
    </row>
    <row r="4" spans="1:12" x14ac:dyDescent="0.25">
      <c r="A4" t="s">
        <v>8219</v>
      </c>
      <c r="B4">
        <v>35</v>
      </c>
      <c r="D4" t="s">
        <v>8221</v>
      </c>
      <c r="E4">
        <v>10</v>
      </c>
      <c r="H4" t="s">
        <v>8406</v>
      </c>
      <c r="I4">
        <f>MEDIAN(Successful)</f>
        <v>62</v>
      </c>
      <c r="K4" t="s">
        <v>8406</v>
      </c>
      <c r="L4">
        <f>MEDIAN(Failed)</f>
        <v>4</v>
      </c>
    </row>
    <row r="5" spans="1:12" x14ac:dyDescent="0.25">
      <c r="A5" t="s">
        <v>8219</v>
      </c>
      <c r="B5">
        <v>150</v>
      </c>
      <c r="D5" t="s">
        <v>8221</v>
      </c>
      <c r="E5">
        <v>0</v>
      </c>
      <c r="H5" t="s">
        <v>8407</v>
      </c>
      <c r="I5">
        <f>MIN(Successful)</f>
        <v>1</v>
      </c>
      <c r="K5" t="s">
        <v>8407</v>
      </c>
      <c r="L5">
        <f>MIN(Failed)</f>
        <v>0</v>
      </c>
    </row>
    <row r="6" spans="1:12" x14ac:dyDescent="0.25">
      <c r="A6" t="s">
        <v>8219</v>
      </c>
      <c r="B6">
        <v>284</v>
      </c>
      <c r="D6" t="s">
        <v>8221</v>
      </c>
      <c r="E6">
        <v>7</v>
      </c>
      <c r="H6" t="s">
        <v>8408</v>
      </c>
      <c r="I6">
        <f>MAX(Successful)</f>
        <v>26457</v>
      </c>
      <c r="K6" t="s">
        <v>8408</v>
      </c>
      <c r="L6">
        <f>MAX(Failed)</f>
        <v>1293</v>
      </c>
    </row>
    <row r="7" spans="1:12" x14ac:dyDescent="0.25">
      <c r="A7" t="s">
        <v>8219</v>
      </c>
      <c r="B7">
        <v>47</v>
      </c>
      <c r="D7" t="s">
        <v>8221</v>
      </c>
      <c r="E7">
        <v>0</v>
      </c>
      <c r="H7" t="s">
        <v>8409</v>
      </c>
      <c r="I7">
        <f>_xlfn.VAR.P(Successful)</f>
        <v>712840.9867348104</v>
      </c>
      <c r="K7" t="s">
        <v>8409</v>
      </c>
      <c r="L7">
        <f>_xlfn.VAR.P(Failed)</f>
        <v>3773.2216685890044</v>
      </c>
    </row>
    <row r="8" spans="1:12" x14ac:dyDescent="0.25">
      <c r="A8" t="s">
        <v>8219</v>
      </c>
      <c r="B8">
        <v>58</v>
      </c>
      <c r="D8" t="s">
        <v>8221</v>
      </c>
      <c r="E8">
        <v>1</v>
      </c>
      <c r="H8" t="s">
        <v>8410</v>
      </c>
      <c r="I8">
        <f>_xlfn.STDEV.P(Successful)</f>
        <v>844.29910975602149</v>
      </c>
      <c r="K8" t="s">
        <v>8410</v>
      </c>
      <c r="L8">
        <f>_xlfn.STDEV.P(Failed)</f>
        <v>61.426555076684906</v>
      </c>
    </row>
    <row r="9" spans="1:12" x14ac:dyDescent="0.25">
      <c r="A9" t="s">
        <v>8219</v>
      </c>
      <c r="B9">
        <v>57</v>
      </c>
      <c r="D9" t="s">
        <v>8221</v>
      </c>
      <c r="E9">
        <v>2</v>
      </c>
    </row>
    <row r="10" spans="1:12" x14ac:dyDescent="0.25">
      <c r="A10" t="s">
        <v>8219</v>
      </c>
      <c r="B10">
        <v>12</v>
      </c>
      <c r="D10" t="s">
        <v>8221</v>
      </c>
      <c r="E10">
        <v>3</v>
      </c>
    </row>
    <row r="11" spans="1:12" x14ac:dyDescent="0.25">
      <c r="A11" t="s">
        <v>8219</v>
      </c>
      <c r="B11">
        <v>20</v>
      </c>
      <c r="D11" t="s">
        <v>8221</v>
      </c>
      <c r="E11">
        <v>10</v>
      </c>
    </row>
    <row r="12" spans="1:12" x14ac:dyDescent="0.25">
      <c r="A12" t="s">
        <v>8219</v>
      </c>
      <c r="B12">
        <v>19</v>
      </c>
      <c r="D12" t="s">
        <v>8221</v>
      </c>
      <c r="E12">
        <v>10</v>
      </c>
    </row>
    <row r="13" spans="1:12" x14ac:dyDescent="0.25">
      <c r="A13" t="s">
        <v>8219</v>
      </c>
      <c r="B13">
        <v>75</v>
      </c>
      <c r="D13" t="s">
        <v>8221</v>
      </c>
      <c r="E13">
        <v>1</v>
      </c>
    </row>
    <row r="14" spans="1:12" x14ac:dyDescent="0.25">
      <c r="A14" t="s">
        <v>8219</v>
      </c>
      <c r="B14">
        <v>827</v>
      </c>
      <c r="D14" t="s">
        <v>8221</v>
      </c>
      <c r="E14">
        <v>0</v>
      </c>
    </row>
    <row r="15" spans="1:12" x14ac:dyDescent="0.25">
      <c r="A15" t="s">
        <v>8219</v>
      </c>
      <c r="B15">
        <v>51</v>
      </c>
      <c r="D15" t="s">
        <v>8221</v>
      </c>
      <c r="E15">
        <v>0</v>
      </c>
    </row>
    <row r="16" spans="1:12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11" priority="5" operator="containsText" text="live">
      <formula>NOT(ISERROR(SEARCH("live",A2)))</formula>
    </cfRule>
    <cfRule type="containsText" dxfId="10" priority="6" operator="containsText" text="canceled">
      <formula>NOT(ISERROR(SEARCH("canceled",A2)))</formula>
    </cfRule>
    <cfRule type="containsText" dxfId="9" priority="7" operator="containsText" text="failed">
      <formula>NOT(ISERROR(SEARCH("failed",A2)))</formula>
    </cfRule>
    <cfRule type="containsText" dxfId="8" priority="8" operator="containsText" text="successful">
      <formula>NOT(ISERROR(SEARCH("successful",A2)))</formula>
    </cfRule>
  </conditionalFormatting>
  <conditionalFormatting sqref="D2:D1531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Data</vt:lpstr>
      <vt:lpstr>Per Category</vt:lpstr>
      <vt:lpstr>Per Sub-Category</vt:lpstr>
      <vt:lpstr>Per Month</vt:lpstr>
      <vt:lpstr>Bonus Work</vt:lpstr>
      <vt:lpstr>Bonus Statistical Analysis</vt:lpstr>
      <vt:lpstr>Failed</vt:lpstr>
      <vt:lpstr>Goal</vt:lpstr>
      <vt:lpstr>State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</cp:lastModifiedBy>
  <dcterms:created xsi:type="dcterms:W3CDTF">2017-04-20T15:17:24Z</dcterms:created>
  <dcterms:modified xsi:type="dcterms:W3CDTF">2021-06-19T06:51:00Z</dcterms:modified>
</cp:coreProperties>
</file>