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nez\OneDrive\Desktop\Learning\Projects\P1 - HR_Absenteeism - Done\"/>
    </mc:Choice>
  </mc:AlternateContent>
  <xr:revisionPtr revIDLastSave="0" documentId="13_ncr:1_{9BB13C69-1052-45DF-9038-C4AA48160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(Overview)" sheetId="2" r:id="rId1"/>
    <sheet name="Dashboard(Factors)" sheetId="7" r:id="rId2"/>
    <sheet name="Dashboard Metrics" sheetId="5" r:id="rId3"/>
    <sheet name="Calculation Engine" sheetId="4" r:id="rId4"/>
    <sheet name="Index" sheetId="3" r:id="rId5"/>
    <sheet name="Absent_Data" sheetId="1" r:id="rId6"/>
  </sheets>
  <definedNames>
    <definedName name="ExternalData_1" localSheetId="5" hidden="1">Absent_Data!$A$1:$S$741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pensation_a1968173-e91e-4b92-ac36-210b756a7900" name="compensation" connection="Query - compensa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5" l="1"/>
  <c r="B13" i="5"/>
  <c r="B19" i="5"/>
  <c r="B16" i="5"/>
  <c r="B7" i="5"/>
  <c r="B4" i="5"/>
  <c r="P6" i="4" a="1"/>
  <c r="P6" i="4" s="1"/>
  <c r="Q6" i="4" s="1" a="1"/>
  <c r="Q6" i="4" s="1"/>
  <c r="J10" i="4" a="1"/>
  <c r="J10" i="4"/>
  <c r="B24" i="5" a="1"/>
  <c r="B24" i="5" s="1"/>
  <c r="C24" i="5" s="1" a="1"/>
  <c r="C24" i="5" s="1"/>
  <c r="E24" i="5" s="1" a="1"/>
  <c r="E24" i="5" s="1"/>
  <c r="B55" i="4" a="1"/>
  <c r="B55" i="4" s="1"/>
  <c r="C55" i="4" s="1" a="1"/>
  <c r="C55" i="4" s="1"/>
  <c r="B47" i="4" a="1"/>
  <c r="B47" i="4" s="1"/>
  <c r="B40" i="4" a="1"/>
  <c r="B40" i="4" s="1"/>
  <c r="G28" i="4" a="1"/>
  <c r="G28" i="4" s="1"/>
  <c r="F29" i="4" a="1"/>
  <c r="F29" i="4" s="1"/>
  <c r="G29" i="4" s="1" a="1"/>
  <c r="G29" i="4" s="1"/>
  <c r="U4" i="1" a="1"/>
  <c r="U4" i="1" s="1"/>
  <c r="B34" i="4" s="1" a="1"/>
  <c r="B34" i="4" s="1"/>
  <c r="B28" i="4" a="1"/>
  <c r="B28" i="4" s="1"/>
  <c r="C28" i="4" s="1" a="1"/>
  <c r="C28" i="4" s="1"/>
  <c r="F12" i="4" a="1"/>
  <c r="F12" i="4" s="1"/>
  <c r="H12" i="4" s="1" a="1"/>
  <c r="H12" i="4" s="1"/>
  <c r="B12" i="4" a="1"/>
  <c r="B12" i="4" s="1"/>
  <c r="C12" i="4" s="1" a="1"/>
  <c r="C12" i="4" s="1"/>
  <c r="G6" i="4" a="1"/>
  <c r="G6" i="4" s="1"/>
  <c r="F6" i="4"/>
  <c r="D6" i="4"/>
  <c r="C6" i="4"/>
  <c r="E6" i="4"/>
  <c r="B6" i="4"/>
  <c r="H6" i="4" l="1"/>
  <c r="C40" i="4" a="1"/>
  <c r="C40" i="4" s="1"/>
  <c r="E40" i="4" s="1" a="1"/>
  <c r="E40" i="4" s="1"/>
  <c r="F40" i="4" s="1" a="1"/>
  <c r="F40" i="4" s="1"/>
  <c r="K10" i="4" a="1"/>
  <c r="K10" i="4" s="1"/>
  <c r="M10" i="4" s="1" a="1"/>
  <c r="M10" i="4" s="1"/>
  <c r="N10" i="4" s="1" a="1"/>
  <c r="N10" i="4" s="1"/>
  <c r="C47" i="4" a="1"/>
  <c r="C47" i="4" s="1"/>
  <c r="F47" i="4" s="1" a="1"/>
  <c r="F47" i="4" s="1"/>
  <c r="F55" i="4" a="1"/>
  <c r="F55" i="4" s="1"/>
  <c r="C34" i="4" a="1"/>
  <c r="C34" i="4" s="1"/>
  <c r="E34" i="4" s="1" a="1"/>
  <c r="E34" i="4" s="1"/>
  <c r="F34" i="4" s="1" a="1"/>
  <c r="F34" i="4" s="1"/>
  <c r="D12" i="4" a="1"/>
  <c r="D12" i="4" s="1"/>
  <c r="G12" i="4" a="1"/>
  <c r="G12" i="4" s="1"/>
  <c r="E47" i="4" l="1" a="1"/>
  <c r="E47" i="4" s="1"/>
  <c r="E55" i="4" a="1"/>
  <c r="E55" i="4" s="1"/>
  <c r="U2" i="1" a="1"/>
  <c r="U2" i="1" s="1"/>
  <c r="U3" i="1" a="1"/>
  <c r="U3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/>
  <c r="U44" i="1" a="1"/>
  <c r="U44" i="1" s="1"/>
  <c r="U45" i="1" a="1"/>
  <c r="U45" i="1" s="1"/>
  <c r="U46" i="1" a="1"/>
  <c r="U46" i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/>
  <c r="U145" i="1" a="1"/>
  <c r="U145" i="1" s="1"/>
  <c r="U146" i="1" a="1"/>
  <c r="U146" i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/>
  <c r="U159" i="1" a="1"/>
  <c r="U159" i="1" s="1"/>
  <c r="U160" i="1" a="1"/>
  <c r="U160" i="1" s="1"/>
  <c r="U161" i="1" a="1"/>
  <c r="U161" i="1" s="1"/>
  <c r="U162" i="1" a="1"/>
  <c r="U162" i="1" s="1"/>
  <c r="U163" i="1" a="1"/>
  <c r="U163" i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/>
  <c r="U211" i="1" a="1"/>
  <c r="U211" i="1" s="1"/>
  <c r="U212" i="1" a="1"/>
  <c r="U212" i="1" s="1"/>
  <c r="U213" i="1" a="1"/>
  <c r="U213" i="1" s="1"/>
  <c r="U214" i="1" a="1"/>
  <c r="U214" i="1" s="1"/>
  <c r="U215" i="1" a="1"/>
  <c r="U215" i="1"/>
  <c r="U216" i="1" a="1"/>
  <c r="U216" i="1"/>
  <c r="U217" i="1" a="1"/>
  <c r="U217" i="1" s="1"/>
  <c r="U218" i="1" a="1"/>
  <c r="U218" i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/>
  <c r="U252" i="1" a="1"/>
  <c r="U252" i="1" s="1"/>
  <c r="U253" i="1" a="1"/>
  <c r="U253" i="1" s="1"/>
  <c r="U254" i="1" a="1"/>
  <c r="U254" i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/>
  <c r="U281" i="1" a="1"/>
  <c r="U281" i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/>
  <c r="U289" i="1" a="1"/>
  <c r="U289" i="1" s="1"/>
  <c r="U290" i="1" a="1"/>
  <c r="U290" i="1" s="1"/>
  <c r="U291" i="1" a="1"/>
  <c r="U291" i="1" s="1"/>
  <c r="U292" i="1" a="1"/>
  <c r="U292" i="1"/>
  <c r="U293" i="1" a="1"/>
  <c r="U293" i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/>
  <c r="U301" i="1" a="1"/>
  <c r="U301" i="1" s="1"/>
  <c r="U302" i="1" a="1"/>
  <c r="U302" i="1"/>
  <c r="U303" i="1" a="1"/>
  <c r="U303" i="1" s="1"/>
  <c r="U304" i="1" a="1"/>
  <c r="U304" i="1" s="1"/>
  <c r="U305" i="1" a="1"/>
  <c r="U305" i="1" s="1"/>
  <c r="U306" i="1" a="1"/>
  <c r="U306" i="1" s="1"/>
  <c r="U307" i="1" a="1"/>
  <c r="U307" i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/>
  <c r="U320" i="1" a="1"/>
  <c r="U320" i="1"/>
  <c r="U321" i="1" a="1"/>
  <c r="U321" i="1" s="1"/>
  <c r="U322" i="1" a="1"/>
  <c r="U322" i="1" s="1"/>
  <c r="U323" i="1" a="1"/>
  <c r="U323" i="1" s="1"/>
  <c r="U324" i="1" a="1"/>
  <c r="U324" i="1" s="1"/>
  <c r="U325" i="1" a="1"/>
  <c r="U325" i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/>
  <c r="U336" i="1" a="1"/>
  <c r="U336" i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/>
  <c r="U359" i="1" a="1"/>
  <c r="U359" i="1"/>
  <c r="U360" i="1" a="1"/>
  <c r="U360" i="1"/>
  <c r="U361" i="1" a="1"/>
  <c r="U361" i="1" s="1"/>
  <c r="U362" i="1" a="1"/>
  <c r="U362" i="1" s="1"/>
  <c r="U363" i="1" a="1"/>
  <c r="U363" i="1" s="1"/>
  <c r="U364" i="1" a="1"/>
  <c r="U364" i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/>
  <c r="U374" i="1" a="1"/>
  <c r="U374" i="1" s="1"/>
  <c r="U375" i="1" a="1"/>
  <c r="U375" i="1" s="1"/>
  <c r="U376" i="1" a="1"/>
  <c r="U376" i="1" s="1"/>
  <c r="U377" i="1" a="1"/>
  <c r="U377" i="1" s="1"/>
  <c r="U378" i="1" a="1"/>
  <c r="U378" i="1"/>
  <c r="U379" i="1" a="1"/>
  <c r="U379" i="1"/>
  <c r="U380" i="1" a="1"/>
  <c r="U380" i="1" s="1"/>
  <c r="U381" i="1" a="1"/>
  <c r="U381" i="1" s="1"/>
  <c r="U382" i="1" a="1"/>
  <c r="U382" i="1" s="1"/>
  <c r="U383" i="1" a="1"/>
  <c r="U383" i="1" s="1"/>
  <c r="U384" i="1" a="1"/>
  <c r="U384" i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/>
  <c r="U405" i="1" a="1"/>
  <c r="U405" i="1" s="1"/>
  <c r="U406" i="1" a="1"/>
  <c r="U406" i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/>
  <c r="U413" i="1" a="1"/>
  <c r="U413" i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/>
  <c r="U431" i="1" a="1"/>
  <c r="U431" i="1" s="1"/>
  <c r="U432" i="1" a="1"/>
  <c r="U432" i="1"/>
  <c r="U433" i="1" a="1"/>
  <c r="U433" i="1" s="1"/>
  <c r="U434" i="1" a="1"/>
  <c r="U434" i="1" s="1"/>
  <c r="U435" i="1" a="1"/>
  <c r="U435" i="1" s="1"/>
  <c r="U436" i="1" a="1"/>
  <c r="U436" i="1" s="1"/>
  <c r="U437" i="1" a="1"/>
  <c r="U437" i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 s="1"/>
  <c r="U466" i="1" a="1"/>
  <c r="U466" i="1" s="1"/>
  <c r="U467" i="1" a="1"/>
  <c r="U467" i="1" s="1"/>
  <c r="U468" i="1" a="1"/>
  <c r="U468" i="1" s="1"/>
  <c r="U469" i="1" a="1"/>
  <c r="U469" i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/>
  <c r="U477" i="1" a="1"/>
  <c r="U477" i="1" s="1"/>
  <c r="U478" i="1" a="1"/>
  <c r="U478" i="1" s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 s="1"/>
  <c r="U490" i="1" a="1"/>
  <c r="U490" i="1" s="1"/>
  <c r="U491" i="1" a="1"/>
  <c r="U491" i="1"/>
  <c r="U492" i="1" a="1"/>
  <c r="U492" i="1" s="1"/>
  <c r="U493" i="1" a="1"/>
  <c r="U493" i="1"/>
  <c r="U494" i="1" a="1"/>
  <c r="U494" i="1" s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 s="1"/>
  <c r="U502" i="1" a="1"/>
  <c r="U502" i="1" s="1"/>
  <c r="U503" i="1" a="1"/>
  <c r="U503" i="1"/>
  <c r="U504" i="1" a="1"/>
  <c r="U504" i="1" s="1"/>
  <c r="U505" i="1" a="1"/>
  <c r="U505" i="1" s="1"/>
  <c r="U506" i="1" a="1"/>
  <c r="U506" i="1"/>
  <c r="U507" i="1" a="1"/>
  <c r="U507" i="1" s="1"/>
  <c r="U508" i="1" a="1"/>
  <c r="U508" i="1" s="1"/>
  <c r="U509" i="1" a="1"/>
  <c r="U509" i="1"/>
  <c r="U510" i="1" a="1"/>
  <c r="U510" i="1"/>
  <c r="U511" i="1" a="1"/>
  <c r="U511" i="1" s="1"/>
  <c r="U512" i="1" a="1"/>
  <c r="U512" i="1" s="1"/>
  <c r="U513" i="1" a="1"/>
  <c r="U513" i="1" s="1"/>
  <c r="U514" i="1" a="1"/>
  <c r="U514" i="1" s="1"/>
  <c r="U515" i="1" a="1"/>
  <c r="U515" i="1" s="1"/>
  <c r="U516" i="1" a="1"/>
  <c r="U516" i="1" s="1"/>
  <c r="U517" i="1" a="1"/>
  <c r="U517" i="1"/>
  <c r="U518" i="1" a="1"/>
  <c r="U518" i="1" s="1"/>
  <c r="U519" i="1" a="1"/>
  <c r="U519" i="1" s="1"/>
  <c r="U520" i="1" a="1"/>
  <c r="U520" i="1" s="1"/>
  <c r="U521" i="1" a="1"/>
  <c r="U521" i="1" s="1"/>
  <c r="U522" i="1" a="1"/>
  <c r="U522" i="1" s="1"/>
  <c r="U523" i="1" a="1"/>
  <c r="U523" i="1"/>
  <c r="U524" i="1" a="1"/>
  <c r="U524" i="1" s="1"/>
  <c r="U525" i="1" a="1"/>
  <c r="U525" i="1" s="1"/>
  <c r="U526" i="1" a="1"/>
  <c r="U526" i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/>
  <c r="U540" i="1" a="1"/>
  <c r="U540" i="1"/>
  <c r="U541" i="1" a="1"/>
  <c r="U541" i="1" s="1"/>
  <c r="U542" i="1" a="1"/>
  <c r="U542" i="1" s="1"/>
  <c r="U543" i="1" a="1"/>
  <c r="U543" i="1" s="1"/>
  <c r="U544" i="1" a="1"/>
  <c r="U544" i="1" s="1"/>
  <c r="U545" i="1" a="1"/>
  <c r="U545" i="1" s="1"/>
  <c r="U546" i="1" a="1"/>
  <c r="U546" i="1" s="1"/>
  <c r="U547" i="1" a="1"/>
  <c r="U547" i="1"/>
  <c r="U548" i="1" a="1"/>
  <c r="U548" i="1" s="1"/>
  <c r="U549" i="1" a="1"/>
  <c r="U549" i="1" s="1"/>
  <c r="U550" i="1" a="1"/>
  <c r="U550" i="1" s="1"/>
  <c r="U551" i="1" a="1"/>
  <c r="U551" i="1" s="1"/>
  <c r="U552" i="1" a="1"/>
  <c r="U552" i="1"/>
  <c r="U553" i="1" a="1"/>
  <c r="U553" i="1" s="1"/>
  <c r="U554" i="1" a="1"/>
  <c r="U554" i="1" s="1"/>
  <c r="U555" i="1" a="1"/>
  <c r="U555" i="1" s="1"/>
  <c r="U556" i="1" a="1"/>
  <c r="U556" i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/>
  <c r="U563" i="1" a="1"/>
  <c r="U563" i="1" s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/>
  <c r="U577" i="1" a="1"/>
  <c r="U577" i="1" s="1"/>
  <c r="U578" i="1" a="1"/>
  <c r="U578" i="1" s="1"/>
  <c r="U579" i="1" a="1"/>
  <c r="U579" i="1" s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 s="1"/>
  <c r="U586" i="1" a="1"/>
  <c r="U586" i="1" s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 s="1"/>
  <c r="U594" i="1" a="1"/>
  <c r="U594" i="1"/>
  <c r="U595" i="1" a="1"/>
  <c r="U595" i="1" s="1"/>
  <c r="U596" i="1" a="1"/>
  <c r="U596" i="1" s="1"/>
  <c r="U597" i="1" a="1"/>
  <c r="U597" i="1" s="1"/>
  <c r="U598" i="1" a="1"/>
  <c r="U598" i="1" s="1"/>
  <c r="U599" i="1" a="1"/>
  <c r="U599" i="1"/>
  <c r="U600" i="1" a="1"/>
  <c r="U600" i="1" s="1"/>
  <c r="U601" i="1" a="1"/>
  <c r="U601" i="1" s="1"/>
  <c r="U602" i="1" a="1"/>
  <c r="U602" i="1" s="1"/>
  <c r="U603" i="1" a="1"/>
  <c r="U603" i="1" s="1"/>
  <c r="U604" i="1" a="1"/>
  <c r="U604" i="1"/>
  <c r="U605" i="1" a="1"/>
  <c r="U605" i="1" s="1"/>
  <c r="U606" i="1" a="1"/>
  <c r="U606" i="1" s="1"/>
  <c r="U607" i="1" a="1"/>
  <c r="U607" i="1" s="1"/>
  <c r="U608" i="1" a="1"/>
  <c r="U608" i="1" s="1"/>
  <c r="U609" i="1" a="1"/>
  <c r="U609" i="1" s="1"/>
  <c r="U610" i="1" a="1"/>
  <c r="U610" i="1"/>
  <c r="U611" i="1" a="1"/>
  <c r="U611" i="1" s="1"/>
  <c r="U612" i="1" a="1"/>
  <c r="U612" i="1" s="1"/>
  <c r="U613" i="1" a="1"/>
  <c r="U613" i="1" s="1"/>
  <c r="U614" i="1" a="1"/>
  <c r="U614" i="1" s="1"/>
  <c r="U615" i="1" a="1"/>
  <c r="U615" i="1" s="1"/>
  <c r="U616" i="1" a="1"/>
  <c r="U616" i="1"/>
  <c r="U617" i="1" a="1"/>
  <c r="U617" i="1"/>
  <c r="U618" i="1" a="1"/>
  <c r="U618" i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 s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/>
  <c r="U638" i="1" a="1"/>
  <c r="U638" i="1" s="1"/>
  <c r="U639" i="1" a="1"/>
  <c r="U639" i="1" s="1"/>
  <c r="U640" i="1" a="1"/>
  <c r="U640" i="1" s="1"/>
  <c r="U641" i="1" a="1"/>
  <c r="U641" i="1" s="1"/>
  <c r="U642" i="1" a="1"/>
  <c r="U642" i="1"/>
  <c r="U643" i="1" a="1"/>
  <c r="U643" i="1" s="1"/>
  <c r="U644" i="1" a="1"/>
  <c r="U644" i="1" s="1"/>
  <c r="U645" i="1" a="1"/>
  <c r="U645" i="1" s="1"/>
  <c r="U646" i="1" a="1"/>
  <c r="U646" i="1"/>
  <c r="U647" i="1" a="1"/>
  <c r="U647" i="1" s="1"/>
  <c r="U648" i="1" a="1"/>
  <c r="U648" i="1" s="1"/>
  <c r="U649" i="1" a="1"/>
  <c r="U649" i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/>
  <c r="U672" i="1" a="1"/>
  <c r="U672" i="1" s="1"/>
  <c r="U673" i="1" a="1"/>
  <c r="U673" i="1" s="1"/>
  <c r="U674" i="1" a="1"/>
  <c r="U674" i="1" s="1"/>
  <c r="U675" i="1" a="1"/>
  <c r="U675" i="1" s="1"/>
  <c r="U676" i="1" a="1"/>
  <c r="U676" i="1" s="1"/>
  <c r="U677" i="1" a="1"/>
  <c r="U677" i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/>
  <c r="U697" i="1" a="1"/>
  <c r="U697" i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 s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/>
  <c r="U739" i="1" a="1"/>
  <c r="U739" i="1" s="1"/>
  <c r="U740" i="1" a="1"/>
  <c r="U740" i="1" s="1"/>
  <c r="U741" i="1" a="1"/>
  <c r="U741" i="1" s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F6F77-C9E6-45FD-A33C-EAF0321169E4}" keepAlive="1" name="Query - Absent_Data" description="Connection to the 'Absent_Data' query in the workbook." type="5" refreshedVersion="8" background="1" saveData="1">
    <dbPr connection="Provider=Microsoft.Mashup.OleDb.1;Data Source=$Workbook$;Location=Absent_Data;Extended Properties=&quot;&quot;" command="SELECT * FROM [Absent_Data]"/>
  </connection>
  <connection id="2" xr16:uid="{4AB822F8-F7CA-4496-ADC5-881E9E9D6AA9}" name="Query - compensation" description="Connection to the 'compensation' query in the workbook." type="100" refreshedVersion="8" minRefreshableVersion="5">
    <extLst>
      <ext xmlns:x15="http://schemas.microsoft.com/office/spreadsheetml/2010/11/main" uri="{DE250136-89BD-433C-8126-D09CA5730AF9}">
        <x15:connection id="468dae86-a4ba-450b-b2ff-8077e4059975">
          <x15:oledbPr connection="Provider=Microsoft.Mashup.OleDb.1;Data Source=$Workbook$;Location=compensation;Extended Properties=&quot;&quot;">
            <x15:dbTables>
              <x15:dbTable name="compensation"/>
            </x15:dbTables>
          </x15:oledbPr>
        </x15:connection>
      </ext>
    </extLst>
  </connection>
  <connection id="3" xr16:uid="{1D0DAA44-DCD4-4AAE-855C-61B8BC3F6E18}" keepAlive="1" name="Query - Reasons" description="Connection to the 'Reasons' query in the workbook." type="5" refreshedVersion="0" background="1">
    <dbPr connection="Provider=Microsoft.Mashup.OleDb.1;Data Source=$Workbook$;Location=Reasons;Extended Properties=&quot;&quot;" command="SELECT * FROM [Reasons]"/>
  </connection>
  <connection id="4" xr16:uid="{08055A15-0DAC-4805-B6F2-16FE869F3D5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<sst xmlns="http://schemas.openxmlformats.org/spreadsheetml/2006/main" count="848" uniqueCount="106">
  <si>
    <t>ID</t>
  </si>
  <si>
    <t>Reason for absence</t>
  </si>
  <si>
    <t>Month of absence</t>
  </si>
  <si>
    <t>Day of the week</t>
  </si>
  <si>
    <t>comp/hr</t>
  </si>
  <si>
    <t>Transportation expense</t>
  </si>
  <si>
    <t>Distance from Residence to Work</t>
  </si>
  <si>
    <t>Age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</si>
  <si>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</si>
  <si>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</si>
  <si>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</si>
  <si>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</si>
  <si>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</si>
  <si>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</si>
  <si>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</si>
  <si>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</si>
  <si>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</si>
  <si>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</si>
  <si>
    <t>Reasons</t>
  </si>
  <si>
    <t xml:space="preserve">unjustified absence </t>
  </si>
  <si>
    <t>Unkown</t>
  </si>
  <si>
    <t>Certain infectious and parasitic diseases</t>
  </si>
  <si>
    <t xml:space="preserve">medical consultation </t>
  </si>
  <si>
    <t>Diseases of the eye and adnexa</t>
  </si>
  <si>
    <t xml:space="preserve">patient follow-up </t>
  </si>
  <si>
    <t>Injury, poisoning and certain other consequences of external causes</t>
  </si>
  <si>
    <t>Diseases of the digestive system</t>
  </si>
  <si>
    <t>Diseases of the genitourinary system</t>
  </si>
  <si>
    <t>Diseases of the respiratory system</t>
  </si>
  <si>
    <t>Factors influencing health status and contact with health services.</t>
  </si>
  <si>
    <t>Diseases of the musculoskeletal system and connective tissue</t>
  </si>
  <si>
    <t xml:space="preserve">dental consultation </t>
  </si>
  <si>
    <t>Symptoms, signs and abnormal clinical and laboratory findings, not elsewhere classified</t>
  </si>
  <si>
    <t xml:space="preserve">laboratory examination </t>
  </si>
  <si>
    <t>blood donation</t>
  </si>
  <si>
    <t>Diseases of the nervous system</t>
  </si>
  <si>
    <t xml:space="preserve">physiotherapy </t>
  </si>
  <si>
    <t>Congenital malformations, deformations and chromosomal abnormalities</t>
  </si>
  <si>
    <t>Diseases of the ear and mastoid process</t>
  </si>
  <si>
    <t>Diseases of the skin and subcutaneous tissue</t>
  </si>
  <si>
    <t>Mental and behavioural disorders</t>
  </si>
  <si>
    <t>Diseases of the circulatory system</t>
  </si>
  <si>
    <t>Pregnancy, childbirth and the puerperium</t>
  </si>
  <si>
    <t>Endocrine, nutritional and metabolic diseases</t>
  </si>
  <si>
    <t>Diseases of the blood and blood-forming organs and certain disorders involving the immune mechanism</t>
  </si>
  <si>
    <t>Neoplasms</t>
  </si>
  <si>
    <t>Certain conditions originating in the perinatal period</t>
  </si>
  <si>
    <t>Season</t>
  </si>
  <si>
    <t>Month</t>
  </si>
  <si>
    <t>Winter</t>
  </si>
  <si>
    <t>Spring</t>
  </si>
  <si>
    <t>Summer</t>
  </si>
  <si>
    <t>Fall</t>
  </si>
  <si>
    <t>BMI</t>
  </si>
  <si>
    <t>Total Employees</t>
  </si>
  <si>
    <t>Average Age</t>
  </si>
  <si>
    <t>Total Absent time</t>
  </si>
  <si>
    <t>Measures and Metrics</t>
  </si>
  <si>
    <t>Average time Absent</t>
  </si>
  <si>
    <t>Highest hrs absent</t>
  </si>
  <si>
    <t>Total drinker or smoker</t>
  </si>
  <si>
    <t>%drinker or smoker</t>
  </si>
  <si>
    <t>Reason Rankings</t>
  </si>
  <si>
    <t>Reason</t>
  </si>
  <si>
    <t>Count</t>
  </si>
  <si>
    <t>Sort</t>
  </si>
  <si>
    <t>BMI Ranking</t>
  </si>
  <si>
    <t>BMI Rating</t>
  </si>
  <si>
    <t>Grand Total</t>
  </si>
  <si>
    <t>Age Group</t>
  </si>
  <si>
    <t>Month to season</t>
  </si>
  <si>
    <t>Timeline</t>
  </si>
  <si>
    <t>Tot Emp Absent</t>
  </si>
  <si>
    <t>Month No</t>
  </si>
  <si>
    <t>Month Name</t>
  </si>
  <si>
    <t>Day of week</t>
  </si>
  <si>
    <t>Day Name</t>
  </si>
  <si>
    <t>Tot Absent Hrs</t>
  </si>
  <si>
    <t>Comp/Hr</t>
  </si>
  <si>
    <t>Absent(Hrs)</t>
  </si>
  <si>
    <t>27-34</t>
  </si>
  <si>
    <t>35-42</t>
  </si>
  <si>
    <t>43-50</t>
  </si>
  <si>
    <t>51-58</t>
  </si>
  <si>
    <t>Absent Factors Analysis</t>
  </si>
  <si>
    <t>Disciplinary Failure</t>
  </si>
  <si>
    <t>Total Hours</t>
  </si>
  <si>
    <t>Smoker</t>
  </si>
  <si>
    <t>Tot Absent hrs</t>
  </si>
  <si>
    <t>Drinker</t>
  </si>
  <si>
    <t>Total Hrs</t>
  </si>
  <si>
    <t>No Degrees</t>
  </si>
  <si>
    <t>No Children</t>
  </si>
  <si>
    <t>No Pets</t>
  </si>
  <si>
    <t>Calculation Engine</t>
  </si>
  <si>
    <t>Absent Reason</t>
  </si>
  <si>
    <t>No of Employees</t>
  </si>
  <si>
    <t>KPI</t>
  </si>
  <si>
    <t>Total Absent Time</t>
  </si>
  <si>
    <t>Highest Time Absent</t>
  </si>
  <si>
    <t>Total Drinker/Smoker</t>
  </si>
  <si>
    <t>Drinker/Smoker</t>
  </si>
  <si>
    <t>BMI Category</t>
  </si>
  <si>
    <t>Children</t>
  </si>
  <si>
    <t>Pets</t>
  </si>
  <si>
    <t>Absent vs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</si>
</sst>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2" fillId="2" borderId="0" xfId="0" applyFont="1" applyFill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Border="1"/>
    <xf numFmtId="0" fontId="0" fillId="0" borderId="8" xfId="0" applyBorder="1"/>
    <xf numFmtId="10" fontId="0" fillId="0" borderId="4" xfId="1" applyNumberFormat="1" applyFont="1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0" fillId="0" borderId="1" xfId="0" applyBorder="1"/>
    <xf numFmtId="0" fontId="0" fillId="3" borderId="6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1" xfId="0" applyFill="1" applyBorder="1"/>
    <xf numFmtId="0" fontId="2" fillId="2" borderId="5" xfId="0" applyFont="1" applyFill="1" applyBorder="1"/>
    <xf numFmtId="0" fontId="0" fillId="0" borderId="2" xfId="0" applyBorder="1"/>
    <xf numFmtId="0" fontId="0" fillId="4" borderId="9" xfId="0" applyFill="1" applyBorder="1" applyAlignment="1">
      <alignment wrapText="1"/>
    </xf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2" fontId="0" fillId="0" borderId="8" xfId="0" applyNumberFormat="1" applyBorder="1"/>
    <xf numFmtId="1" fontId="0" fillId="0" borderId="8" xfId="0" applyNumberFormat="1" applyBorder="1"/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2" borderId="9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10" fontId="5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AF50F"/>
      <color rgb="FFF6F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Employee Distribution According to 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'Calculation Engine'!$J$9</c:f>
              <c:strCache>
                <c:ptCount val="1"/>
                <c:pt idx="0">
                  <c:v>BMI Rating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5A6-476B-AE3E-8E29B440E9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5A6-476B-AE3E-8E29B440E901}"/>
              </c:ext>
            </c:extLst>
          </c:dPt>
          <c:dPt>
            <c:idx val="2"/>
            <c:bubble3D val="0"/>
            <c:spPr>
              <a:solidFill>
                <a:srgbClr val="FAF50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5A6-476B-AE3E-8E29B440E901}"/>
              </c:ext>
            </c:extLst>
          </c:dPt>
          <c:dLbls>
            <c:dLbl>
              <c:idx val="0"/>
              <c:layout>
                <c:manualLayout>
                  <c:x val="4.6539315923600451E-2"/>
                  <c:y val="-9.09088524195607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151359789645428"/>
                      <c:h val="0.161760851920443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65A6-476B-AE3E-8E29B440E901}"/>
                </c:ext>
              </c:extLst>
            </c:dLbl>
            <c:dLbl>
              <c:idx val="1"/>
              <c:layout>
                <c:manualLayout>
                  <c:x val="0.13245820899813787"/>
                  <c:y val="4.54545273782997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682883966220478"/>
                      <c:h val="0.161443938120428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65A6-476B-AE3E-8E29B440E901}"/>
                </c:ext>
              </c:extLst>
            </c:dLbl>
            <c:dLbl>
              <c:idx val="2"/>
              <c:layout>
                <c:manualLayout>
                  <c:x val="-0.13603816059268212"/>
                  <c:y val="-5.050503042033317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55031277409597"/>
                      <c:h val="0.161443938120428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65A6-476B-AE3E-8E29B440E9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t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'Calculation Engine'!$J$10:$J$12</c:f>
              <c:strCache>
                <c:ptCount val="3"/>
                <c:pt idx="0">
                  <c:v>Overweight</c:v>
                </c:pt>
                <c:pt idx="1">
                  <c:v>Obese</c:v>
                </c:pt>
                <c:pt idx="2">
                  <c:v>Healthy</c:v>
                </c:pt>
              </c:strCache>
            </c:strRef>
          </c:cat>
          <c:val>
            <c:numRef>
              <c:f>'Calculation Engine'!$K$10:$K$12</c:f>
              <c:numCache>
                <c:formatCode>General</c:formatCode>
                <c:ptCount val="3"/>
                <c:pt idx="0">
                  <c:v>146</c:v>
                </c:pt>
                <c:pt idx="1">
                  <c:v>204</c:v>
                </c:pt>
                <c:pt idx="2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A6-476B-AE3E-8E29B440E9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[Absenteeism_Dashboard.xlsx]Calculation Engine!PivotTable1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Total Absent Time with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AF50F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25480442048197"/>
          <c:y val="0.21223783584015879"/>
          <c:w val="0.8500369998293964"/>
          <c:h val="0.635353335231986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'Calculation Engine'!$K$16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AF50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B43-42D6-9260-9A9AC03004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 Engine'!$J$17:$J$21</c:f>
              <c:strCache>
                <c:ptCount val="4"/>
                <c:pt idx="0">
                  <c:v>27-34</c:v>
                </c:pt>
                <c:pt idx="1">
                  <c:v>35-42</c:v>
                </c:pt>
                <c:pt idx="2">
                  <c:v>43-50</c:v>
                </c:pt>
                <c:pt idx="3">
                  <c:v>51-58</c:v>
                </c:pt>
              </c:strCache>
            </c:strRef>
          </c:cat>
          <c:val>
            <c:numRef>
              <c:f>'Calculation Engine'!$K$17:$K$21</c:f>
              <c:numCache>
                <c:formatCode>General</c:formatCode>
                <c:ptCount val="4"/>
                <c:pt idx="0">
                  <c:v>2241</c:v>
                </c:pt>
                <c:pt idx="1">
                  <c:v>1977</c:v>
                </c:pt>
                <c:pt idx="2">
                  <c:v>644</c:v>
                </c:pt>
                <c:pt idx="3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9-453B-BF0D-32964BA51B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9"/>
        <c:overlap val="-27"/>
        <c:axId val="474668511"/>
        <c:axId val="474666591"/>
      </c:barChart>
      <c:catAx>
        <c:axId val="4746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66591"/>
        <c:crosses val="autoZero"/>
        <c:auto val="1"/>
        <c:lblAlgn val="ctr"/>
        <c:lblOffset val="100"/>
        <c:noMultiLvlLbl val="0"/>
      </c:catAx>
      <c:valAx>
        <c:axId val="47466659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>
                    <a:solidFill>
                      <a:sysClr val="windowText" lastClr="000000"/>
                    </a:solidFill>
                  </a:rPr>
                  <a:t>Absent time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746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Total Employees Absent(Hrs) during</a:t>
            </a:r>
            <a:r>
              <a:rPr lang="en-US" sz="1200" baseline="0">
                <a:solidFill>
                  <a:sysClr val="windowText" lastClr="000000"/>
                </a:solidFill>
              </a:rPr>
              <a:t> the Year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'Calculation Engine'!$D$11</c:f>
              <c:strCache>
                <c:ptCount val="1"/>
                <c:pt idx="0">
                  <c:v>Tot Emp Absent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 Engine'!$C$12:$C$23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'Calculation Engine'!$D$12:$D$23</c:f>
              <c:numCache>
                <c:formatCode>General</c:formatCode>
                <c:ptCount val="12"/>
                <c:pt idx="0">
                  <c:v>53</c:v>
                </c:pt>
                <c:pt idx="1">
                  <c:v>72</c:v>
                </c:pt>
                <c:pt idx="2">
                  <c:v>87</c:v>
                </c:pt>
                <c:pt idx="3">
                  <c:v>53</c:v>
                </c:pt>
                <c:pt idx="4">
                  <c:v>64</c:v>
                </c:pt>
                <c:pt idx="5">
                  <c:v>54</c:v>
                </c:pt>
                <c:pt idx="6">
                  <c:v>67</c:v>
                </c:pt>
                <c:pt idx="7">
                  <c:v>54</c:v>
                </c:pt>
                <c:pt idx="8">
                  <c:v>53</c:v>
                </c:pt>
                <c:pt idx="9">
                  <c:v>71</c:v>
                </c:pt>
                <c:pt idx="10">
                  <c:v>63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8-42FE-9117-FBB06F03D3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158223"/>
        <c:axId val="598159663"/>
      </c:lineChart>
      <c:catAx>
        <c:axId val="598158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59663"/>
        <c:crosses val="autoZero"/>
        <c:auto val="1"/>
        <c:lblAlgn val="ctr"/>
        <c:lblOffset val="100"/>
        <c:noMultiLvlLbl val="0"/>
      </c:catAx>
      <c:valAx>
        <c:axId val="598159663"/>
        <c:scaling>
          <c:orientation val="minMax"/>
          <c:min val="45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ysClr val="windowText" lastClr="000000"/>
                    </a:solidFill>
                  </a:rPr>
                  <a:t>Absent 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9815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Total Employees</a:t>
            </a:r>
            <a:r>
              <a:rPr lang="en-US" sz="1200" baseline="0">
                <a:solidFill>
                  <a:sysClr val="windowText" lastClr="000000"/>
                </a:solidFill>
              </a:rPr>
              <a:t> Absent(Hrs) during the Week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'Calculation Engine'!$H$11</c:f>
              <c:strCache>
                <c:ptCount val="1"/>
                <c:pt idx="0">
                  <c:v>Tot Emp Absent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 Engine'!$G$12:$G$16</c:f>
              <c:strCache>
                <c:ptCount val="5"/>
                <c:pt idx="0">
                  <c:v>Tue</c:v>
                </c:pt>
                <c:pt idx="1">
                  <c:v>Wed</c:v>
                </c:pt>
                <c:pt idx="2">
                  <c:v>Thu</c:v>
                </c:pt>
                <c:pt idx="3">
                  <c:v>Fri</c:v>
                </c:pt>
                <c:pt idx="4">
                  <c:v>Sat</c:v>
                </c:pt>
              </c:strCache>
            </c:strRef>
          </c:cat>
          <c:val>
            <c:numRef>
              <c:f>'Calculation Engine'!$H$12:$H$16</c:f>
              <c:numCache>
                <c:formatCode>General</c:formatCode>
                <c:ptCount val="5"/>
                <c:pt idx="0">
                  <c:v>161</c:v>
                </c:pt>
                <c:pt idx="1">
                  <c:v>154</c:v>
                </c:pt>
                <c:pt idx="2">
                  <c:v>156</c:v>
                </c:pt>
                <c:pt idx="3">
                  <c:v>125</c:v>
                </c:pt>
                <c:pt idx="4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4-4817-8E8A-4B2E85B025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163983"/>
        <c:axId val="598164463"/>
      </c:lineChart>
      <c:catAx>
        <c:axId val="59816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4463"/>
        <c:crosses val="autoZero"/>
        <c:auto val="1"/>
        <c:lblAlgn val="ctr"/>
        <c:lblOffset val="100"/>
        <c:noMultiLvlLbl val="0"/>
      </c:catAx>
      <c:valAx>
        <c:axId val="598164463"/>
        <c:scaling>
          <c:orientation val="minMax"/>
          <c:min val="12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ysClr val="windowText" lastClr="000000"/>
                    </a:solidFill>
                  </a:rPr>
                  <a:t>Absent 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9816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0">
                <a:solidFill>
                  <a:sysClr val="windowText" lastClr="000000"/>
                </a:solidFill>
              </a:rPr>
              <a:t>Absent</a:t>
            </a:r>
            <a:r>
              <a:rPr lang="en-IN" sz="1200" b="0" baseline="0">
                <a:solidFill>
                  <a:sysClr val="windowText" lastClr="000000"/>
                </a:solidFill>
              </a:rPr>
              <a:t> time (Hrs) by Compensation/hr</a:t>
            </a:r>
            <a:endParaRPr lang="en-IN" sz="1200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'Calculation Engine'!$P$6:$P$39</c:f>
              <c:numCache>
                <c:formatCode>General</c:formatCode>
                <c:ptCount val="34"/>
                <c:pt idx="0">
                  <c:v>35</c:v>
                </c:pt>
                <c:pt idx="1">
                  <c:v>49</c:v>
                </c:pt>
                <c:pt idx="2">
                  <c:v>55</c:v>
                </c:pt>
                <c:pt idx="3">
                  <c:v>47</c:v>
                </c:pt>
                <c:pt idx="4">
                  <c:v>31</c:v>
                </c:pt>
                <c:pt idx="5">
                  <c:v>51</c:v>
                </c:pt>
                <c:pt idx="6">
                  <c:v>25</c:v>
                </c:pt>
                <c:pt idx="7">
                  <c:v>48</c:v>
                </c:pt>
                <c:pt idx="8">
                  <c:v>41</c:v>
                </c:pt>
                <c:pt idx="9">
                  <c:v>46</c:v>
                </c:pt>
                <c:pt idx="10">
                  <c:v>42</c:v>
                </c:pt>
                <c:pt idx="11">
                  <c:v>29</c:v>
                </c:pt>
                <c:pt idx="12">
                  <c:v>43</c:v>
                </c:pt>
                <c:pt idx="13">
                  <c:v>34</c:v>
                </c:pt>
                <c:pt idx="14">
                  <c:v>38</c:v>
                </c:pt>
                <c:pt idx="15">
                  <c:v>44</c:v>
                </c:pt>
                <c:pt idx="16">
                  <c:v>45</c:v>
                </c:pt>
                <c:pt idx="17">
                  <c:v>39</c:v>
                </c:pt>
                <c:pt idx="18">
                  <c:v>28</c:v>
                </c:pt>
                <c:pt idx="19">
                  <c:v>53</c:v>
                </c:pt>
                <c:pt idx="20">
                  <c:v>40</c:v>
                </c:pt>
                <c:pt idx="21">
                  <c:v>50</c:v>
                </c:pt>
                <c:pt idx="22">
                  <c:v>33</c:v>
                </c:pt>
                <c:pt idx="23">
                  <c:v>32</c:v>
                </c:pt>
                <c:pt idx="24">
                  <c:v>37</c:v>
                </c:pt>
                <c:pt idx="25">
                  <c:v>22</c:v>
                </c:pt>
                <c:pt idx="26">
                  <c:v>30</c:v>
                </c:pt>
                <c:pt idx="27">
                  <c:v>36</c:v>
                </c:pt>
                <c:pt idx="28">
                  <c:v>27</c:v>
                </c:pt>
                <c:pt idx="29">
                  <c:v>26</c:v>
                </c:pt>
                <c:pt idx="30">
                  <c:v>54</c:v>
                </c:pt>
                <c:pt idx="31">
                  <c:v>52</c:v>
                </c:pt>
                <c:pt idx="32">
                  <c:v>24</c:v>
                </c:pt>
                <c:pt idx="33">
                  <c:v>23</c:v>
                </c:pt>
              </c:numCache>
            </c:numRef>
          </c:xVal>
          <c:yVal>
            <c:numRef>
              <c:f>'Calculation Engine'!$Q$6:$Q$39</c:f>
              <c:numCache>
                <c:formatCode>0</c:formatCode>
                <c:ptCount val="34"/>
                <c:pt idx="0">
                  <c:v>3.9411764705882355</c:v>
                </c:pt>
                <c:pt idx="1">
                  <c:v>5.2941176470588234</c:v>
                </c:pt>
                <c:pt idx="2">
                  <c:v>8.7241379310344822</c:v>
                </c:pt>
                <c:pt idx="3">
                  <c:v>5.2222222222222223</c:v>
                </c:pt>
                <c:pt idx="4">
                  <c:v>13.227272727272727</c:v>
                </c:pt>
                <c:pt idx="5">
                  <c:v>7.666666666666667</c:v>
                </c:pt>
                <c:pt idx="6">
                  <c:v>4.6842105263157894</c:v>
                </c:pt>
                <c:pt idx="7">
                  <c:v>11.090909090909092</c:v>
                </c:pt>
                <c:pt idx="8">
                  <c:v>4.166666666666667</c:v>
                </c:pt>
                <c:pt idx="9">
                  <c:v>6.04</c:v>
                </c:pt>
                <c:pt idx="10">
                  <c:v>7.2333333333333334</c:v>
                </c:pt>
                <c:pt idx="11">
                  <c:v>4.2105263157894735</c:v>
                </c:pt>
                <c:pt idx="12">
                  <c:v>7.24</c:v>
                </c:pt>
                <c:pt idx="13">
                  <c:v>3.9090909090909092</c:v>
                </c:pt>
                <c:pt idx="14">
                  <c:v>5</c:v>
                </c:pt>
                <c:pt idx="15">
                  <c:v>9.4285714285714288</c:v>
                </c:pt>
                <c:pt idx="16">
                  <c:v>5.1923076923076925</c:v>
                </c:pt>
                <c:pt idx="17">
                  <c:v>7.6</c:v>
                </c:pt>
                <c:pt idx="18">
                  <c:v>11.307692307692308</c:v>
                </c:pt>
                <c:pt idx="19">
                  <c:v>10.857142857142858</c:v>
                </c:pt>
                <c:pt idx="20">
                  <c:v>8.8076923076923084</c:v>
                </c:pt>
                <c:pt idx="21">
                  <c:v>6.5185185185185182</c:v>
                </c:pt>
                <c:pt idx="22">
                  <c:v>7</c:v>
                </c:pt>
                <c:pt idx="23">
                  <c:v>12.9375</c:v>
                </c:pt>
                <c:pt idx="24">
                  <c:v>4.384615384615385</c:v>
                </c:pt>
                <c:pt idx="25">
                  <c:v>7.8181818181818183</c:v>
                </c:pt>
                <c:pt idx="26">
                  <c:v>5.55</c:v>
                </c:pt>
                <c:pt idx="27">
                  <c:v>6.5263157894736841</c:v>
                </c:pt>
                <c:pt idx="28">
                  <c:v>3.736842105263158</c:v>
                </c:pt>
                <c:pt idx="29">
                  <c:v>5.12</c:v>
                </c:pt>
                <c:pt idx="30">
                  <c:v>3.5</c:v>
                </c:pt>
                <c:pt idx="31">
                  <c:v>12.210526315789474</c:v>
                </c:pt>
                <c:pt idx="32">
                  <c:v>8.1666666666666661</c:v>
                </c:pt>
                <c:pt idx="33">
                  <c:v>4.0526315789473681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DB-4679-AAD6-0D702503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759968"/>
        <c:axId val="1536760448"/>
      </c:scatterChart>
      <c:valAx>
        <c:axId val="1536759968"/>
        <c:scaling>
          <c:orientation val="minMax"/>
          <c:max val="55"/>
          <c:min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>
                    <a:solidFill>
                      <a:sysClr val="windowText" lastClr="000000"/>
                    </a:solidFill>
                  </a:rPr>
                  <a:t>Compensation/Hr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760448"/>
        <c:crosses val="autoZero"/>
        <c:crossBetween val="midCat"/>
        <c:majorUnit val="10"/>
      </c:valAx>
      <c:valAx>
        <c:axId val="153676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>
                    <a:solidFill>
                      <a:sysClr val="windowText" lastClr="000000"/>
                    </a:solidFill>
                  </a:rPr>
                  <a:t>Absent time(Hrs</a:t>
                </a:r>
                <a:r>
                  <a:rPr lang="en-IN" sz="11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759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Absent Time (Hrs) by</a:t>
            </a:r>
            <a:r>
              <a:rPr lang="en-US" sz="1200" baseline="0">
                <a:solidFill>
                  <a:sysClr val="windowText" lastClr="000000"/>
                </a:solidFill>
              </a:rPr>
              <a:t> Disciplinary Failure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'Calculation Engine'!$C$27</c:f>
              <c:strCache>
                <c:ptCount val="1"/>
                <c:pt idx="0">
                  <c:v>Total Hours</c:v>
                </c:pt>
              </c:strCache>
            </c:strRef>
          </c:tx>
          <c:spPr>
            <a:solidFill>
              <a:schemeClr val="accent1"/>
            </a:solidFill>
            <a:ln w="19050" cap="rnd">
              <a:noFill/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AF50F"/>
              </a:solidFill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91-4245-9C9A-274579C342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'Calculation Engine'!$B$28:$B$29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'Calculation Engine'!$C$28:$C$29</c:f>
              <c:numCache>
                <c:formatCode>General</c:formatCode>
                <c:ptCount val="2"/>
                <c:pt idx="0">
                  <c:v>5124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E-4D66-B43F-5C30688E6D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2318543"/>
        <c:axId val="292319023"/>
      </c:barChart>
      <c:catAx>
        <c:axId val="29231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>
                    <a:solidFill>
                      <a:sysClr val="windowText" lastClr="000000"/>
                    </a:solidFill>
                  </a:rPr>
                  <a:t>Disciplinary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19023"/>
        <c:crosses val="autoZero"/>
        <c:auto val="1"/>
        <c:lblAlgn val="ctr"/>
        <c:lblOffset val="100"/>
        <c:noMultiLvlLbl val="0"/>
      </c:catAx>
      <c:valAx>
        <c:axId val="29231902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ysClr val="windowText" lastClr="000000"/>
                    </a:solidFill>
                  </a:rPr>
                  <a:t>Absent 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231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ysClr val="windowText" lastClr="000000"/>
                </a:solidFill>
              </a:rPr>
              <a:t>Absent Time by Drinker/Smoker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'Calculation Engine'!$G$28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AF50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'Calculation Engine'!$F$29:$F$30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'Calculation Engine'!$G$29:$G$30</c:f>
              <c:numCache>
                <c:formatCode>General</c:formatCode>
                <c:ptCount val="2"/>
                <c:pt idx="0">
                  <c:v>3066</c:v>
                </c:pt>
                <c:pt idx="1">
                  <c:v>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D-4639-BA75-B72CD1A5B44B}"/>
            </c:ext>
          </c:extLst>
        </c:ser>
        <c:ser>
          <c:idx val="1"/>
          <c:order val="1"/>
          <c:tx>
            <c:strRef>
              <c:f>'Calculation Engine'!$H$28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'Calculation Engine'!$F$29:$F$30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'Calculation Engine'!$H$29:$H$30</c:f>
              <c:numCache>
                <c:formatCode>General</c:formatCode>
                <c:ptCount val="2"/>
                <c:pt idx="0">
                  <c:v>160</c:v>
                </c:pt>
                <c:pt idx="1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D-4639-BA75-B72CD1A5B4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2316623"/>
        <c:axId val="292325743"/>
      </c:barChart>
      <c:catAx>
        <c:axId val="292316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ysClr val="windowText" lastClr="000000"/>
                    </a:solidFill>
                  </a:rPr>
                  <a:t>Drinker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25743"/>
        <c:crosses val="autoZero"/>
        <c:auto val="1"/>
        <c:lblAlgn val="ctr"/>
        <c:lblOffset val="100"/>
        <c:noMultiLvlLbl val="0"/>
      </c:catAx>
      <c:valAx>
        <c:axId val="29232574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>
                    <a:solidFill>
                      <a:sysClr val="windowText" lastClr="000000"/>
                    </a:solidFill>
                  </a:rPr>
                  <a:t>Absent 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23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2111778839484"/>
          <c:y val="0.13726851851851851"/>
          <c:w val="0.1609640368770059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ysClr val="windowText" lastClr="000000"/>
                </a:solidFill>
              </a:rPr>
              <a:t>Absent time(Hrs)</a:t>
            </a:r>
            <a:r>
              <a:rPr lang="en-IN" sz="1200" baseline="0">
                <a:solidFill>
                  <a:sysClr val="windowText" lastClr="000000"/>
                </a:solidFill>
              </a:rPr>
              <a:t> by BMI Category</a:t>
            </a:r>
            <a:endParaRPr lang="en-IN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'Calculation Engine'!$F$33</c:f>
              <c:strCache>
                <c:ptCount val="1"/>
                <c:pt idx="0">
                  <c:v>Total Hrs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AF50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B8B-462D-AA61-6CD369578A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 Engine'!$E$34:$E$36</c:f>
              <c:strCache>
                <c:ptCount val="3"/>
                <c:pt idx="0">
                  <c:v>Healthy</c:v>
                </c:pt>
                <c:pt idx="1">
                  <c:v>Overweight</c:v>
                </c:pt>
                <c:pt idx="2">
                  <c:v>Obese</c:v>
                </c:pt>
              </c:strCache>
            </c:strRef>
          </c:cat>
          <c:val>
            <c:numRef>
              <c:f>'Calculation Engine'!$F$34:$F$36</c:f>
              <c:numCache>
                <c:formatCode>General</c:formatCode>
                <c:ptCount val="3"/>
                <c:pt idx="0">
                  <c:v>2991</c:v>
                </c:pt>
                <c:pt idx="1">
                  <c:v>1122</c:v>
                </c:pt>
                <c:pt idx="2">
                  <c:v>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F-47B7-A76E-32562413FA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292342543"/>
        <c:axId val="292342063"/>
      </c:barChart>
      <c:catAx>
        <c:axId val="292342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42063"/>
        <c:crosses val="autoZero"/>
        <c:auto val="1"/>
        <c:lblAlgn val="ctr"/>
        <c:lblOffset val="100"/>
        <c:noMultiLvlLbl val="0"/>
      </c:catAx>
      <c:valAx>
        <c:axId val="29234206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ysClr val="windowText" lastClr="000000"/>
                    </a:solidFill>
                  </a:rPr>
                  <a:t>Absent</a:t>
                </a:r>
                <a:r>
                  <a:rPr lang="en-IN" sz="1200" baseline="0">
                    <a:solidFill>
                      <a:sysClr val="windowText" lastClr="000000"/>
                    </a:solidFill>
                  </a:rPr>
                  <a:t> time(Hrs)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23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Total Hours</a:t>
            </a:r>
            <a:r>
              <a:rPr lang="en-US" sz="1200" baseline="0">
                <a:solidFill>
                  <a:sysClr val="windowText" lastClr="000000"/>
                </a:solidFill>
              </a:rPr>
              <a:t> Absent by No of Degrees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'Calculation Engine'!$B$39</c:f>
              <c:strCache>
                <c:ptCount val="1"/>
                <c:pt idx="0">
                  <c:v>No Degrees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AF50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8-4BA0-BB68-9F2F19816A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8-4BA0-BB68-9F2F19816A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8-4BA0-BB68-9F2F19816A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8-4BA0-BB68-9F2F19816A75}"/>
              </c:ext>
            </c:extLst>
          </c:dPt>
          <c:dLbls>
            <c:dLbl>
              <c:idx val="0"/>
              <c:layout>
                <c:manualLayout>
                  <c:x val="3.2955499580184719E-2"/>
                  <c:y val="-2.314814814814831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C8-4BA0-BB68-9F2F19816A7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7C8-4BA0-BB68-9F2F19816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'Calculation Engine'!$E$40:$E$43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'Calculation Engine'!$F$40:$F$43</c:f>
              <c:numCache>
                <c:formatCode>General</c:formatCode>
                <c:ptCount val="4"/>
                <c:pt idx="0">
                  <c:v>4393</c:v>
                </c:pt>
                <c:pt idx="1">
                  <c:v>416</c:v>
                </c:pt>
                <c:pt idx="2">
                  <c:v>294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C8-4BA0-BB68-9F2F1981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Total Hours Absent by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'Calculation Engine'!$C$46</c:f>
              <c:strCache>
                <c:ptCount val="1"/>
                <c:pt idx="0">
                  <c:v>Total Hours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AF50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5E-40C5-8E7D-D6AFDDA69F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5E-40C5-8E7D-D6AFDDA69F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5E-40C5-8E7D-D6AFDDA69F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95E-40C5-8E7D-D6AFDDA69F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95E-40C5-8E7D-D6AFDDA69F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'Calculation Engine'!$E$47:$E$51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</c:numCache>
            </c:numRef>
          </c:cat>
          <c:val>
            <c:numRef>
              <c:f>'Calculation Engine'!$F$47:$F$51</c:f>
              <c:numCache>
                <c:formatCode>General</c:formatCode>
                <c:ptCount val="5"/>
                <c:pt idx="0">
                  <c:v>1649</c:v>
                </c:pt>
                <c:pt idx="1">
                  <c:v>1605</c:v>
                </c:pt>
                <c:pt idx="2">
                  <c:v>1381</c:v>
                </c:pt>
                <c:pt idx="3">
                  <c:v>306</c:v>
                </c:pt>
                <c:pt idx="4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5E-40C5-8E7D-D6AFDDA69F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ysClr val="windowText" lastClr="000000"/>
                </a:solidFill>
              </a:rPr>
              <a:t>Total Hours Absent by Pets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'Calculation Engine'!$C$54</c:f>
              <c:strCache>
                <c:ptCount val="1"/>
                <c:pt idx="0">
                  <c:v>Total Hours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AF50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7A-4118-9840-D1F8BB0B86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7A-4118-9840-D1F8BB0B86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7A-4118-9840-D1F8BB0B862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07A-4118-9840-D1F8BB0B862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07A-4118-9840-D1F8BB0B862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7A-4118-9840-D1F8BB0B86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'Calculation Engine'!$E$55:$E$60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</c:numCache>
            </c:numRef>
          </c:cat>
          <c:val>
            <c:numRef>
              <c:f>'Calculation Engine'!$F$55:$F$60</c:f>
              <c:numCache>
                <c:formatCode>General</c:formatCode>
                <c:ptCount val="6"/>
                <c:pt idx="0">
                  <c:v>3141</c:v>
                </c:pt>
                <c:pt idx="1">
                  <c:v>1242</c:v>
                </c:pt>
                <c:pt idx="2">
                  <c:v>456</c:v>
                </c:pt>
                <c:pt idx="3">
                  <c:v>226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07A-4118-9840-D1F8BB0B86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chart" Target="../charts/chart3.xml"/><Relationship Id="rId7" Type="http://schemas.openxmlformats.org/officeDocument/2006/relationships/image" Target="../media/image3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emf"/><Relationship Id="rId11" Type="http://schemas.openxmlformats.org/officeDocument/2006/relationships/image" Target="../media/image7.emf"/><Relationship Id="rId5" Type="http://schemas.openxmlformats.org/officeDocument/2006/relationships/image" Target="../media/image1.emf"/><Relationship Id="rId10" Type="http://schemas.openxmlformats.org/officeDocument/2006/relationships/image" Target="../media/image6.emf"/><Relationship Id="rId4" Type="http://schemas.openxmlformats.org/officeDocument/2006/relationships/chart" Target="../charts/chart4.xml"/><Relationship Id="rId9" Type="http://schemas.openxmlformats.org/officeDocument/2006/relationships/image" Target="../media/image5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352424</xdr:colOff>
      <xdr:row>2</xdr:row>
      <xdr:rowOff>25399</xdr:rowOff>
    </xdr:from>
    <xdr:to>
      <xdr:col>21</xdr:col>
      <xdr:colOff>330199</xdr:colOff>
      <xdr:row>34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649038C-F8E6-15E0-4326-C34F1D726725}"/>
            </a:ext>
          </a:extLst>
        </xdr:cNvPr>
        <xdr:cNvSpPr/>
      </xdr:nvSpPr>
      <xdr:spPr>
        <a:xfrm>
          <a:off x="962024" y="387349"/>
          <a:ext cx="11464925" cy="576580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Absenteeism</a:t>
          </a:r>
          <a:r>
            <a:rPr lang="en-IN" sz="2000" baseline="0"/>
            <a:t> Overview</a:t>
          </a:r>
          <a:endParaRPr lang="en-IN" sz="2000"/>
        </a:p>
      </xdr:txBody>
    </xdr:sp>
    <xdr:clientData/>
  </xdr:twoCellAnchor>
  <xdr:twoCellAnchor>
    <xdr:from>
      <xdr:col>9</xdr:col>
      <xdr:colOff>50164</xdr:colOff>
      <xdr:row>9</xdr:row>
      <xdr:rowOff>0</xdr:rowOff>
    </xdr:from>
    <xdr:to>
      <xdr:col>15</xdr:col>
      <xdr:colOff>50164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4813B7-0323-4735-85AD-9D6E8A30A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50164</xdr:colOff>
      <xdr:row>21</xdr:row>
      <xdr:rowOff>76201</xdr:rowOff>
    </xdr:from>
    <xdr:to>
      <xdr:col>15</xdr:col>
      <xdr:colOff>50164</xdr:colOff>
      <xdr:row>32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483A6-2936-4BAA-BA30-7B81E5307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</xdr:row>
      <xdr:rowOff>0</xdr:rowOff>
    </xdr:from>
    <xdr:to>
      <xdr:col>8</xdr:col>
      <xdr:colOff>0</xdr:colOff>
      <xdr:row>20</xdr:row>
      <xdr:rowOff>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B9D06F3-C446-4E5C-A48A-4ED983166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21</xdr:row>
      <xdr:rowOff>76201</xdr:rowOff>
    </xdr:from>
    <xdr:to>
      <xdr:col>8</xdr:col>
      <xdr:colOff>0</xdr:colOff>
      <xdr:row>32</xdr:row>
      <xdr:rowOff>76201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9F1E9C4-889A-4936-A19E-44351F3C2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79586</xdr:colOff>
          <xdr:row>9</xdr:row>
          <xdr:rowOff>0</xdr:rowOff>
        </xdr:from>
        <xdr:to>
          <xdr:col>21</xdr:col>
          <xdr:colOff>79586</xdr:colOff>
          <xdr:row>32</xdr:row>
          <xdr:rowOff>85725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B92E4982-D8A8-46A2-9475-4C4644E4DB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E$23:$F$37" spid="_x0000_s225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128336" y="1628775"/>
              <a:ext cx="3048000" cy="424815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4</xdr:col>
          <xdr:colOff>320040</xdr:colOff>
          <xdr:row>7</xdr:row>
          <xdr:rowOff>165735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F60915EA-915B-863D-6EE2-394359FE5C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4:$C$5" spid="_x0000_s225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19200" y="866775"/>
              <a:ext cx="1539240" cy="56578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54779</xdr:colOff>
          <xdr:row>4</xdr:row>
          <xdr:rowOff>142875</xdr:rowOff>
        </xdr:from>
        <xdr:to>
          <xdr:col>7</xdr:col>
          <xdr:colOff>374819</xdr:colOff>
          <xdr:row>7</xdr:row>
          <xdr:rowOff>165735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E70CBEA9-7101-86AA-890F-1302F1F4FA9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7:$C$8" spid="_x0000_s226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3102779" y="866775"/>
              <a:ext cx="1539240" cy="56578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109558</xdr:colOff>
          <xdr:row>4</xdr:row>
          <xdr:rowOff>142875</xdr:rowOff>
        </xdr:from>
        <xdr:to>
          <xdr:col>11</xdr:col>
          <xdr:colOff>172423</xdr:colOff>
          <xdr:row>7</xdr:row>
          <xdr:rowOff>165735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3DDB8A5C-852A-8B89-87C3-E337F14998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0:$C$11" spid="_x0000_s226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4986358" y="866775"/>
              <a:ext cx="1539240" cy="56578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516762</xdr:colOff>
          <xdr:row>4</xdr:row>
          <xdr:rowOff>142875</xdr:rowOff>
        </xdr:from>
        <xdr:to>
          <xdr:col>14</xdr:col>
          <xdr:colOff>227202</xdr:colOff>
          <xdr:row>7</xdr:row>
          <xdr:rowOff>165735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B6C306F1-841F-78FD-9BD3-5825201AC9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3:$C$14" spid="_x0000_s226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6869937" y="866775"/>
              <a:ext cx="1539240" cy="56578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571541</xdr:colOff>
          <xdr:row>4</xdr:row>
          <xdr:rowOff>142875</xdr:rowOff>
        </xdr:from>
        <xdr:to>
          <xdr:col>18</xdr:col>
          <xdr:colOff>24806</xdr:colOff>
          <xdr:row>7</xdr:row>
          <xdr:rowOff>165735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B8B47556-54D3-C863-2083-2F3724798C3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6:$C$17" spid="_x0000_s226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8753516" y="866775"/>
              <a:ext cx="1539240" cy="56578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369146</xdr:colOff>
          <xdr:row>4</xdr:row>
          <xdr:rowOff>142875</xdr:rowOff>
        </xdr:from>
        <xdr:to>
          <xdr:col>21</xdr:col>
          <xdr:colOff>79586</xdr:colOff>
          <xdr:row>7</xdr:row>
          <xdr:rowOff>165735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6FDCA58A-2B36-B1EB-E8CC-35F3BE7D582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shboard Metrics'!$B$19:$C$20" spid="_x0000_s2264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0637096" y="866775"/>
              <a:ext cx="1539240" cy="56578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352426</xdr:colOff>
      <xdr:row>2</xdr:row>
      <xdr:rowOff>114300</xdr:rowOff>
    </xdr:from>
    <xdr:to>
      <xdr:col>22</xdr:col>
      <xdr:colOff>561976</xdr:colOff>
      <xdr:row>33</xdr:row>
      <xdr:rowOff>76201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A90A91-104F-40B8-807A-26A180BD070E}"/>
            </a:ext>
          </a:extLst>
        </xdr:cNvPr>
        <xdr:cNvSpPr/>
      </xdr:nvSpPr>
      <xdr:spPr>
        <a:xfrm>
          <a:off x="962026" y="476250"/>
          <a:ext cx="12020550" cy="557212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solidFill>
                <a:schemeClr val="bg1"/>
              </a:solidFill>
            </a:rPr>
            <a:t>Absenteeism</a:t>
          </a:r>
          <a:r>
            <a:rPr lang="en-IN" sz="2000" baseline="0">
              <a:solidFill>
                <a:schemeClr val="bg1"/>
              </a:solidFill>
            </a:rPr>
            <a:t> Factors</a:t>
          </a:r>
          <a:endParaRPr lang="en-IN" sz="2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5</xdr:row>
      <xdr:rowOff>88582</xdr:rowOff>
    </xdr:from>
    <xdr:to>
      <xdr:col>10</xdr:col>
      <xdr:colOff>0</xdr:colOff>
      <xdr:row>17</xdr:row>
      <xdr:rowOff>98482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821BB-49F8-44DA-8EAC-3F04F2167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257175</xdr:colOff>
      <xdr:row>5</xdr:row>
      <xdr:rowOff>88770</xdr:rowOff>
    </xdr:from>
    <xdr:to>
      <xdr:col>16</xdr:col>
      <xdr:colOff>152400</xdr:colOff>
      <xdr:row>17</xdr:row>
      <xdr:rowOff>98295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1240E-CE88-4217-9E14-432F9F6D0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409575</xdr:colOff>
      <xdr:row>5</xdr:row>
      <xdr:rowOff>88582</xdr:rowOff>
    </xdr:from>
    <xdr:to>
      <xdr:col>22</xdr:col>
      <xdr:colOff>304800</xdr:colOff>
      <xdr:row>17</xdr:row>
      <xdr:rowOff>98482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7D112F-8EEF-4FD0-B7C8-8413B111F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266700</xdr:colOff>
      <xdr:row>18</xdr:row>
      <xdr:rowOff>173902</xdr:rowOff>
    </xdr:from>
    <xdr:to>
      <xdr:col>22</xdr:col>
      <xdr:colOff>266700</xdr:colOff>
      <xdr:row>32</xdr:row>
      <xdr:rowOff>4357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F619C8-AA4B-4D82-8492-3DE7BE198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18</xdr:row>
      <xdr:rowOff>173354</xdr:rowOff>
    </xdr:from>
    <xdr:to>
      <xdr:col>7</xdr:col>
      <xdr:colOff>0</xdr:colOff>
      <xdr:row>32</xdr:row>
      <xdr:rowOff>4904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AE216F-315E-4E49-9A05-82D197BBC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266700</xdr:colOff>
      <xdr:row>18</xdr:row>
      <xdr:rowOff>173354</xdr:rowOff>
    </xdr:from>
    <xdr:to>
      <xdr:col>13</xdr:col>
      <xdr:colOff>76200</xdr:colOff>
      <xdr:row>32</xdr:row>
      <xdr:rowOff>4904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552D4A-81CB-46D2-B4BC-BC2EA9304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342900</xdr:colOff>
      <xdr:row>18</xdr:row>
      <xdr:rowOff>173354</xdr:rowOff>
    </xdr:from>
    <xdr:to>
      <xdr:col>18</xdr:col>
      <xdr:colOff>0</xdr:colOff>
      <xdr:row>32</xdr:row>
      <xdr:rowOff>4904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254A15-D8DA-4E85-AD0C-3235D7E01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542925</xdr:colOff>
      <xdr:row>6</xdr:row>
      <xdr:rowOff>161925</xdr:rowOff>
    </xdr:from>
    <xdr:to>
      <xdr:col>18</xdr:col>
      <xdr:colOff>171450</xdr:colOff>
      <xdr:row>8</xdr:row>
      <xdr:rowOff>57151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0201C98-A9F8-8C6B-AC1A-80285C885F33}"/>
            </a:ext>
          </a:extLst>
        </xdr:cNvPr>
        <xdr:cNvSpPr txBox="1"/>
      </xdr:nvSpPr>
      <xdr:spPr>
        <a:xfrm>
          <a:off x="9572625" y="1247775"/>
          <a:ext cx="581025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Smoker</a:t>
          </a:r>
        </a:p>
      </xdr:txBody>
    </xdr:sp>
    <xdr:clientData/>
  </xdr:twoCellAnchor>
  <xdr:twoCellAnchor>
    <xdr:from>
      <xdr:col>16</xdr:col>
      <xdr:colOff>371475</xdr:colOff>
      <xdr:row>21</xdr:row>
      <xdr:rowOff>152400</xdr:rowOff>
    </xdr:from>
    <xdr:to>
      <xdr:col>18</xdr:col>
      <xdr:colOff>0</xdr:colOff>
      <xdr:row>23</xdr:row>
      <xdr:rowOff>47626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036909-A64E-4475-885F-8628FE09EA43}"/>
            </a:ext>
          </a:extLst>
        </xdr:cNvPr>
        <xdr:cNvSpPr txBox="1"/>
      </xdr:nvSpPr>
      <xdr:spPr>
        <a:xfrm>
          <a:off x="9401175" y="3952875"/>
          <a:ext cx="581025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900"/>
            <a:t>Pets</a:t>
          </a:r>
        </a:p>
      </xdr:txBody>
    </xdr:sp>
    <xdr:clientData/>
  </xdr:twoCellAnchor>
  <xdr:twoCellAnchor>
    <xdr:from>
      <xdr:col>11</xdr:col>
      <xdr:colOff>314325</xdr:colOff>
      <xdr:row>22</xdr:row>
      <xdr:rowOff>76200</xdr:rowOff>
    </xdr:from>
    <xdr:to>
      <xdr:col>13</xdr:col>
      <xdr:colOff>95250</xdr:colOff>
      <xdr:row>23</xdr:row>
      <xdr:rowOff>152401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C54A567-4B8D-4DD0-9630-82406DDB2588}"/>
            </a:ext>
          </a:extLst>
        </xdr:cNvPr>
        <xdr:cNvSpPr txBox="1"/>
      </xdr:nvSpPr>
      <xdr:spPr>
        <a:xfrm>
          <a:off x="6715125" y="4057650"/>
          <a:ext cx="581025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Children</a:t>
          </a:r>
        </a:p>
      </xdr:txBody>
    </xdr:sp>
    <xdr:clientData/>
  </xdr:twoCellAnchor>
  <xdr:twoCellAnchor>
    <xdr:from>
      <xdr:col>6</xdr:col>
      <xdr:colOff>19050</xdr:colOff>
      <xdr:row>22</xdr:row>
      <xdr:rowOff>142875</xdr:rowOff>
    </xdr:from>
    <xdr:to>
      <xdr:col>6</xdr:col>
      <xdr:colOff>600075</xdr:colOff>
      <xdr:row>24</xdr:row>
      <xdr:rowOff>38101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93B2024-85BE-45EE-9685-746C79F1DF8C}"/>
            </a:ext>
          </a:extLst>
        </xdr:cNvPr>
        <xdr:cNvSpPr txBox="1"/>
      </xdr:nvSpPr>
      <xdr:spPr>
        <a:xfrm>
          <a:off x="3676650" y="4124325"/>
          <a:ext cx="581025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Degrees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vor Menezes" refreshedDate="45777.076484027777" createdVersion="8" refreshedVersion="8" minRefreshableVersion="3" recordCount="740" xr:uid="{90FF81F0-CD26-4AB6-8C68-E879C9B9BE3A}">
  <cacheSource type="worksheet">
    <worksheetSource name="Absent_Data"/>
  </cacheSource>
  <cacheFields count="21">
    <cacheField name="ID" numFmtId="0">
      <sharedItems containsSemiMixedTypes="0" containsString="0" containsNumber="1" containsInteger="1" minValue="1" maxValue="740"/>
    </cacheField>
    <cacheField name="Reason for absence" numFmtId="0">
      <sharedItems containsSemiMixedTypes="0" containsString="0" containsNumber="1" containsInteger="1" minValue="0" maxValue="28"/>
    </cacheField>
    <cacheField name="Month of absence" numFmtId="0">
      <sharedItems containsSemiMixedTypes="0" containsString="0" containsNumber="1" containsInteger="1" minValue="0" maxValue="12"/>
    </cacheField>
    <cacheField name="Day of the week" numFmtId="0">
      <sharedItems containsSemiMixedTypes="0" containsString="0" containsNumber="1" containsInteger="1" minValue="2" maxValue="6"/>
    </cacheField>
    <cacheField name="comp/hr" numFmtId="0">
      <sharedItems containsSemiMixedTypes="0" containsString="0" containsNumber="1" containsInteger="1" minValue="22" maxValue="55" count="34">
        <n v="35"/>
        <n v="49"/>
        <n v="55"/>
        <n v="47"/>
        <n v="31"/>
        <n v="51"/>
        <n v="25"/>
        <n v="48"/>
        <n v="41"/>
        <n v="46"/>
        <n v="42"/>
        <n v="29"/>
        <n v="43"/>
        <n v="34"/>
        <n v="38"/>
        <n v="44"/>
        <n v="45"/>
        <n v="39"/>
        <n v="28"/>
        <n v="53"/>
        <n v="40"/>
        <n v="50"/>
        <n v="33"/>
        <n v="32"/>
        <n v="37"/>
        <n v="22"/>
        <n v="30"/>
        <n v="36"/>
        <n v="27"/>
        <n v="26"/>
        <n v="54"/>
        <n v="52"/>
        <n v="24"/>
        <n v="23"/>
      </sharedItems>
    </cacheField>
    <cacheField name="Transportation expense" numFmtId="0">
      <sharedItems containsSemiMixedTypes="0" containsString="0" containsNumber="1" containsInteger="1" minValue="118" maxValue="388"/>
    </cacheField>
    <cacheField name="Distance from Residence to Work" numFmtId="0">
      <sharedItems containsSemiMixedTypes="0" containsString="0" containsNumber="1" containsInteger="1" minValue="5" maxValue="52"/>
    </cacheField>
    <cacheField name="Age" numFmtId="0">
      <sharedItems containsSemiMixedTypes="0" containsString="0" containsNumber="1" containsInteger="1" minValue="27" maxValue="58" count="22">
        <n v="33"/>
        <n v="50"/>
        <n v="36"/>
        <n v="38"/>
        <n v="39"/>
        <n v="28"/>
        <n v="34"/>
        <n v="37"/>
        <n v="47"/>
        <n v="41"/>
        <n v="29"/>
        <n v="48"/>
        <n v="32"/>
        <n v="27"/>
        <n v="43"/>
        <n v="40"/>
        <n v="31"/>
        <n v="30"/>
        <n v="49"/>
        <n v="58"/>
        <n v="46"/>
        <n v="53"/>
      </sharedItems>
      <fieldGroup base="7">
        <rangePr startNum="27" endNum="58" groupInterval="8"/>
        <groupItems count="6">
          <s v="&lt;27"/>
          <s v="27-34"/>
          <s v="35-42"/>
          <s v="43-50"/>
          <s v="51-58"/>
          <s v="&gt;59"/>
        </groupItems>
      </fieldGroup>
    </cacheField>
    <cacheField name="Disciplinary failure" numFmtId="0">
      <sharedItems containsSemiMixedTypes="0" containsString="0" containsNumber="1" containsInteger="1" minValue="0" maxValue="1"/>
    </cacheField>
    <cacheField name="Education" numFmtId="0">
      <sharedItems containsSemiMixedTypes="0" containsString="0" containsNumber="1" containsInteger="1" minValue="1" maxValue="4"/>
    </cacheField>
    <cacheField name="Son" numFmtId="0">
      <sharedItems containsSemiMixedTypes="0" containsString="0" containsNumber="1" containsInteger="1" minValue="0" maxValue="4"/>
    </cacheField>
    <cacheField name="Social drinker" numFmtId="0">
      <sharedItems containsSemiMixedTypes="0" containsString="0" containsNumber="1" containsInteger="1" minValue="0" maxValue="1"/>
    </cacheField>
    <cacheField name="Social smoker" numFmtId="0">
      <sharedItems containsSemiMixedTypes="0" containsString="0" containsNumber="1" containsInteger="1" minValue="0" maxValue="1"/>
    </cacheField>
    <cacheField name="Pet" numFmtId="0">
      <sharedItems containsSemiMixedTypes="0" containsString="0" containsNumber="1" containsInteger="1" minValue="0" maxValue="8"/>
    </cacheField>
    <cacheField name="Weight" numFmtId="0">
      <sharedItems containsSemiMixedTypes="0" containsString="0" containsNumber="1" containsInteger="1" minValue="56" maxValue="108"/>
    </cacheField>
    <cacheField name="Height" numFmtId="0">
      <sharedItems containsSemiMixedTypes="0" containsString="0" containsNumber="1" containsInteger="1" minValue="163" maxValue="196"/>
    </cacheField>
    <cacheField name="Body mass index" numFmtId="0">
      <sharedItems containsSemiMixedTypes="0" containsString="0" containsNumber="1" containsInteger="1" minValue="19" maxValue="38"/>
    </cacheField>
    <cacheField name="Absenteeism time in hours" numFmtId="0">
      <sharedItems containsSemiMixedTypes="0" containsString="0" containsNumber="1" containsInteger="1" minValue="0" maxValue="120" count="19">
        <n v="4"/>
        <n v="0"/>
        <n v="8"/>
        <n v="2"/>
        <n v="40"/>
        <n v="1"/>
        <n v="7"/>
        <n v="3"/>
        <n v="32"/>
        <n v="5"/>
        <n v="16"/>
        <n v="24"/>
        <n v="64"/>
        <n v="56"/>
        <n v="80"/>
        <n v="120"/>
        <n v="112"/>
        <n v="104"/>
        <n v="48"/>
      </sharedItems>
    </cacheField>
    <cacheField name="Reasons" numFmtId="0">
      <sharedItems/>
    </cacheField>
    <cacheField name="Season" numFmtId="0">
      <sharedItems/>
    </cacheField>
    <cacheField name="BMI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0">
  <r>
    <n v="1"/>
    <n v="26"/>
    <n v="7"/>
    <n v="3"/>
    <x v="0"/>
    <n v="289"/>
    <n v="36"/>
    <x v="0"/>
    <n v="0"/>
    <n v="1"/>
    <n v="2"/>
    <n v="1"/>
    <n v="0"/>
    <n v="1"/>
    <n v="90"/>
    <n v="172"/>
    <n v="30"/>
    <x v="0"/>
    <s v="unjustified absence "/>
    <s v="Summer"/>
    <s v="Overweight"/>
  </r>
  <r>
    <n v="2"/>
    <n v="0"/>
    <n v="7"/>
    <n v="3"/>
    <x v="1"/>
    <n v="118"/>
    <n v="13"/>
    <x v="1"/>
    <n v="1"/>
    <n v="1"/>
    <n v="1"/>
    <n v="1"/>
    <n v="0"/>
    <n v="0"/>
    <n v="98"/>
    <n v="178"/>
    <n v="31"/>
    <x v="1"/>
    <s v="Unkown"/>
    <s v="Summer"/>
    <s v="Obese"/>
  </r>
  <r>
    <n v="11"/>
    <n v="1"/>
    <n v="7"/>
    <n v="2"/>
    <x v="2"/>
    <n v="260"/>
    <n v="50"/>
    <x v="2"/>
    <n v="0"/>
    <n v="1"/>
    <n v="4"/>
    <n v="1"/>
    <n v="0"/>
    <n v="0"/>
    <n v="65"/>
    <n v="168"/>
    <n v="23"/>
    <x v="2"/>
    <s v="Certain infectious and parasitic diseases"/>
    <s v="Summer"/>
    <s v="Healthy"/>
  </r>
  <r>
    <n v="3"/>
    <n v="23"/>
    <n v="7"/>
    <n v="4"/>
    <x v="3"/>
    <n v="179"/>
    <n v="51"/>
    <x v="3"/>
    <n v="0"/>
    <n v="1"/>
    <n v="0"/>
    <n v="1"/>
    <n v="0"/>
    <n v="0"/>
    <n v="89"/>
    <n v="170"/>
    <n v="31"/>
    <x v="3"/>
    <s v="medical consultation "/>
    <s v="Summer"/>
    <s v="Obese"/>
  </r>
  <r>
    <n v="12"/>
    <n v="1"/>
    <n v="7"/>
    <n v="3"/>
    <x v="4"/>
    <n v="260"/>
    <n v="50"/>
    <x v="2"/>
    <n v="0"/>
    <n v="1"/>
    <n v="4"/>
    <n v="1"/>
    <n v="0"/>
    <n v="0"/>
    <n v="65"/>
    <n v="168"/>
    <n v="23"/>
    <x v="2"/>
    <s v="Certain infectious and parasitic diseases"/>
    <s v="Summer"/>
    <s v="Healthy"/>
  </r>
  <r>
    <n v="4"/>
    <n v="7"/>
    <n v="7"/>
    <n v="5"/>
    <x v="5"/>
    <n v="279"/>
    <n v="5"/>
    <x v="4"/>
    <n v="0"/>
    <n v="1"/>
    <n v="2"/>
    <n v="1"/>
    <n v="1"/>
    <n v="0"/>
    <n v="68"/>
    <n v="168"/>
    <n v="24"/>
    <x v="0"/>
    <s v="Diseases of the eye and adnexa"/>
    <s v="Summer"/>
    <s v="Healthy"/>
  </r>
  <r>
    <n v="5"/>
    <n v="23"/>
    <n v="7"/>
    <n v="5"/>
    <x v="6"/>
    <n v="289"/>
    <n v="36"/>
    <x v="0"/>
    <n v="0"/>
    <n v="1"/>
    <n v="2"/>
    <n v="1"/>
    <n v="0"/>
    <n v="1"/>
    <n v="90"/>
    <n v="172"/>
    <n v="30"/>
    <x v="3"/>
    <s v="medical consultation "/>
    <s v="Summer"/>
    <s v="Overweight"/>
  </r>
  <r>
    <n v="6"/>
    <n v="23"/>
    <n v="7"/>
    <n v="6"/>
    <x v="7"/>
    <n v="179"/>
    <n v="51"/>
    <x v="3"/>
    <n v="0"/>
    <n v="1"/>
    <n v="0"/>
    <n v="1"/>
    <n v="0"/>
    <n v="0"/>
    <n v="89"/>
    <n v="170"/>
    <n v="31"/>
    <x v="3"/>
    <s v="medical consultation "/>
    <s v="Summer"/>
    <s v="Obese"/>
  </r>
  <r>
    <n v="7"/>
    <n v="22"/>
    <n v="7"/>
    <n v="6"/>
    <x v="8"/>
    <n v="361"/>
    <n v="52"/>
    <x v="5"/>
    <n v="0"/>
    <n v="1"/>
    <n v="1"/>
    <n v="1"/>
    <n v="0"/>
    <n v="4"/>
    <n v="80"/>
    <n v="172"/>
    <n v="27"/>
    <x v="2"/>
    <s v="patient follow-up "/>
    <s v="Summer"/>
    <s v="Overweight"/>
  </r>
  <r>
    <n v="8"/>
    <n v="23"/>
    <n v="7"/>
    <n v="6"/>
    <x v="9"/>
    <n v="260"/>
    <n v="50"/>
    <x v="2"/>
    <n v="0"/>
    <n v="1"/>
    <n v="4"/>
    <n v="1"/>
    <n v="0"/>
    <n v="0"/>
    <n v="65"/>
    <n v="168"/>
    <n v="23"/>
    <x v="0"/>
    <s v="medical consultation "/>
    <s v="Summer"/>
    <s v="Healthy"/>
  </r>
  <r>
    <n v="15"/>
    <n v="23"/>
    <n v="7"/>
    <n v="4"/>
    <x v="4"/>
    <n v="179"/>
    <n v="51"/>
    <x v="3"/>
    <n v="0"/>
    <n v="1"/>
    <n v="0"/>
    <n v="1"/>
    <n v="0"/>
    <n v="0"/>
    <n v="89"/>
    <n v="170"/>
    <n v="31"/>
    <x v="0"/>
    <s v="medical consultation "/>
    <s v="Summer"/>
    <s v="Obese"/>
  </r>
  <r>
    <n v="9"/>
    <n v="19"/>
    <n v="7"/>
    <n v="2"/>
    <x v="10"/>
    <n v="155"/>
    <n v="12"/>
    <x v="6"/>
    <n v="0"/>
    <n v="1"/>
    <n v="2"/>
    <n v="1"/>
    <n v="0"/>
    <n v="0"/>
    <n v="95"/>
    <n v="196"/>
    <n v="25"/>
    <x v="4"/>
    <s v="Injury, poisoning and certain other consequences of external causes"/>
    <s v="Summer"/>
    <s v="Healthy"/>
  </r>
  <r>
    <n v="17"/>
    <n v="23"/>
    <n v="7"/>
    <n v="6"/>
    <x v="11"/>
    <n v="179"/>
    <n v="51"/>
    <x v="3"/>
    <n v="0"/>
    <n v="1"/>
    <n v="0"/>
    <n v="1"/>
    <n v="0"/>
    <n v="0"/>
    <n v="89"/>
    <n v="170"/>
    <n v="31"/>
    <x v="3"/>
    <s v="medical consultation "/>
    <s v="Summer"/>
    <s v="Obese"/>
  </r>
  <r>
    <n v="10"/>
    <n v="22"/>
    <n v="7"/>
    <n v="2"/>
    <x v="10"/>
    <n v="235"/>
    <n v="11"/>
    <x v="7"/>
    <n v="0"/>
    <n v="3"/>
    <n v="1"/>
    <n v="0"/>
    <n v="0"/>
    <n v="1"/>
    <n v="88"/>
    <n v="172"/>
    <n v="29"/>
    <x v="2"/>
    <s v="patient follow-up "/>
    <s v="Summer"/>
    <s v="Overweight"/>
  </r>
  <r>
    <n v="20"/>
    <n v="23"/>
    <n v="8"/>
    <n v="4"/>
    <x v="12"/>
    <n v="248"/>
    <n v="25"/>
    <x v="8"/>
    <n v="0"/>
    <n v="1"/>
    <n v="2"/>
    <n v="0"/>
    <n v="0"/>
    <n v="1"/>
    <n v="86"/>
    <n v="165"/>
    <n v="32"/>
    <x v="3"/>
    <s v="medical consultation "/>
    <s v="Summer"/>
    <s v="Obese"/>
  </r>
  <r>
    <n v="27"/>
    <n v="23"/>
    <n v="8"/>
    <n v="3"/>
    <x v="7"/>
    <n v="289"/>
    <n v="36"/>
    <x v="0"/>
    <n v="0"/>
    <n v="1"/>
    <n v="2"/>
    <n v="1"/>
    <n v="0"/>
    <n v="1"/>
    <n v="90"/>
    <n v="172"/>
    <n v="30"/>
    <x v="5"/>
    <s v="medical consultation "/>
    <s v="Summer"/>
    <s v="Overweight"/>
  </r>
  <r>
    <n v="30"/>
    <n v="23"/>
    <n v="8"/>
    <n v="6"/>
    <x v="5"/>
    <n v="179"/>
    <n v="51"/>
    <x v="3"/>
    <n v="0"/>
    <n v="1"/>
    <n v="0"/>
    <n v="1"/>
    <n v="0"/>
    <n v="0"/>
    <n v="89"/>
    <n v="170"/>
    <n v="31"/>
    <x v="3"/>
    <s v="medical consultation "/>
    <s v="Summer"/>
    <s v="Obese"/>
  </r>
  <r>
    <n v="13"/>
    <n v="11"/>
    <n v="7"/>
    <n v="4"/>
    <x v="7"/>
    <n v="260"/>
    <n v="50"/>
    <x v="2"/>
    <n v="0"/>
    <n v="1"/>
    <n v="4"/>
    <n v="1"/>
    <n v="0"/>
    <n v="0"/>
    <n v="65"/>
    <n v="168"/>
    <n v="23"/>
    <x v="2"/>
    <s v="Diseases of the digestive system"/>
    <s v="Summer"/>
    <s v="Healthy"/>
  </r>
  <r>
    <n v="14"/>
    <n v="11"/>
    <n v="7"/>
    <n v="4"/>
    <x v="13"/>
    <n v="179"/>
    <n v="51"/>
    <x v="3"/>
    <n v="0"/>
    <n v="1"/>
    <n v="0"/>
    <n v="1"/>
    <n v="0"/>
    <n v="0"/>
    <n v="89"/>
    <n v="170"/>
    <n v="31"/>
    <x v="5"/>
    <s v="Diseases of the digestive system"/>
    <s v="Summer"/>
    <s v="Obese"/>
  </r>
  <r>
    <n v="16"/>
    <n v="14"/>
    <n v="7"/>
    <n v="6"/>
    <x v="10"/>
    <n v="246"/>
    <n v="25"/>
    <x v="9"/>
    <n v="0"/>
    <n v="1"/>
    <n v="0"/>
    <n v="1"/>
    <n v="0"/>
    <n v="0"/>
    <n v="67"/>
    <n v="170"/>
    <n v="23"/>
    <x v="2"/>
    <s v="Diseases of the genitourinary system"/>
    <s v="Summer"/>
    <s v="Healthy"/>
  </r>
  <r>
    <n v="21"/>
    <n v="10"/>
    <n v="8"/>
    <n v="4"/>
    <x v="13"/>
    <n v="330"/>
    <n v="16"/>
    <x v="5"/>
    <n v="0"/>
    <n v="2"/>
    <n v="0"/>
    <n v="0"/>
    <n v="0"/>
    <n v="0"/>
    <n v="84"/>
    <n v="182"/>
    <n v="25"/>
    <x v="2"/>
    <s v="Diseases of the respiratory system"/>
    <s v="Summer"/>
    <s v="Healthy"/>
  </r>
  <r>
    <n v="18"/>
    <n v="21"/>
    <n v="7"/>
    <n v="2"/>
    <x v="14"/>
    <n v="179"/>
    <n v="51"/>
    <x v="3"/>
    <n v="0"/>
    <n v="1"/>
    <n v="0"/>
    <n v="1"/>
    <n v="0"/>
    <n v="0"/>
    <n v="89"/>
    <n v="170"/>
    <n v="31"/>
    <x v="2"/>
    <s v="Factors influencing health status and contact with health services."/>
    <s v="Summer"/>
    <s v="Obese"/>
  </r>
  <r>
    <n v="19"/>
    <n v="11"/>
    <n v="7"/>
    <n v="5"/>
    <x v="7"/>
    <n v="189"/>
    <n v="29"/>
    <x v="0"/>
    <n v="0"/>
    <n v="1"/>
    <n v="2"/>
    <n v="0"/>
    <n v="0"/>
    <n v="2"/>
    <n v="69"/>
    <n v="167"/>
    <n v="25"/>
    <x v="2"/>
    <s v="Diseases of the digestive system"/>
    <s v="Summer"/>
    <s v="Healthy"/>
  </r>
  <r>
    <n v="22"/>
    <n v="11"/>
    <n v="8"/>
    <n v="2"/>
    <x v="15"/>
    <n v="179"/>
    <n v="51"/>
    <x v="3"/>
    <n v="0"/>
    <n v="1"/>
    <n v="0"/>
    <n v="1"/>
    <n v="0"/>
    <n v="0"/>
    <n v="89"/>
    <n v="170"/>
    <n v="31"/>
    <x v="5"/>
    <s v="Diseases of the digestive system"/>
    <s v="Summer"/>
    <s v="Obese"/>
  </r>
  <r>
    <n v="23"/>
    <n v="13"/>
    <n v="8"/>
    <n v="2"/>
    <x v="5"/>
    <n v="361"/>
    <n v="52"/>
    <x v="5"/>
    <n v="0"/>
    <n v="1"/>
    <n v="1"/>
    <n v="1"/>
    <n v="0"/>
    <n v="4"/>
    <n v="80"/>
    <n v="172"/>
    <n v="27"/>
    <x v="4"/>
    <s v="Diseases of the musculoskeletal system and connective tissue"/>
    <s v="Summer"/>
    <s v="Overweight"/>
  </r>
  <r>
    <n v="24"/>
    <n v="28"/>
    <n v="8"/>
    <n v="6"/>
    <x v="16"/>
    <n v="260"/>
    <n v="50"/>
    <x v="2"/>
    <n v="0"/>
    <n v="1"/>
    <n v="4"/>
    <n v="1"/>
    <n v="0"/>
    <n v="0"/>
    <n v="65"/>
    <n v="168"/>
    <n v="23"/>
    <x v="0"/>
    <s v="dental consultation "/>
    <s v="Summer"/>
    <s v="Healthy"/>
  </r>
  <r>
    <n v="25"/>
    <n v="18"/>
    <n v="8"/>
    <n v="2"/>
    <x v="4"/>
    <n v="289"/>
    <n v="36"/>
    <x v="0"/>
    <n v="0"/>
    <n v="1"/>
    <n v="2"/>
    <n v="1"/>
    <n v="0"/>
    <n v="1"/>
    <n v="90"/>
    <n v="172"/>
    <n v="30"/>
    <x v="2"/>
    <s v="Symptoms, signs and abnormal clinical and laboratory findings, not elsewhere classified"/>
    <s v="Summer"/>
    <s v="Overweight"/>
  </r>
  <r>
    <n v="26"/>
    <n v="25"/>
    <n v="8"/>
    <n v="2"/>
    <x v="16"/>
    <n v="361"/>
    <n v="52"/>
    <x v="5"/>
    <n v="0"/>
    <n v="1"/>
    <n v="1"/>
    <n v="1"/>
    <n v="0"/>
    <n v="4"/>
    <n v="80"/>
    <n v="172"/>
    <n v="27"/>
    <x v="6"/>
    <s v="laboratory examination "/>
    <s v="Summer"/>
    <s v="Overweight"/>
  </r>
  <r>
    <n v="29"/>
    <n v="18"/>
    <n v="8"/>
    <n v="4"/>
    <x v="5"/>
    <n v="289"/>
    <n v="36"/>
    <x v="0"/>
    <n v="0"/>
    <n v="1"/>
    <n v="2"/>
    <n v="1"/>
    <n v="0"/>
    <n v="1"/>
    <n v="90"/>
    <n v="172"/>
    <n v="30"/>
    <x v="2"/>
    <s v="Symptoms, signs and abnormal clinical and laboratory findings, not elsewhere classified"/>
    <s v="Summer"/>
    <s v="Overweight"/>
  </r>
  <r>
    <n v="28"/>
    <n v="28"/>
    <n v="8"/>
    <n v="4"/>
    <x v="17"/>
    <n v="157"/>
    <n v="27"/>
    <x v="10"/>
    <n v="0"/>
    <n v="1"/>
    <n v="0"/>
    <n v="1"/>
    <n v="1"/>
    <n v="0"/>
    <n v="75"/>
    <n v="185"/>
    <n v="22"/>
    <x v="0"/>
    <s v="dental consultation "/>
    <s v="Summer"/>
    <s v="Healthy"/>
  </r>
  <r>
    <n v="31"/>
    <n v="18"/>
    <n v="8"/>
    <n v="2"/>
    <x v="18"/>
    <n v="179"/>
    <n v="51"/>
    <x v="3"/>
    <n v="0"/>
    <n v="1"/>
    <n v="0"/>
    <n v="1"/>
    <n v="0"/>
    <n v="0"/>
    <n v="89"/>
    <n v="170"/>
    <n v="31"/>
    <x v="2"/>
    <s v="Symptoms, signs and abnormal clinical and laboratory findings, not elsewhere classified"/>
    <s v="Summer"/>
    <s v="Obese"/>
  </r>
  <r>
    <n v="32"/>
    <n v="18"/>
    <n v="8"/>
    <n v="5"/>
    <x v="3"/>
    <n v="235"/>
    <n v="29"/>
    <x v="11"/>
    <n v="0"/>
    <n v="1"/>
    <n v="1"/>
    <n v="0"/>
    <n v="1"/>
    <n v="5"/>
    <n v="88"/>
    <n v="163"/>
    <n v="33"/>
    <x v="2"/>
    <s v="Symptoms, signs and abnormal clinical and laboratory findings, not elsewhere classified"/>
    <s v="Summer"/>
    <s v="Obese"/>
  </r>
  <r>
    <n v="33"/>
    <n v="23"/>
    <n v="8"/>
    <n v="5"/>
    <x v="19"/>
    <n v="235"/>
    <n v="11"/>
    <x v="7"/>
    <n v="0"/>
    <n v="3"/>
    <n v="1"/>
    <n v="0"/>
    <n v="0"/>
    <n v="1"/>
    <n v="88"/>
    <n v="172"/>
    <n v="29"/>
    <x v="0"/>
    <s v="medical consultation "/>
    <s v="Summer"/>
    <s v="Overweight"/>
  </r>
  <r>
    <n v="34"/>
    <n v="18"/>
    <n v="8"/>
    <n v="2"/>
    <x v="5"/>
    <n v="235"/>
    <n v="29"/>
    <x v="11"/>
    <n v="0"/>
    <n v="1"/>
    <n v="1"/>
    <n v="0"/>
    <n v="1"/>
    <n v="5"/>
    <n v="88"/>
    <n v="163"/>
    <n v="33"/>
    <x v="2"/>
    <s v="Symptoms, signs and abnormal clinical and laboratory findings, not elsewhere classified"/>
    <s v="Summer"/>
    <s v="Obese"/>
  </r>
  <r>
    <n v="35"/>
    <n v="23"/>
    <n v="8"/>
    <n v="2"/>
    <x v="18"/>
    <n v="179"/>
    <n v="51"/>
    <x v="3"/>
    <n v="0"/>
    <n v="1"/>
    <n v="0"/>
    <n v="1"/>
    <n v="0"/>
    <n v="0"/>
    <n v="89"/>
    <n v="170"/>
    <n v="31"/>
    <x v="3"/>
    <s v="medical consultation "/>
    <s v="Summer"/>
    <s v="Obese"/>
  </r>
  <r>
    <n v="36"/>
    <n v="23"/>
    <n v="8"/>
    <n v="2"/>
    <x v="20"/>
    <n v="361"/>
    <n v="52"/>
    <x v="5"/>
    <n v="0"/>
    <n v="1"/>
    <n v="1"/>
    <n v="1"/>
    <n v="0"/>
    <n v="4"/>
    <n v="80"/>
    <n v="172"/>
    <n v="27"/>
    <x v="5"/>
    <s v="medical consultation "/>
    <s v="Summer"/>
    <s v="Overweight"/>
  </r>
  <r>
    <n v="37"/>
    <n v="24"/>
    <n v="8"/>
    <n v="3"/>
    <x v="11"/>
    <n v="289"/>
    <n v="36"/>
    <x v="0"/>
    <n v="0"/>
    <n v="1"/>
    <n v="2"/>
    <n v="1"/>
    <n v="0"/>
    <n v="1"/>
    <n v="90"/>
    <n v="172"/>
    <n v="30"/>
    <x v="2"/>
    <s v="blood donation"/>
    <s v="Summer"/>
    <s v="Overweight"/>
  </r>
  <r>
    <n v="38"/>
    <n v="11"/>
    <n v="8"/>
    <n v="5"/>
    <x v="21"/>
    <n v="291"/>
    <n v="50"/>
    <x v="12"/>
    <n v="0"/>
    <n v="1"/>
    <n v="0"/>
    <n v="1"/>
    <n v="0"/>
    <n v="0"/>
    <n v="65"/>
    <n v="169"/>
    <n v="23"/>
    <x v="0"/>
    <s v="Diseases of the digestive system"/>
    <s v="Summer"/>
    <s v="Healthy"/>
  </r>
  <r>
    <n v="39"/>
    <n v="28"/>
    <n v="8"/>
    <n v="6"/>
    <x v="5"/>
    <n v="235"/>
    <n v="29"/>
    <x v="11"/>
    <n v="0"/>
    <n v="1"/>
    <n v="1"/>
    <n v="0"/>
    <n v="1"/>
    <n v="5"/>
    <n v="88"/>
    <n v="163"/>
    <n v="33"/>
    <x v="2"/>
    <s v="dental consultation "/>
    <s v="Summer"/>
    <s v="Obese"/>
  </r>
  <r>
    <n v="40"/>
    <n v="23"/>
    <n v="8"/>
    <n v="6"/>
    <x v="22"/>
    <n v="260"/>
    <n v="50"/>
    <x v="2"/>
    <n v="0"/>
    <n v="1"/>
    <n v="4"/>
    <n v="1"/>
    <n v="0"/>
    <n v="0"/>
    <n v="65"/>
    <n v="168"/>
    <n v="23"/>
    <x v="0"/>
    <s v="medical consultation "/>
    <s v="Summer"/>
    <s v="Healthy"/>
  </r>
  <r>
    <n v="41"/>
    <n v="23"/>
    <n v="9"/>
    <n v="3"/>
    <x v="5"/>
    <n v="184"/>
    <n v="42"/>
    <x v="13"/>
    <n v="0"/>
    <n v="1"/>
    <n v="0"/>
    <n v="0"/>
    <n v="0"/>
    <n v="0"/>
    <n v="58"/>
    <n v="167"/>
    <n v="21"/>
    <x v="3"/>
    <s v="medical consultation "/>
    <s v="Fall"/>
    <s v="Healthy"/>
  </r>
  <r>
    <n v="42"/>
    <n v="23"/>
    <n v="9"/>
    <n v="2"/>
    <x v="23"/>
    <n v="118"/>
    <n v="10"/>
    <x v="7"/>
    <n v="0"/>
    <n v="1"/>
    <n v="0"/>
    <n v="0"/>
    <n v="0"/>
    <n v="0"/>
    <n v="83"/>
    <n v="172"/>
    <n v="28"/>
    <x v="0"/>
    <s v="medical consultation "/>
    <s v="Fall"/>
    <s v="Overweight"/>
  </r>
  <r>
    <n v="43"/>
    <n v="23"/>
    <n v="9"/>
    <n v="3"/>
    <x v="24"/>
    <n v="179"/>
    <n v="51"/>
    <x v="3"/>
    <n v="0"/>
    <n v="1"/>
    <n v="0"/>
    <n v="1"/>
    <n v="0"/>
    <n v="0"/>
    <n v="89"/>
    <n v="170"/>
    <n v="31"/>
    <x v="0"/>
    <s v="medical consultation "/>
    <s v="Fall"/>
    <s v="Obese"/>
  </r>
  <r>
    <n v="44"/>
    <n v="19"/>
    <n v="9"/>
    <n v="3"/>
    <x v="10"/>
    <n v="235"/>
    <n v="20"/>
    <x v="14"/>
    <n v="0"/>
    <n v="1"/>
    <n v="1"/>
    <n v="1"/>
    <n v="0"/>
    <n v="0"/>
    <n v="106"/>
    <n v="167"/>
    <n v="38"/>
    <x v="2"/>
    <s v="Injury, poisoning and certain other consequences of external causes"/>
    <s v="Fall"/>
    <s v="Obese"/>
  </r>
  <r>
    <n v="45"/>
    <n v="23"/>
    <n v="9"/>
    <n v="4"/>
    <x v="7"/>
    <n v="155"/>
    <n v="12"/>
    <x v="6"/>
    <n v="0"/>
    <n v="1"/>
    <n v="2"/>
    <n v="1"/>
    <n v="0"/>
    <n v="0"/>
    <n v="95"/>
    <n v="196"/>
    <n v="25"/>
    <x v="3"/>
    <s v="medical consultation "/>
    <s v="Fall"/>
    <s v="Healthy"/>
  </r>
  <r>
    <n v="46"/>
    <n v="23"/>
    <n v="9"/>
    <n v="2"/>
    <x v="12"/>
    <n v="118"/>
    <n v="10"/>
    <x v="7"/>
    <n v="0"/>
    <n v="1"/>
    <n v="0"/>
    <n v="0"/>
    <n v="0"/>
    <n v="0"/>
    <n v="83"/>
    <n v="172"/>
    <n v="28"/>
    <x v="7"/>
    <s v="medical consultation "/>
    <s v="Fall"/>
    <s v="Overweight"/>
  </r>
  <r>
    <n v="47"/>
    <n v="23"/>
    <n v="9"/>
    <n v="3"/>
    <x v="18"/>
    <n v="179"/>
    <n v="51"/>
    <x v="3"/>
    <n v="0"/>
    <n v="1"/>
    <n v="0"/>
    <n v="1"/>
    <n v="0"/>
    <n v="0"/>
    <n v="89"/>
    <n v="170"/>
    <n v="31"/>
    <x v="7"/>
    <s v="medical consultation "/>
    <s v="Fall"/>
    <s v="Obese"/>
  </r>
  <r>
    <n v="48"/>
    <n v="23"/>
    <n v="9"/>
    <n v="5"/>
    <x v="5"/>
    <n v="291"/>
    <n v="31"/>
    <x v="15"/>
    <n v="0"/>
    <n v="1"/>
    <n v="1"/>
    <n v="1"/>
    <n v="0"/>
    <n v="1"/>
    <n v="73"/>
    <n v="171"/>
    <n v="25"/>
    <x v="0"/>
    <s v="medical consultation "/>
    <s v="Fall"/>
    <s v="Healthy"/>
  </r>
  <r>
    <n v="49"/>
    <n v="22"/>
    <n v="9"/>
    <n v="6"/>
    <x v="10"/>
    <n v="260"/>
    <n v="50"/>
    <x v="2"/>
    <n v="0"/>
    <n v="1"/>
    <n v="4"/>
    <n v="1"/>
    <n v="0"/>
    <n v="0"/>
    <n v="65"/>
    <n v="168"/>
    <n v="23"/>
    <x v="2"/>
    <s v="patient follow-up "/>
    <s v="Fall"/>
    <s v="Healthy"/>
  </r>
  <r>
    <n v="50"/>
    <n v="14"/>
    <n v="9"/>
    <n v="2"/>
    <x v="16"/>
    <n v="291"/>
    <n v="31"/>
    <x v="15"/>
    <n v="0"/>
    <n v="1"/>
    <n v="1"/>
    <n v="1"/>
    <n v="0"/>
    <n v="1"/>
    <n v="73"/>
    <n v="171"/>
    <n v="25"/>
    <x v="8"/>
    <s v="Diseases of the genitourinary system"/>
    <s v="Fall"/>
    <s v="Healthy"/>
  </r>
  <r>
    <n v="51"/>
    <n v="0"/>
    <n v="9"/>
    <n v="2"/>
    <x v="17"/>
    <n v="260"/>
    <n v="50"/>
    <x v="2"/>
    <n v="1"/>
    <n v="1"/>
    <n v="4"/>
    <n v="1"/>
    <n v="0"/>
    <n v="0"/>
    <n v="65"/>
    <n v="168"/>
    <n v="23"/>
    <x v="1"/>
    <s v="Unkown"/>
    <s v="Fall"/>
    <s v="Healthy"/>
  </r>
  <r>
    <n v="52"/>
    <n v="0"/>
    <n v="9"/>
    <n v="2"/>
    <x v="10"/>
    <n v="225"/>
    <n v="26"/>
    <x v="5"/>
    <n v="1"/>
    <n v="1"/>
    <n v="1"/>
    <n v="0"/>
    <n v="0"/>
    <n v="2"/>
    <n v="69"/>
    <n v="169"/>
    <n v="24"/>
    <x v="1"/>
    <s v="Unkown"/>
    <s v="Fall"/>
    <s v="Healthy"/>
  </r>
  <r>
    <n v="53"/>
    <n v="23"/>
    <n v="9"/>
    <n v="3"/>
    <x v="25"/>
    <n v="225"/>
    <n v="26"/>
    <x v="5"/>
    <n v="0"/>
    <n v="1"/>
    <n v="1"/>
    <n v="0"/>
    <n v="0"/>
    <n v="2"/>
    <n v="69"/>
    <n v="169"/>
    <n v="24"/>
    <x v="3"/>
    <s v="medical consultation "/>
    <s v="Fall"/>
    <s v="Healthy"/>
  </r>
  <r>
    <n v="54"/>
    <n v="23"/>
    <n v="9"/>
    <n v="3"/>
    <x v="2"/>
    <n v="118"/>
    <n v="10"/>
    <x v="7"/>
    <n v="0"/>
    <n v="1"/>
    <n v="0"/>
    <n v="0"/>
    <n v="0"/>
    <n v="0"/>
    <n v="83"/>
    <n v="172"/>
    <n v="28"/>
    <x v="3"/>
    <s v="medical consultation "/>
    <s v="Fall"/>
    <s v="Overweight"/>
  </r>
  <r>
    <n v="55"/>
    <n v="0"/>
    <n v="9"/>
    <n v="3"/>
    <x v="20"/>
    <n v="289"/>
    <n v="36"/>
    <x v="0"/>
    <n v="1"/>
    <n v="1"/>
    <n v="2"/>
    <n v="1"/>
    <n v="0"/>
    <n v="1"/>
    <n v="90"/>
    <n v="172"/>
    <n v="30"/>
    <x v="1"/>
    <s v="Unkown"/>
    <s v="Fall"/>
    <s v="Overweight"/>
  </r>
  <r>
    <n v="56"/>
    <n v="0"/>
    <n v="9"/>
    <n v="3"/>
    <x v="1"/>
    <n v="118"/>
    <n v="13"/>
    <x v="1"/>
    <n v="1"/>
    <n v="1"/>
    <n v="1"/>
    <n v="1"/>
    <n v="0"/>
    <n v="0"/>
    <n v="98"/>
    <n v="178"/>
    <n v="31"/>
    <x v="1"/>
    <s v="Unkown"/>
    <s v="Fall"/>
    <s v="Obese"/>
  </r>
  <r>
    <n v="57"/>
    <n v="18"/>
    <n v="9"/>
    <n v="4"/>
    <x v="2"/>
    <n v="225"/>
    <n v="26"/>
    <x v="5"/>
    <n v="0"/>
    <n v="1"/>
    <n v="1"/>
    <n v="0"/>
    <n v="0"/>
    <n v="2"/>
    <n v="69"/>
    <n v="169"/>
    <n v="24"/>
    <x v="7"/>
    <s v="Symptoms, signs and abnormal clinical and laboratory findings, not elsewhere classified"/>
    <s v="Fall"/>
    <s v="Healthy"/>
  </r>
  <r>
    <n v="58"/>
    <n v="23"/>
    <n v="9"/>
    <n v="4"/>
    <x v="13"/>
    <n v="179"/>
    <n v="51"/>
    <x v="3"/>
    <n v="0"/>
    <n v="1"/>
    <n v="0"/>
    <n v="1"/>
    <n v="0"/>
    <n v="0"/>
    <n v="89"/>
    <n v="170"/>
    <n v="31"/>
    <x v="7"/>
    <s v="medical consultation "/>
    <s v="Fall"/>
    <s v="Obese"/>
  </r>
  <r>
    <n v="59"/>
    <n v="0"/>
    <n v="9"/>
    <n v="4"/>
    <x v="4"/>
    <n v="369"/>
    <n v="17"/>
    <x v="16"/>
    <n v="1"/>
    <n v="1"/>
    <n v="3"/>
    <n v="1"/>
    <n v="0"/>
    <n v="0"/>
    <n v="70"/>
    <n v="169"/>
    <n v="25"/>
    <x v="1"/>
    <s v="Unkown"/>
    <s v="Fall"/>
    <s v="Healthy"/>
  </r>
  <r>
    <n v="60"/>
    <n v="23"/>
    <n v="9"/>
    <n v="6"/>
    <x v="6"/>
    <n v="248"/>
    <n v="25"/>
    <x v="8"/>
    <n v="0"/>
    <n v="1"/>
    <n v="2"/>
    <n v="0"/>
    <n v="0"/>
    <n v="1"/>
    <n v="86"/>
    <n v="165"/>
    <n v="32"/>
    <x v="5"/>
    <s v="medical consultation "/>
    <s v="Fall"/>
    <s v="Obese"/>
  </r>
  <r>
    <n v="61"/>
    <n v="23"/>
    <n v="9"/>
    <n v="6"/>
    <x v="20"/>
    <n v="179"/>
    <n v="51"/>
    <x v="3"/>
    <n v="0"/>
    <n v="1"/>
    <n v="0"/>
    <n v="1"/>
    <n v="0"/>
    <n v="0"/>
    <n v="89"/>
    <n v="170"/>
    <n v="31"/>
    <x v="7"/>
    <s v="medical consultation "/>
    <s v="Fall"/>
    <s v="Obese"/>
  </r>
  <r>
    <n v="62"/>
    <n v="23"/>
    <n v="9"/>
    <n v="6"/>
    <x v="2"/>
    <n v="260"/>
    <n v="50"/>
    <x v="2"/>
    <n v="0"/>
    <n v="1"/>
    <n v="4"/>
    <n v="1"/>
    <n v="0"/>
    <n v="0"/>
    <n v="65"/>
    <n v="168"/>
    <n v="23"/>
    <x v="0"/>
    <s v="medical consultation "/>
    <s v="Fall"/>
    <s v="Healthy"/>
  </r>
  <r>
    <n v="63"/>
    <n v="23"/>
    <n v="10"/>
    <n v="3"/>
    <x v="26"/>
    <n v="179"/>
    <n v="51"/>
    <x v="3"/>
    <n v="0"/>
    <n v="1"/>
    <n v="0"/>
    <n v="1"/>
    <n v="0"/>
    <n v="0"/>
    <n v="89"/>
    <n v="170"/>
    <n v="31"/>
    <x v="7"/>
    <s v="medical consultation "/>
    <s v="Fall"/>
    <s v="Obese"/>
  </r>
  <r>
    <n v="64"/>
    <n v="23"/>
    <n v="10"/>
    <n v="3"/>
    <x v="20"/>
    <n v="118"/>
    <n v="10"/>
    <x v="7"/>
    <n v="0"/>
    <n v="1"/>
    <n v="0"/>
    <n v="0"/>
    <n v="0"/>
    <n v="0"/>
    <n v="83"/>
    <n v="172"/>
    <n v="28"/>
    <x v="7"/>
    <s v="medical consultation "/>
    <s v="Fall"/>
    <s v="Overweight"/>
  </r>
  <r>
    <n v="65"/>
    <n v="0"/>
    <n v="10"/>
    <n v="4"/>
    <x v="18"/>
    <n v="118"/>
    <n v="13"/>
    <x v="1"/>
    <n v="1"/>
    <n v="1"/>
    <n v="1"/>
    <n v="1"/>
    <n v="0"/>
    <n v="0"/>
    <n v="98"/>
    <n v="178"/>
    <n v="31"/>
    <x v="1"/>
    <s v="Unkown"/>
    <s v="Fall"/>
    <s v="Obese"/>
  </r>
  <r>
    <n v="66"/>
    <n v="23"/>
    <n v="10"/>
    <n v="5"/>
    <x v="26"/>
    <n v="179"/>
    <n v="26"/>
    <x v="17"/>
    <n v="0"/>
    <n v="3"/>
    <n v="0"/>
    <n v="0"/>
    <n v="0"/>
    <n v="0"/>
    <n v="56"/>
    <n v="171"/>
    <n v="19"/>
    <x v="5"/>
    <s v="medical consultation "/>
    <s v="Fall"/>
    <s v="Healthy"/>
  </r>
  <r>
    <n v="67"/>
    <n v="23"/>
    <n v="10"/>
    <n v="6"/>
    <x v="12"/>
    <n v="179"/>
    <n v="51"/>
    <x v="3"/>
    <n v="0"/>
    <n v="1"/>
    <n v="0"/>
    <n v="1"/>
    <n v="0"/>
    <n v="0"/>
    <n v="89"/>
    <n v="170"/>
    <n v="31"/>
    <x v="7"/>
    <s v="medical consultation "/>
    <s v="Fall"/>
    <s v="Obese"/>
  </r>
  <r>
    <n v="68"/>
    <n v="23"/>
    <n v="10"/>
    <n v="6"/>
    <x v="2"/>
    <n v="225"/>
    <n v="26"/>
    <x v="5"/>
    <n v="0"/>
    <n v="1"/>
    <n v="1"/>
    <n v="0"/>
    <n v="0"/>
    <n v="2"/>
    <n v="69"/>
    <n v="169"/>
    <n v="24"/>
    <x v="7"/>
    <s v="medical consultation "/>
    <s v="Fall"/>
    <s v="Healthy"/>
  </r>
  <r>
    <n v="69"/>
    <n v="23"/>
    <n v="10"/>
    <n v="3"/>
    <x v="27"/>
    <n v="118"/>
    <n v="10"/>
    <x v="7"/>
    <n v="0"/>
    <n v="1"/>
    <n v="0"/>
    <n v="0"/>
    <n v="0"/>
    <n v="0"/>
    <n v="83"/>
    <n v="172"/>
    <n v="28"/>
    <x v="7"/>
    <s v="medical consultation "/>
    <s v="Fall"/>
    <s v="Overweight"/>
  </r>
  <r>
    <n v="70"/>
    <n v="23"/>
    <n v="10"/>
    <n v="4"/>
    <x v="13"/>
    <n v="225"/>
    <n v="26"/>
    <x v="5"/>
    <n v="0"/>
    <n v="1"/>
    <n v="1"/>
    <n v="0"/>
    <n v="0"/>
    <n v="2"/>
    <n v="69"/>
    <n v="169"/>
    <n v="24"/>
    <x v="3"/>
    <s v="medical consultation "/>
    <s v="Fall"/>
    <s v="Healthy"/>
  </r>
  <r>
    <n v="71"/>
    <n v="23"/>
    <n v="10"/>
    <n v="4"/>
    <x v="13"/>
    <n v="248"/>
    <n v="25"/>
    <x v="8"/>
    <n v="0"/>
    <n v="1"/>
    <n v="2"/>
    <n v="0"/>
    <n v="0"/>
    <n v="1"/>
    <n v="86"/>
    <n v="165"/>
    <n v="32"/>
    <x v="3"/>
    <s v="medical consultation "/>
    <s v="Fall"/>
    <s v="Obese"/>
  </r>
  <r>
    <n v="72"/>
    <n v="23"/>
    <n v="10"/>
    <n v="5"/>
    <x v="13"/>
    <n v="291"/>
    <n v="31"/>
    <x v="15"/>
    <n v="0"/>
    <n v="1"/>
    <n v="1"/>
    <n v="1"/>
    <n v="0"/>
    <n v="1"/>
    <n v="73"/>
    <n v="171"/>
    <n v="25"/>
    <x v="9"/>
    <s v="medical consultation "/>
    <s v="Fall"/>
    <s v="Healthy"/>
  </r>
  <r>
    <n v="73"/>
    <n v="23"/>
    <n v="10"/>
    <n v="4"/>
    <x v="20"/>
    <n v="179"/>
    <n v="51"/>
    <x v="3"/>
    <n v="0"/>
    <n v="1"/>
    <n v="0"/>
    <n v="1"/>
    <n v="0"/>
    <n v="0"/>
    <n v="89"/>
    <n v="170"/>
    <n v="31"/>
    <x v="2"/>
    <s v="medical consultation "/>
    <s v="Fall"/>
    <s v="Obese"/>
  </r>
  <r>
    <n v="74"/>
    <n v="23"/>
    <n v="10"/>
    <n v="4"/>
    <x v="6"/>
    <n v="225"/>
    <n v="26"/>
    <x v="5"/>
    <n v="0"/>
    <n v="1"/>
    <n v="1"/>
    <n v="0"/>
    <n v="0"/>
    <n v="2"/>
    <n v="69"/>
    <n v="169"/>
    <n v="24"/>
    <x v="7"/>
    <s v="medical consultation "/>
    <s v="Fall"/>
    <s v="Healthy"/>
  </r>
  <r>
    <n v="75"/>
    <n v="19"/>
    <n v="10"/>
    <n v="5"/>
    <x v="2"/>
    <n v="260"/>
    <n v="50"/>
    <x v="2"/>
    <n v="0"/>
    <n v="1"/>
    <n v="4"/>
    <n v="1"/>
    <n v="0"/>
    <n v="0"/>
    <n v="65"/>
    <n v="168"/>
    <n v="23"/>
    <x v="10"/>
    <s v="Injury, poisoning and certain other consequences of external causes"/>
    <s v="Fall"/>
    <s v="Healthy"/>
  </r>
  <r>
    <n v="76"/>
    <n v="14"/>
    <n v="10"/>
    <n v="3"/>
    <x v="0"/>
    <n v="291"/>
    <n v="31"/>
    <x v="15"/>
    <n v="0"/>
    <n v="1"/>
    <n v="1"/>
    <n v="1"/>
    <n v="0"/>
    <n v="1"/>
    <n v="73"/>
    <n v="171"/>
    <n v="25"/>
    <x v="2"/>
    <s v="Diseases of the genitourinary system"/>
    <s v="Fall"/>
    <s v="Healthy"/>
  </r>
  <r>
    <n v="77"/>
    <n v="28"/>
    <n v="10"/>
    <n v="3"/>
    <x v="28"/>
    <n v="225"/>
    <n v="26"/>
    <x v="5"/>
    <n v="0"/>
    <n v="1"/>
    <n v="1"/>
    <n v="0"/>
    <n v="0"/>
    <n v="2"/>
    <n v="69"/>
    <n v="169"/>
    <n v="24"/>
    <x v="3"/>
    <s v="dental consultation "/>
    <s v="Fall"/>
    <s v="Healthy"/>
  </r>
  <r>
    <n v="78"/>
    <n v="26"/>
    <n v="10"/>
    <n v="4"/>
    <x v="3"/>
    <n v="289"/>
    <n v="36"/>
    <x v="0"/>
    <n v="0"/>
    <n v="1"/>
    <n v="2"/>
    <n v="1"/>
    <n v="0"/>
    <n v="1"/>
    <n v="90"/>
    <n v="172"/>
    <n v="30"/>
    <x v="2"/>
    <s v="unjustified absence "/>
    <s v="Fall"/>
    <s v="Overweight"/>
  </r>
  <r>
    <n v="79"/>
    <n v="23"/>
    <n v="10"/>
    <n v="6"/>
    <x v="19"/>
    <n v="361"/>
    <n v="52"/>
    <x v="5"/>
    <n v="0"/>
    <n v="1"/>
    <n v="1"/>
    <n v="1"/>
    <n v="0"/>
    <n v="4"/>
    <n v="80"/>
    <n v="172"/>
    <n v="27"/>
    <x v="5"/>
    <s v="medical consultation "/>
    <s v="Fall"/>
    <s v="Overweight"/>
  </r>
  <r>
    <n v="80"/>
    <n v="28"/>
    <n v="10"/>
    <n v="6"/>
    <x v="6"/>
    <n v="260"/>
    <n v="50"/>
    <x v="2"/>
    <n v="0"/>
    <n v="1"/>
    <n v="4"/>
    <n v="1"/>
    <n v="0"/>
    <n v="0"/>
    <n v="65"/>
    <n v="168"/>
    <n v="23"/>
    <x v="7"/>
    <s v="dental consultation "/>
    <s v="Fall"/>
    <s v="Healthy"/>
  </r>
  <r>
    <n v="81"/>
    <n v="23"/>
    <n v="11"/>
    <n v="5"/>
    <x v="16"/>
    <n v="179"/>
    <n v="51"/>
    <x v="3"/>
    <n v="0"/>
    <n v="1"/>
    <n v="0"/>
    <n v="1"/>
    <n v="0"/>
    <n v="0"/>
    <n v="89"/>
    <n v="170"/>
    <n v="31"/>
    <x v="5"/>
    <s v="medical consultation "/>
    <s v="Fall"/>
    <s v="Obese"/>
  </r>
  <r>
    <n v="82"/>
    <n v="23"/>
    <n v="11"/>
    <n v="4"/>
    <x v="10"/>
    <n v="225"/>
    <n v="26"/>
    <x v="5"/>
    <n v="0"/>
    <n v="1"/>
    <n v="1"/>
    <n v="0"/>
    <n v="0"/>
    <n v="2"/>
    <n v="69"/>
    <n v="169"/>
    <n v="24"/>
    <x v="5"/>
    <s v="medical consultation "/>
    <s v="Fall"/>
    <s v="Healthy"/>
  </r>
  <r>
    <n v="83"/>
    <n v="13"/>
    <n v="11"/>
    <n v="5"/>
    <x v="8"/>
    <n v="179"/>
    <n v="51"/>
    <x v="3"/>
    <n v="0"/>
    <n v="1"/>
    <n v="0"/>
    <n v="1"/>
    <n v="0"/>
    <n v="0"/>
    <n v="89"/>
    <n v="170"/>
    <n v="31"/>
    <x v="2"/>
    <s v="Diseases of the musculoskeletal system and connective tissue"/>
    <s v="Fall"/>
    <s v="Obese"/>
  </r>
  <r>
    <n v="84"/>
    <n v="21"/>
    <n v="11"/>
    <n v="5"/>
    <x v="9"/>
    <n v="179"/>
    <n v="22"/>
    <x v="15"/>
    <n v="0"/>
    <n v="2"/>
    <n v="2"/>
    <n v="0"/>
    <n v="1"/>
    <n v="0"/>
    <n v="63"/>
    <n v="170"/>
    <n v="22"/>
    <x v="2"/>
    <s v="Factors influencing health status and contact with health services."/>
    <s v="Fall"/>
    <s v="Healthy"/>
  </r>
  <r>
    <n v="85"/>
    <n v="23"/>
    <n v="11"/>
    <n v="5"/>
    <x v="29"/>
    <n v="291"/>
    <n v="31"/>
    <x v="15"/>
    <n v="0"/>
    <n v="1"/>
    <n v="1"/>
    <n v="1"/>
    <n v="0"/>
    <n v="1"/>
    <n v="73"/>
    <n v="171"/>
    <n v="25"/>
    <x v="9"/>
    <s v="medical consultation "/>
    <s v="Fall"/>
    <s v="Healthy"/>
  </r>
  <r>
    <n v="86"/>
    <n v="10"/>
    <n v="11"/>
    <n v="2"/>
    <x v="24"/>
    <n v="155"/>
    <n v="12"/>
    <x v="6"/>
    <n v="0"/>
    <n v="1"/>
    <n v="2"/>
    <n v="1"/>
    <n v="0"/>
    <n v="0"/>
    <n v="95"/>
    <n v="196"/>
    <n v="25"/>
    <x v="8"/>
    <s v="Diseases of the respiratory system"/>
    <s v="Fall"/>
    <s v="Healthy"/>
  </r>
  <r>
    <n v="87"/>
    <n v="22"/>
    <n v="11"/>
    <n v="2"/>
    <x v="14"/>
    <n v="189"/>
    <n v="29"/>
    <x v="0"/>
    <n v="0"/>
    <n v="1"/>
    <n v="2"/>
    <n v="0"/>
    <n v="0"/>
    <n v="2"/>
    <n v="69"/>
    <n v="167"/>
    <n v="25"/>
    <x v="2"/>
    <s v="patient follow-up "/>
    <s v="Fall"/>
    <s v="Healthy"/>
  </r>
  <r>
    <n v="88"/>
    <n v="14"/>
    <n v="11"/>
    <n v="2"/>
    <x v="25"/>
    <n v="291"/>
    <n v="31"/>
    <x v="15"/>
    <n v="0"/>
    <n v="1"/>
    <n v="1"/>
    <n v="1"/>
    <n v="0"/>
    <n v="1"/>
    <n v="73"/>
    <n v="171"/>
    <n v="25"/>
    <x v="4"/>
    <s v="Diseases of the genitourinary system"/>
    <s v="Fall"/>
    <s v="Healthy"/>
  </r>
  <r>
    <n v="89"/>
    <n v="23"/>
    <n v="11"/>
    <n v="4"/>
    <x v="30"/>
    <n v="225"/>
    <n v="26"/>
    <x v="5"/>
    <n v="0"/>
    <n v="1"/>
    <n v="1"/>
    <n v="0"/>
    <n v="0"/>
    <n v="2"/>
    <n v="69"/>
    <n v="169"/>
    <n v="24"/>
    <x v="5"/>
    <s v="medical consultation "/>
    <s v="Fall"/>
    <s v="Healthy"/>
  </r>
  <r>
    <n v="90"/>
    <n v="6"/>
    <n v="11"/>
    <n v="6"/>
    <x v="26"/>
    <n v="155"/>
    <n v="12"/>
    <x v="6"/>
    <n v="0"/>
    <n v="1"/>
    <n v="2"/>
    <n v="1"/>
    <n v="0"/>
    <n v="0"/>
    <n v="95"/>
    <n v="196"/>
    <n v="25"/>
    <x v="2"/>
    <s v="Diseases of the nervous system"/>
    <s v="Fall"/>
    <s v="Healthy"/>
  </r>
  <r>
    <n v="91"/>
    <n v="23"/>
    <n v="11"/>
    <n v="4"/>
    <x v="2"/>
    <n v="225"/>
    <n v="26"/>
    <x v="5"/>
    <n v="0"/>
    <n v="1"/>
    <n v="1"/>
    <n v="0"/>
    <n v="0"/>
    <n v="2"/>
    <n v="69"/>
    <n v="169"/>
    <n v="24"/>
    <x v="7"/>
    <s v="medical consultation "/>
    <s v="Fall"/>
    <s v="Healthy"/>
  </r>
  <r>
    <n v="92"/>
    <n v="21"/>
    <n v="11"/>
    <n v="4"/>
    <x v="21"/>
    <n v="179"/>
    <n v="22"/>
    <x v="15"/>
    <n v="0"/>
    <n v="2"/>
    <n v="2"/>
    <n v="0"/>
    <n v="1"/>
    <n v="0"/>
    <n v="63"/>
    <n v="170"/>
    <n v="22"/>
    <x v="2"/>
    <s v="Factors influencing health status and contact with health services."/>
    <s v="Fall"/>
    <s v="Healthy"/>
  </r>
  <r>
    <n v="93"/>
    <n v="13"/>
    <n v="11"/>
    <n v="6"/>
    <x v="0"/>
    <n v="225"/>
    <n v="26"/>
    <x v="5"/>
    <n v="0"/>
    <n v="1"/>
    <n v="1"/>
    <n v="0"/>
    <n v="0"/>
    <n v="2"/>
    <n v="69"/>
    <n v="169"/>
    <n v="24"/>
    <x v="7"/>
    <s v="Diseases of the musculoskeletal system and connective tissue"/>
    <s v="Fall"/>
    <s v="Healthy"/>
  </r>
  <r>
    <n v="94"/>
    <n v="28"/>
    <n v="11"/>
    <n v="6"/>
    <x v="17"/>
    <n v="260"/>
    <n v="50"/>
    <x v="2"/>
    <n v="0"/>
    <n v="1"/>
    <n v="4"/>
    <n v="1"/>
    <n v="0"/>
    <n v="0"/>
    <n v="65"/>
    <n v="168"/>
    <n v="23"/>
    <x v="0"/>
    <s v="dental consultation "/>
    <s v="Fall"/>
    <s v="Healthy"/>
  </r>
  <r>
    <n v="95"/>
    <n v="28"/>
    <n v="11"/>
    <n v="2"/>
    <x v="16"/>
    <n v="248"/>
    <n v="25"/>
    <x v="8"/>
    <n v="0"/>
    <n v="1"/>
    <n v="2"/>
    <n v="0"/>
    <n v="0"/>
    <n v="1"/>
    <n v="86"/>
    <n v="165"/>
    <n v="32"/>
    <x v="5"/>
    <s v="dental consultation "/>
    <s v="Fall"/>
    <s v="Obese"/>
  </r>
  <r>
    <n v="96"/>
    <n v="28"/>
    <n v="11"/>
    <n v="3"/>
    <x v="9"/>
    <n v="225"/>
    <n v="26"/>
    <x v="5"/>
    <n v="0"/>
    <n v="1"/>
    <n v="1"/>
    <n v="0"/>
    <n v="0"/>
    <n v="2"/>
    <n v="69"/>
    <n v="169"/>
    <n v="24"/>
    <x v="7"/>
    <s v="dental consultation "/>
    <s v="Fall"/>
    <s v="Healthy"/>
  </r>
  <r>
    <n v="97"/>
    <n v="7"/>
    <n v="11"/>
    <n v="4"/>
    <x v="2"/>
    <n v="289"/>
    <n v="36"/>
    <x v="0"/>
    <n v="0"/>
    <n v="1"/>
    <n v="2"/>
    <n v="1"/>
    <n v="0"/>
    <n v="1"/>
    <n v="90"/>
    <n v="172"/>
    <n v="30"/>
    <x v="11"/>
    <s v="Diseases of the eye and adnexa"/>
    <s v="Fall"/>
    <s v="Overweight"/>
  </r>
  <r>
    <n v="98"/>
    <n v="23"/>
    <n v="11"/>
    <n v="5"/>
    <x v="0"/>
    <n v="291"/>
    <n v="31"/>
    <x v="15"/>
    <n v="0"/>
    <n v="1"/>
    <n v="1"/>
    <n v="1"/>
    <n v="0"/>
    <n v="1"/>
    <n v="73"/>
    <n v="171"/>
    <n v="25"/>
    <x v="7"/>
    <s v="medical consultation "/>
    <s v="Fall"/>
    <s v="Healthy"/>
  </r>
  <r>
    <n v="99"/>
    <n v="23"/>
    <n v="12"/>
    <n v="3"/>
    <x v="22"/>
    <n v="248"/>
    <n v="25"/>
    <x v="8"/>
    <n v="0"/>
    <n v="1"/>
    <n v="2"/>
    <n v="0"/>
    <n v="0"/>
    <n v="1"/>
    <n v="86"/>
    <n v="165"/>
    <n v="32"/>
    <x v="5"/>
    <s v="medical consultation "/>
    <s v="Winter"/>
    <s v="Obese"/>
  </r>
  <r>
    <n v="100"/>
    <n v="19"/>
    <n v="12"/>
    <n v="3"/>
    <x v="7"/>
    <n v="118"/>
    <n v="10"/>
    <x v="7"/>
    <n v="0"/>
    <n v="1"/>
    <n v="0"/>
    <n v="0"/>
    <n v="0"/>
    <n v="0"/>
    <n v="83"/>
    <n v="172"/>
    <n v="28"/>
    <x v="12"/>
    <s v="Injury, poisoning and certain other consequences of external causes"/>
    <s v="Winter"/>
    <s v="Overweight"/>
  </r>
  <r>
    <n v="101"/>
    <n v="23"/>
    <n v="12"/>
    <n v="4"/>
    <x v="1"/>
    <n v="118"/>
    <n v="13"/>
    <x v="1"/>
    <n v="0"/>
    <n v="1"/>
    <n v="1"/>
    <n v="1"/>
    <n v="0"/>
    <n v="0"/>
    <n v="98"/>
    <n v="178"/>
    <n v="31"/>
    <x v="3"/>
    <s v="medical consultation "/>
    <s v="Winter"/>
    <s v="Obese"/>
  </r>
  <r>
    <n v="102"/>
    <n v="26"/>
    <n v="12"/>
    <n v="4"/>
    <x v="25"/>
    <n v="235"/>
    <n v="11"/>
    <x v="7"/>
    <n v="0"/>
    <n v="3"/>
    <n v="1"/>
    <n v="0"/>
    <n v="0"/>
    <n v="1"/>
    <n v="88"/>
    <n v="172"/>
    <n v="29"/>
    <x v="2"/>
    <s v="unjustified absence "/>
    <s v="Winter"/>
    <s v="Overweight"/>
  </r>
  <r>
    <n v="103"/>
    <n v="23"/>
    <n v="12"/>
    <n v="5"/>
    <x v="18"/>
    <n v="225"/>
    <n v="26"/>
    <x v="5"/>
    <n v="0"/>
    <n v="1"/>
    <n v="1"/>
    <n v="0"/>
    <n v="0"/>
    <n v="2"/>
    <n v="69"/>
    <n v="169"/>
    <n v="24"/>
    <x v="3"/>
    <s v="medical consultation "/>
    <s v="Winter"/>
    <s v="Healthy"/>
  </r>
  <r>
    <n v="104"/>
    <n v="26"/>
    <n v="12"/>
    <n v="6"/>
    <x v="31"/>
    <n v="260"/>
    <n v="50"/>
    <x v="2"/>
    <n v="0"/>
    <n v="1"/>
    <n v="4"/>
    <n v="1"/>
    <n v="0"/>
    <n v="0"/>
    <n v="65"/>
    <n v="168"/>
    <n v="23"/>
    <x v="2"/>
    <s v="unjustified absence "/>
    <s v="Winter"/>
    <s v="Healthy"/>
  </r>
  <r>
    <n v="105"/>
    <n v="19"/>
    <n v="12"/>
    <n v="3"/>
    <x v="21"/>
    <n v="118"/>
    <n v="10"/>
    <x v="7"/>
    <n v="0"/>
    <n v="1"/>
    <n v="0"/>
    <n v="0"/>
    <n v="0"/>
    <n v="0"/>
    <n v="83"/>
    <n v="172"/>
    <n v="28"/>
    <x v="13"/>
    <s v="Injury, poisoning and certain other consequences of external causes"/>
    <s v="Winter"/>
    <s v="Overweight"/>
  </r>
  <r>
    <n v="106"/>
    <n v="22"/>
    <n v="12"/>
    <n v="4"/>
    <x v="17"/>
    <n v="361"/>
    <n v="52"/>
    <x v="5"/>
    <n v="0"/>
    <n v="1"/>
    <n v="1"/>
    <n v="1"/>
    <n v="0"/>
    <n v="4"/>
    <n v="80"/>
    <n v="172"/>
    <n v="27"/>
    <x v="2"/>
    <s v="patient follow-up "/>
    <s v="Winter"/>
    <s v="Overweight"/>
  </r>
  <r>
    <n v="107"/>
    <n v="28"/>
    <n v="12"/>
    <n v="5"/>
    <x v="21"/>
    <n v="225"/>
    <n v="26"/>
    <x v="5"/>
    <n v="0"/>
    <n v="1"/>
    <n v="1"/>
    <n v="0"/>
    <n v="0"/>
    <n v="2"/>
    <n v="69"/>
    <n v="169"/>
    <n v="24"/>
    <x v="7"/>
    <s v="dental consultation "/>
    <s v="Winter"/>
    <s v="Healthy"/>
  </r>
  <r>
    <n v="108"/>
    <n v="28"/>
    <n v="12"/>
    <n v="6"/>
    <x v="24"/>
    <n v="260"/>
    <n v="50"/>
    <x v="2"/>
    <n v="0"/>
    <n v="1"/>
    <n v="4"/>
    <n v="1"/>
    <n v="0"/>
    <n v="0"/>
    <n v="65"/>
    <n v="168"/>
    <n v="23"/>
    <x v="7"/>
    <s v="dental consultation "/>
    <s v="Winter"/>
    <s v="Healthy"/>
  </r>
  <r>
    <n v="109"/>
    <n v="23"/>
    <n v="12"/>
    <n v="3"/>
    <x v="14"/>
    <n v="225"/>
    <n v="26"/>
    <x v="5"/>
    <n v="0"/>
    <n v="1"/>
    <n v="1"/>
    <n v="0"/>
    <n v="0"/>
    <n v="2"/>
    <n v="69"/>
    <n v="169"/>
    <n v="24"/>
    <x v="3"/>
    <s v="medical consultation "/>
    <s v="Winter"/>
    <s v="Healthy"/>
  </r>
  <r>
    <n v="110"/>
    <n v="22"/>
    <n v="12"/>
    <n v="4"/>
    <x v="27"/>
    <n v="361"/>
    <n v="52"/>
    <x v="5"/>
    <n v="0"/>
    <n v="1"/>
    <n v="1"/>
    <n v="1"/>
    <n v="0"/>
    <n v="4"/>
    <n v="80"/>
    <n v="172"/>
    <n v="27"/>
    <x v="2"/>
    <s v="patient follow-up "/>
    <s v="Winter"/>
    <s v="Overweight"/>
  </r>
  <r>
    <n v="111"/>
    <n v="27"/>
    <n v="12"/>
    <n v="6"/>
    <x v="8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12"/>
    <n v="19"/>
    <n v="12"/>
    <n v="6"/>
    <x v="25"/>
    <n v="246"/>
    <n v="25"/>
    <x v="9"/>
    <n v="0"/>
    <n v="1"/>
    <n v="0"/>
    <n v="1"/>
    <n v="0"/>
    <n v="0"/>
    <n v="67"/>
    <n v="170"/>
    <n v="23"/>
    <x v="2"/>
    <s v="Injury, poisoning and certain other consequences of external causes"/>
    <s v="Winter"/>
    <s v="Healthy"/>
  </r>
  <r>
    <n v="113"/>
    <n v="23"/>
    <n v="12"/>
    <n v="6"/>
    <x v="11"/>
    <n v="225"/>
    <n v="26"/>
    <x v="5"/>
    <n v="0"/>
    <n v="1"/>
    <n v="1"/>
    <n v="0"/>
    <n v="0"/>
    <n v="2"/>
    <n v="69"/>
    <n v="169"/>
    <n v="24"/>
    <x v="3"/>
    <s v="medical consultation "/>
    <s v="Winter"/>
    <s v="Healthy"/>
  </r>
  <r>
    <n v="114"/>
    <n v="23"/>
    <n v="1"/>
    <n v="4"/>
    <x v="32"/>
    <n v="225"/>
    <n v="26"/>
    <x v="5"/>
    <n v="0"/>
    <n v="1"/>
    <n v="1"/>
    <n v="0"/>
    <n v="0"/>
    <n v="2"/>
    <n v="69"/>
    <n v="169"/>
    <n v="24"/>
    <x v="5"/>
    <s v="medical consultation "/>
    <s v="Winter"/>
    <s v="Healthy"/>
  </r>
  <r>
    <n v="115"/>
    <n v="19"/>
    <n v="1"/>
    <n v="2"/>
    <x v="26"/>
    <n v="118"/>
    <n v="10"/>
    <x v="7"/>
    <n v="0"/>
    <n v="1"/>
    <n v="0"/>
    <n v="0"/>
    <n v="0"/>
    <n v="0"/>
    <n v="83"/>
    <n v="172"/>
    <n v="28"/>
    <x v="5"/>
    <s v="Injury, poisoning and certain other consequences of external causes"/>
    <s v="Winter"/>
    <s v="Overweight"/>
  </r>
  <r>
    <n v="116"/>
    <n v="27"/>
    <n v="1"/>
    <n v="3"/>
    <x v="29"/>
    <n v="118"/>
    <n v="10"/>
    <x v="7"/>
    <n v="0"/>
    <n v="1"/>
    <n v="0"/>
    <n v="0"/>
    <n v="0"/>
    <n v="0"/>
    <n v="83"/>
    <n v="172"/>
    <n v="28"/>
    <x v="5"/>
    <s v="physiotherapy "/>
    <s v="Winter"/>
    <s v="Overweight"/>
  </r>
  <r>
    <n v="117"/>
    <n v="18"/>
    <n v="1"/>
    <n v="3"/>
    <x v="29"/>
    <n v="155"/>
    <n v="12"/>
    <x v="6"/>
    <n v="0"/>
    <n v="1"/>
    <n v="2"/>
    <n v="1"/>
    <n v="0"/>
    <n v="0"/>
    <n v="95"/>
    <n v="196"/>
    <n v="25"/>
    <x v="2"/>
    <s v="Symptoms, signs and abnormal clinical and laboratory findings, not elsewhere classified"/>
    <s v="Winter"/>
    <s v="Healthy"/>
  </r>
  <r>
    <n v="118"/>
    <n v="27"/>
    <n v="1"/>
    <n v="4"/>
    <x v="26"/>
    <n v="225"/>
    <n v="26"/>
    <x v="5"/>
    <n v="0"/>
    <n v="1"/>
    <n v="1"/>
    <n v="0"/>
    <n v="0"/>
    <n v="2"/>
    <n v="69"/>
    <n v="169"/>
    <n v="24"/>
    <x v="3"/>
    <s v="physiotherapy "/>
    <s v="Winter"/>
    <s v="Healthy"/>
  </r>
  <r>
    <n v="119"/>
    <n v="23"/>
    <n v="1"/>
    <n v="5"/>
    <x v="16"/>
    <n v="184"/>
    <n v="42"/>
    <x v="13"/>
    <n v="0"/>
    <n v="1"/>
    <n v="0"/>
    <n v="0"/>
    <n v="0"/>
    <n v="0"/>
    <n v="58"/>
    <n v="167"/>
    <n v="21"/>
    <x v="3"/>
    <s v="medical consultation "/>
    <s v="Winter"/>
    <s v="Healthy"/>
  </r>
  <r>
    <n v="120"/>
    <n v="28"/>
    <n v="1"/>
    <n v="5"/>
    <x v="31"/>
    <n v="225"/>
    <n v="26"/>
    <x v="5"/>
    <n v="0"/>
    <n v="1"/>
    <n v="1"/>
    <n v="0"/>
    <n v="0"/>
    <n v="2"/>
    <n v="69"/>
    <n v="169"/>
    <n v="24"/>
    <x v="3"/>
    <s v="dental consultation "/>
    <s v="Winter"/>
    <s v="Healthy"/>
  </r>
  <r>
    <n v="121"/>
    <n v="27"/>
    <n v="1"/>
    <n v="6"/>
    <x v="25"/>
    <n v="225"/>
    <n v="26"/>
    <x v="5"/>
    <n v="0"/>
    <n v="1"/>
    <n v="1"/>
    <n v="0"/>
    <n v="0"/>
    <n v="2"/>
    <n v="69"/>
    <n v="169"/>
    <n v="24"/>
    <x v="5"/>
    <s v="physiotherapy "/>
    <s v="Winter"/>
    <s v="Healthy"/>
  </r>
  <r>
    <n v="122"/>
    <n v="27"/>
    <n v="1"/>
    <n v="2"/>
    <x v="28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23"/>
    <n v="27"/>
    <n v="1"/>
    <n v="3"/>
    <x v="2"/>
    <n v="225"/>
    <n v="26"/>
    <x v="5"/>
    <n v="0"/>
    <n v="1"/>
    <n v="1"/>
    <n v="0"/>
    <n v="0"/>
    <n v="2"/>
    <n v="69"/>
    <n v="169"/>
    <n v="24"/>
    <x v="3"/>
    <s v="physiotherapy "/>
    <s v="Winter"/>
    <s v="Healthy"/>
  </r>
  <r>
    <n v="124"/>
    <n v="27"/>
    <n v="1"/>
    <n v="3"/>
    <x v="22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25"/>
    <n v="27"/>
    <n v="1"/>
    <n v="4"/>
    <x v="8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26"/>
    <n v="27"/>
    <n v="1"/>
    <n v="5"/>
    <x v="21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27"/>
    <n v="27"/>
    <n v="1"/>
    <n v="6"/>
    <x v="31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28"/>
    <n v="27"/>
    <n v="1"/>
    <n v="2"/>
    <x v="20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29"/>
    <n v="27"/>
    <n v="1"/>
    <n v="3"/>
    <x v="26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30"/>
    <n v="18"/>
    <n v="1"/>
    <n v="3"/>
    <x v="3"/>
    <n v="179"/>
    <n v="26"/>
    <x v="17"/>
    <n v="0"/>
    <n v="3"/>
    <n v="0"/>
    <n v="0"/>
    <n v="0"/>
    <n v="0"/>
    <n v="56"/>
    <n v="171"/>
    <n v="19"/>
    <x v="2"/>
    <s v="Symptoms, signs and abnormal clinical and laboratory findings, not elsewhere classified"/>
    <s v="Winter"/>
    <s v="Healthy"/>
  </r>
  <r>
    <n v="131"/>
    <n v="18"/>
    <n v="1"/>
    <n v="3"/>
    <x v="11"/>
    <n v="289"/>
    <n v="36"/>
    <x v="0"/>
    <n v="0"/>
    <n v="1"/>
    <n v="2"/>
    <n v="1"/>
    <n v="0"/>
    <n v="1"/>
    <n v="90"/>
    <n v="172"/>
    <n v="30"/>
    <x v="2"/>
    <s v="Symptoms, signs and abnormal clinical and laboratory findings, not elsewhere classified"/>
    <s v="Winter"/>
    <s v="Overweight"/>
  </r>
  <r>
    <n v="132"/>
    <n v="27"/>
    <n v="1"/>
    <n v="4"/>
    <x v="3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33"/>
    <n v="23"/>
    <n v="1"/>
    <n v="5"/>
    <x v="12"/>
    <n v="184"/>
    <n v="42"/>
    <x v="13"/>
    <n v="0"/>
    <n v="1"/>
    <n v="0"/>
    <n v="0"/>
    <n v="0"/>
    <n v="0"/>
    <n v="58"/>
    <n v="167"/>
    <n v="21"/>
    <x v="3"/>
    <s v="medical consultation "/>
    <s v="Winter"/>
    <s v="Healthy"/>
  </r>
  <r>
    <n v="134"/>
    <n v="27"/>
    <n v="1"/>
    <n v="5"/>
    <x v="5"/>
    <n v="118"/>
    <n v="10"/>
    <x v="7"/>
    <n v="0"/>
    <n v="1"/>
    <n v="0"/>
    <n v="0"/>
    <n v="0"/>
    <n v="0"/>
    <n v="83"/>
    <n v="172"/>
    <n v="28"/>
    <x v="3"/>
    <s v="physiotherapy "/>
    <s v="Winter"/>
    <s v="Overweight"/>
  </r>
  <r>
    <n v="135"/>
    <n v="27"/>
    <n v="1"/>
    <n v="2"/>
    <x v="19"/>
    <n v="118"/>
    <n v="10"/>
    <x v="7"/>
    <n v="0"/>
    <n v="1"/>
    <n v="0"/>
    <n v="0"/>
    <n v="0"/>
    <n v="0"/>
    <n v="83"/>
    <n v="172"/>
    <n v="28"/>
    <x v="1"/>
    <s v="physiotherapy "/>
    <s v="Winter"/>
    <s v="Overweight"/>
  </r>
  <r>
    <n v="136"/>
    <n v="23"/>
    <n v="1"/>
    <n v="3"/>
    <x v="12"/>
    <n v="225"/>
    <n v="26"/>
    <x v="5"/>
    <n v="0"/>
    <n v="1"/>
    <n v="1"/>
    <n v="0"/>
    <n v="0"/>
    <n v="2"/>
    <n v="69"/>
    <n v="169"/>
    <n v="24"/>
    <x v="5"/>
    <s v="medical consultation "/>
    <s v="Winter"/>
    <s v="Healthy"/>
  </r>
  <r>
    <n v="137"/>
    <n v="22"/>
    <n v="1"/>
    <n v="5"/>
    <x v="4"/>
    <n v="289"/>
    <n v="36"/>
    <x v="0"/>
    <n v="0"/>
    <n v="1"/>
    <n v="2"/>
    <n v="1"/>
    <n v="0"/>
    <n v="1"/>
    <n v="90"/>
    <n v="172"/>
    <n v="30"/>
    <x v="7"/>
    <s v="patient follow-up "/>
    <s v="Winter"/>
    <s v="Overweight"/>
  </r>
  <r>
    <n v="138"/>
    <n v="23"/>
    <n v="2"/>
    <n v="6"/>
    <x v="15"/>
    <n v="184"/>
    <n v="42"/>
    <x v="13"/>
    <n v="0"/>
    <n v="1"/>
    <n v="0"/>
    <n v="0"/>
    <n v="0"/>
    <n v="0"/>
    <n v="58"/>
    <n v="167"/>
    <n v="21"/>
    <x v="5"/>
    <s v="medical consultation "/>
    <s v="Winter"/>
    <s v="Healthy"/>
  </r>
  <r>
    <n v="139"/>
    <n v="1"/>
    <n v="2"/>
    <n v="4"/>
    <x v="21"/>
    <n v="246"/>
    <n v="25"/>
    <x v="9"/>
    <n v="0"/>
    <n v="1"/>
    <n v="0"/>
    <n v="1"/>
    <n v="0"/>
    <n v="0"/>
    <n v="67"/>
    <n v="170"/>
    <n v="23"/>
    <x v="2"/>
    <s v="Certain infectious and parasitic diseases"/>
    <s v="Winter"/>
    <s v="Healthy"/>
  </r>
  <r>
    <n v="140"/>
    <n v="11"/>
    <n v="2"/>
    <n v="4"/>
    <x v="31"/>
    <n v="179"/>
    <n v="51"/>
    <x v="3"/>
    <n v="0"/>
    <n v="1"/>
    <n v="0"/>
    <n v="1"/>
    <n v="0"/>
    <n v="0"/>
    <n v="89"/>
    <n v="170"/>
    <n v="31"/>
    <x v="2"/>
    <s v="Diseases of the digestive system"/>
    <s v="Winter"/>
    <s v="Obese"/>
  </r>
  <r>
    <n v="141"/>
    <n v="28"/>
    <n v="2"/>
    <n v="5"/>
    <x v="10"/>
    <n v="155"/>
    <n v="12"/>
    <x v="6"/>
    <n v="0"/>
    <n v="1"/>
    <n v="2"/>
    <n v="1"/>
    <n v="0"/>
    <n v="0"/>
    <n v="95"/>
    <n v="196"/>
    <n v="25"/>
    <x v="3"/>
    <s v="dental consultation "/>
    <s v="Winter"/>
    <s v="Healthy"/>
  </r>
  <r>
    <n v="142"/>
    <n v="23"/>
    <n v="2"/>
    <n v="5"/>
    <x v="29"/>
    <n v="189"/>
    <n v="29"/>
    <x v="0"/>
    <n v="0"/>
    <n v="1"/>
    <n v="2"/>
    <n v="0"/>
    <n v="0"/>
    <n v="2"/>
    <n v="69"/>
    <n v="167"/>
    <n v="25"/>
    <x v="2"/>
    <s v="medical consultation "/>
    <s v="Winter"/>
    <s v="Healthy"/>
  </r>
  <r>
    <n v="143"/>
    <n v="28"/>
    <n v="2"/>
    <n v="6"/>
    <x v="5"/>
    <n v="260"/>
    <n v="50"/>
    <x v="2"/>
    <n v="0"/>
    <n v="1"/>
    <n v="4"/>
    <n v="1"/>
    <n v="0"/>
    <n v="0"/>
    <n v="65"/>
    <n v="168"/>
    <n v="23"/>
    <x v="3"/>
    <s v="dental consultation "/>
    <s v="Winter"/>
    <s v="Healthy"/>
  </r>
  <r>
    <n v="144"/>
    <n v="22"/>
    <n v="2"/>
    <n v="6"/>
    <x v="9"/>
    <n v="289"/>
    <n v="36"/>
    <x v="0"/>
    <n v="0"/>
    <n v="1"/>
    <n v="2"/>
    <n v="1"/>
    <n v="0"/>
    <n v="1"/>
    <n v="90"/>
    <n v="172"/>
    <n v="30"/>
    <x v="2"/>
    <s v="patient follow-up "/>
    <s v="Winter"/>
    <s v="Overweight"/>
  </r>
  <r>
    <n v="145"/>
    <n v="11"/>
    <n v="2"/>
    <n v="2"/>
    <x v="12"/>
    <n v="388"/>
    <n v="15"/>
    <x v="1"/>
    <n v="0"/>
    <n v="1"/>
    <n v="0"/>
    <n v="0"/>
    <n v="0"/>
    <n v="0"/>
    <n v="76"/>
    <n v="178"/>
    <n v="24"/>
    <x v="2"/>
    <s v="Diseases of the digestive system"/>
    <s v="Winter"/>
    <s v="Healthy"/>
  </r>
  <r>
    <n v="146"/>
    <n v="1"/>
    <n v="2"/>
    <n v="3"/>
    <x v="12"/>
    <n v="388"/>
    <n v="15"/>
    <x v="1"/>
    <n v="0"/>
    <n v="1"/>
    <n v="0"/>
    <n v="0"/>
    <n v="0"/>
    <n v="0"/>
    <n v="76"/>
    <n v="178"/>
    <n v="24"/>
    <x v="2"/>
    <s v="Certain infectious and parasitic diseases"/>
    <s v="Winter"/>
    <s v="Healthy"/>
  </r>
  <r>
    <n v="147"/>
    <n v="28"/>
    <n v="2"/>
    <n v="2"/>
    <x v="12"/>
    <n v="225"/>
    <n v="26"/>
    <x v="5"/>
    <n v="0"/>
    <n v="1"/>
    <n v="1"/>
    <n v="0"/>
    <n v="0"/>
    <n v="2"/>
    <n v="69"/>
    <n v="169"/>
    <n v="24"/>
    <x v="3"/>
    <s v="dental consultation "/>
    <s v="Winter"/>
    <s v="Healthy"/>
  </r>
  <r>
    <n v="148"/>
    <n v="23"/>
    <n v="2"/>
    <n v="3"/>
    <x v="27"/>
    <n v="225"/>
    <n v="26"/>
    <x v="5"/>
    <n v="0"/>
    <n v="1"/>
    <n v="1"/>
    <n v="0"/>
    <n v="0"/>
    <n v="2"/>
    <n v="69"/>
    <n v="169"/>
    <n v="24"/>
    <x v="3"/>
    <s v="medical consultation "/>
    <s v="Winter"/>
    <s v="Healthy"/>
  </r>
  <r>
    <n v="149"/>
    <n v="23"/>
    <n v="2"/>
    <n v="3"/>
    <x v="30"/>
    <n v="179"/>
    <n v="26"/>
    <x v="17"/>
    <n v="0"/>
    <n v="3"/>
    <n v="0"/>
    <n v="0"/>
    <n v="0"/>
    <n v="0"/>
    <n v="56"/>
    <n v="171"/>
    <n v="19"/>
    <x v="5"/>
    <s v="medical consultation "/>
    <s v="Winter"/>
    <s v="Healthy"/>
  </r>
  <r>
    <n v="150"/>
    <n v="23"/>
    <n v="2"/>
    <n v="3"/>
    <x v="23"/>
    <n v="184"/>
    <n v="42"/>
    <x v="13"/>
    <n v="0"/>
    <n v="1"/>
    <n v="0"/>
    <n v="0"/>
    <n v="0"/>
    <n v="0"/>
    <n v="58"/>
    <n v="167"/>
    <n v="21"/>
    <x v="2"/>
    <s v="medical consultation "/>
    <s v="Winter"/>
    <s v="Healthy"/>
  </r>
  <r>
    <n v="151"/>
    <n v="25"/>
    <n v="2"/>
    <n v="5"/>
    <x v="33"/>
    <n v="225"/>
    <n v="26"/>
    <x v="5"/>
    <n v="0"/>
    <n v="1"/>
    <n v="1"/>
    <n v="0"/>
    <n v="0"/>
    <n v="2"/>
    <n v="69"/>
    <n v="169"/>
    <n v="24"/>
    <x v="7"/>
    <s v="laboratory examination "/>
    <s v="Winter"/>
    <s v="Healthy"/>
  </r>
  <r>
    <n v="152"/>
    <n v="18"/>
    <n v="2"/>
    <n v="2"/>
    <x v="32"/>
    <n v="330"/>
    <n v="16"/>
    <x v="5"/>
    <n v="0"/>
    <n v="2"/>
    <n v="0"/>
    <n v="0"/>
    <n v="0"/>
    <n v="0"/>
    <n v="84"/>
    <n v="182"/>
    <n v="25"/>
    <x v="2"/>
    <s v="Symptoms, signs and abnormal clinical and laboratory findings, not elsewhere classified"/>
    <s v="Winter"/>
    <s v="Healthy"/>
  </r>
  <r>
    <n v="153"/>
    <n v="23"/>
    <n v="2"/>
    <n v="3"/>
    <x v="4"/>
    <n v="330"/>
    <n v="16"/>
    <x v="5"/>
    <n v="0"/>
    <n v="2"/>
    <n v="0"/>
    <n v="0"/>
    <n v="0"/>
    <n v="0"/>
    <n v="84"/>
    <n v="182"/>
    <n v="25"/>
    <x v="5"/>
    <s v="medical consultation "/>
    <s v="Winter"/>
    <s v="Healthy"/>
  </r>
  <r>
    <n v="154"/>
    <n v="23"/>
    <n v="2"/>
    <n v="4"/>
    <x v="13"/>
    <n v="225"/>
    <n v="26"/>
    <x v="5"/>
    <n v="0"/>
    <n v="1"/>
    <n v="1"/>
    <n v="0"/>
    <n v="0"/>
    <n v="2"/>
    <n v="69"/>
    <n v="169"/>
    <n v="24"/>
    <x v="5"/>
    <s v="medical consultation "/>
    <s v="Winter"/>
    <s v="Healthy"/>
  </r>
  <r>
    <n v="155"/>
    <n v="19"/>
    <n v="2"/>
    <n v="5"/>
    <x v="7"/>
    <n v="189"/>
    <n v="29"/>
    <x v="0"/>
    <n v="0"/>
    <n v="1"/>
    <n v="2"/>
    <n v="0"/>
    <n v="0"/>
    <n v="2"/>
    <n v="69"/>
    <n v="167"/>
    <n v="25"/>
    <x v="2"/>
    <s v="Injury, poisoning and certain other consequences of external causes"/>
    <s v="Winter"/>
    <s v="Healthy"/>
  </r>
  <r>
    <n v="156"/>
    <n v="28"/>
    <n v="3"/>
    <n v="3"/>
    <x v="19"/>
    <n v="291"/>
    <n v="50"/>
    <x v="12"/>
    <n v="0"/>
    <n v="1"/>
    <n v="0"/>
    <n v="1"/>
    <n v="0"/>
    <n v="0"/>
    <n v="65"/>
    <n v="169"/>
    <n v="23"/>
    <x v="3"/>
    <s v="dental consultation "/>
    <s v="Spring"/>
    <s v="Healthy"/>
  </r>
  <r>
    <n v="157"/>
    <n v="19"/>
    <n v="3"/>
    <n v="3"/>
    <x v="6"/>
    <n v="260"/>
    <n v="50"/>
    <x v="2"/>
    <n v="0"/>
    <n v="1"/>
    <n v="4"/>
    <n v="1"/>
    <n v="0"/>
    <n v="0"/>
    <n v="65"/>
    <n v="168"/>
    <n v="23"/>
    <x v="2"/>
    <s v="Injury, poisoning and certain other consequences of external causes"/>
    <s v="Spring"/>
    <s v="Healthy"/>
  </r>
  <r>
    <n v="158"/>
    <n v="19"/>
    <n v="3"/>
    <n v="3"/>
    <x v="7"/>
    <n v="157"/>
    <n v="27"/>
    <x v="10"/>
    <n v="0"/>
    <n v="1"/>
    <n v="0"/>
    <n v="1"/>
    <n v="1"/>
    <n v="0"/>
    <n v="75"/>
    <n v="185"/>
    <n v="22"/>
    <x v="7"/>
    <s v="Injury, poisoning and certain other consequences of external causes"/>
    <s v="Spring"/>
    <s v="Healthy"/>
  </r>
  <r>
    <n v="159"/>
    <n v="17"/>
    <n v="3"/>
    <n v="3"/>
    <x v="2"/>
    <n v="179"/>
    <n v="22"/>
    <x v="15"/>
    <n v="0"/>
    <n v="2"/>
    <n v="2"/>
    <n v="0"/>
    <n v="1"/>
    <n v="0"/>
    <n v="63"/>
    <n v="170"/>
    <n v="22"/>
    <x v="2"/>
    <s v="Congenital malformations, deformations and chromosomal abnormalities"/>
    <s v="Spring"/>
    <s v="Healthy"/>
  </r>
  <r>
    <n v="160"/>
    <n v="22"/>
    <n v="3"/>
    <n v="4"/>
    <x v="33"/>
    <n v="291"/>
    <n v="31"/>
    <x v="15"/>
    <n v="0"/>
    <n v="1"/>
    <n v="1"/>
    <n v="1"/>
    <n v="0"/>
    <n v="1"/>
    <n v="73"/>
    <n v="171"/>
    <n v="25"/>
    <x v="2"/>
    <s v="patient follow-up "/>
    <s v="Spring"/>
    <s v="Healthy"/>
  </r>
  <r>
    <n v="161"/>
    <n v="13"/>
    <n v="3"/>
    <n v="4"/>
    <x v="26"/>
    <n v="260"/>
    <n v="50"/>
    <x v="2"/>
    <n v="0"/>
    <n v="1"/>
    <n v="4"/>
    <n v="1"/>
    <n v="0"/>
    <n v="0"/>
    <n v="65"/>
    <n v="168"/>
    <n v="23"/>
    <x v="2"/>
    <s v="Diseases of the musculoskeletal system and connective tissue"/>
    <s v="Spring"/>
    <s v="Healthy"/>
  </r>
  <r>
    <n v="162"/>
    <n v="13"/>
    <n v="3"/>
    <n v="5"/>
    <x v="15"/>
    <n v="179"/>
    <n v="26"/>
    <x v="17"/>
    <n v="0"/>
    <n v="3"/>
    <n v="0"/>
    <n v="0"/>
    <n v="0"/>
    <n v="0"/>
    <n v="56"/>
    <n v="171"/>
    <n v="19"/>
    <x v="2"/>
    <s v="Diseases of the musculoskeletal system and connective tissue"/>
    <s v="Spring"/>
    <s v="Healthy"/>
  </r>
  <r>
    <n v="163"/>
    <n v="14"/>
    <n v="3"/>
    <n v="6"/>
    <x v="3"/>
    <n v="248"/>
    <n v="25"/>
    <x v="8"/>
    <n v="0"/>
    <n v="1"/>
    <n v="2"/>
    <n v="0"/>
    <n v="0"/>
    <n v="1"/>
    <n v="86"/>
    <n v="165"/>
    <n v="32"/>
    <x v="7"/>
    <s v="Diseases of the genitourinary system"/>
    <s v="Spring"/>
    <s v="Obese"/>
  </r>
  <r>
    <n v="164"/>
    <n v="13"/>
    <n v="3"/>
    <n v="6"/>
    <x v="23"/>
    <n v="260"/>
    <n v="50"/>
    <x v="2"/>
    <n v="0"/>
    <n v="1"/>
    <n v="4"/>
    <n v="1"/>
    <n v="0"/>
    <n v="0"/>
    <n v="65"/>
    <n v="168"/>
    <n v="23"/>
    <x v="4"/>
    <s v="Diseases of the musculoskeletal system and connective tissue"/>
    <s v="Spring"/>
    <s v="Healthy"/>
  </r>
  <r>
    <n v="165"/>
    <n v="11"/>
    <n v="3"/>
    <n v="2"/>
    <x v="31"/>
    <n v="179"/>
    <n v="22"/>
    <x v="15"/>
    <n v="0"/>
    <n v="2"/>
    <n v="2"/>
    <n v="0"/>
    <n v="1"/>
    <n v="0"/>
    <n v="63"/>
    <n v="170"/>
    <n v="22"/>
    <x v="4"/>
    <s v="Diseases of the digestive system"/>
    <s v="Spring"/>
    <s v="Healthy"/>
  </r>
  <r>
    <n v="166"/>
    <n v="1"/>
    <n v="3"/>
    <n v="2"/>
    <x v="22"/>
    <n v="155"/>
    <n v="12"/>
    <x v="6"/>
    <n v="0"/>
    <n v="1"/>
    <n v="2"/>
    <n v="1"/>
    <n v="0"/>
    <n v="0"/>
    <n v="95"/>
    <n v="196"/>
    <n v="25"/>
    <x v="10"/>
    <s v="Certain infectious and parasitic diseases"/>
    <s v="Spring"/>
    <s v="Healthy"/>
  </r>
  <r>
    <n v="167"/>
    <n v="26"/>
    <n v="3"/>
    <n v="2"/>
    <x v="12"/>
    <n v="260"/>
    <n v="50"/>
    <x v="2"/>
    <n v="0"/>
    <n v="1"/>
    <n v="4"/>
    <n v="1"/>
    <n v="0"/>
    <n v="0"/>
    <n v="65"/>
    <n v="168"/>
    <n v="23"/>
    <x v="10"/>
    <s v="unjustified absence "/>
    <s v="Spring"/>
    <s v="Healthy"/>
  </r>
  <r>
    <n v="168"/>
    <n v="13"/>
    <n v="3"/>
    <n v="3"/>
    <x v="31"/>
    <n v="155"/>
    <n v="12"/>
    <x v="6"/>
    <n v="0"/>
    <n v="1"/>
    <n v="2"/>
    <n v="1"/>
    <n v="0"/>
    <n v="0"/>
    <n v="95"/>
    <n v="196"/>
    <n v="25"/>
    <x v="2"/>
    <s v="Diseases of the musculoskeletal system and connective tissue"/>
    <s v="Spring"/>
    <s v="Healthy"/>
  </r>
  <r>
    <n v="169"/>
    <n v="6"/>
    <n v="3"/>
    <n v="5"/>
    <x v="17"/>
    <n v="289"/>
    <n v="36"/>
    <x v="0"/>
    <n v="0"/>
    <n v="1"/>
    <n v="2"/>
    <n v="1"/>
    <n v="0"/>
    <n v="1"/>
    <n v="90"/>
    <n v="172"/>
    <n v="30"/>
    <x v="2"/>
    <s v="Diseases of the nervous system"/>
    <s v="Spring"/>
    <s v="Overweight"/>
  </r>
  <r>
    <n v="170"/>
    <n v="8"/>
    <n v="3"/>
    <n v="5"/>
    <x v="15"/>
    <n v="179"/>
    <n v="22"/>
    <x v="15"/>
    <n v="0"/>
    <n v="2"/>
    <n v="2"/>
    <n v="0"/>
    <n v="1"/>
    <n v="0"/>
    <n v="63"/>
    <n v="170"/>
    <n v="22"/>
    <x v="2"/>
    <s v="Diseases of the ear and mastoid process"/>
    <s v="Spring"/>
    <s v="Healthy"/>
  </r>
  <r>
    <n v="171"/>
    <n v="28"/>
    <n v="3"/>
    <n v="6"/>
    <x v="14"/>
    <n v="260"/>
    <n v="50"/>
    <x v="2"/>
    <n v="0"/>
    <n v="1"/>
    <n v="4"/>
    <n v="1"/>
    <n v="0"/>
    <n v="0"/>
    <n v="65"/>
    <n v="168"/>
    <n v="23"/>
    <x v="0"/>
    <s v="dental consultation "/>
    <s v="Spring"/>
    <s v="Healthy"/>
  </r>
  <r>
    <n v="172"/>
    <n v="23"/>
    <n v="3"/>
    <n v="6"/>
    <x v="2"/>
    <n v="225"/>
    <n v="26"/>
    <x v="5"/>
    <n v="0"/>
    <n v="1"/>
    <n v="1"/>
    <n v="0"/>
    <n v="0"/>
    <n v="2"/>
    <n v="69"/>
    <n v="169"/>
    <n v="24"/>
    <x v="5"/>
    <s v="medical consultation "/>
    <s v="Spring"/>
    <s v="Healthy"/>
  </r>
  <r>
    <n v="173"/>
    <n v="14"/>
    <n v="3"/>
    <n v="2"/>
    <x v="30"/>
    <n v="279"/>
    <n v="5"/>
    <x v="4"/>
    <n v="0"/>
    <n v="1"/>
    <n v="2"/>
    <n v="1"/>
    <n v="1"/>
    <n v="0"/>
    <n v="68"/>
    <n v="168"/>
    <n v="24"/>
    <x v="2"/>
    <s v="Diseases of the genitourinary system"/>
    <s v="Spring"/>
    <s v="Healthy"/>
  </r>
  <r>
    <n v="174"/>
    <n v="13"/>
    <n v="3"/>
    <n v="3"/>
    <x v="27"/>
    <n v="179"/>
    <n v="51"/>
    <x v="3"/>
    <n v="0"/>
    <n v="1"/>
    <n v="0"/>
    <n v="1"/>
    <n v="0"/>
    <n v="0"/>
    <n v="89"/>
    <n v="170"/>
    <n v="31"/>
    <x v="11"/>
    <s v="Diseases of the musculoskeletal system and connective tissue"/>
    <s v="Spring"/>
    <s v="Obese"/>
  </r>
  <r>
    <n v="175"/>
    <n v="23"/>
    <n v="3"/>
    <n v="4"/>
    <x v="28"/>
    <n v="225"/>
    <n v="26"/>
    <x v="5"/>
    <n v="0"/>
    <n v="1"/>
    <n v="1"/>
    <n v="0"/>
    <n v="0"/>
    <n v="2"/>
    <n v="69"/>
    <n v="169"/>
    <n v="24"/>
    <x v="3"/>
    <s v="medical consultation "/>
    <s v="Spring"/>
    <s v="Healthy"/>
  </r>
  <r>
    <n v="176"/>
    <n v="11"/>
    <n v="3"/>
    <n v="2"/>
    <x v="2"/>
    <n v="225"/>
    <n v="26"/>
    <x v="5"/>
    <n v="0"/>
    <n v="1"/>
    <n v="1"/>
    <n v="0"/>
    <n v="0"/>
    <n v="2"/>
    <n v="69"/>
    <n v="169"/>
    <n v="24"/>
    <x v="2"/>
    <s v="Diseases of the digestive system"/>
    <s v="Spring"/>
    <s v="Healthy"/>
  </r>
  <r>
    <n v="177"/>
    <n v="13"/>
    <n v="3"/>
    <n v="2"/>
    <x v="22"/>
    <n v="179"/>
    <n v="26"/>
    <x v="17"/>
    <n v="0"/>
    <n v="3"/>
    <n v="0"/>
    <n v="0"/>
    <n v="0"/>
    <n v="0"/>
    <n v="56"/>
    <n v="171"/>
    <n v="19"/>
    <x v="5"/>
    <s v="Diseases of the musculoskeletal system and connective tissue"/>
    <s v="Spring"/>
    <s v="Healthy"/>
  </r>
  <r>
    <n v="178"/>
    <n v="11"/>
    <n v="3"/>
    <n v="3"/>
    <x v="24"/>
    <n v="225"/>
    <n v="26"/>
    <x v="5"/>
    <n v="0"/>
    <n v="1"/>
    <n v="1"/>
    <n v="0"/>
    <n v="0"/>
    <n v="2"/>
    <n v="69"/>
    <n v="169"/>
    <n v="24"/>
    <x v="2"/>
    <s v="Diseases of the digestive system"/>
    <s v="Spring"/>
    <s v="Healthy"/>
  </r>
  <r>
    <n v="179"/>
    <n v="11"/>
    <n v="3"/>
    <n v="4"/>
    <x v="29"/>
    <n v="225"/>
    <n v="26"/>
    <x v="5"/>
    <n v="0"/>
    <n v="1"/>
    <n v="1"/>
    <n v="0"/>
    <n v="0"/>
    <n v="2"/>
    <n v="69"/>
    <n v="169"/>
    <n v="24"/>
    <x v="10"/>
    <s v="Diseases of the digestive system"/>
    <s v="Spring"/>
    <s v="Healthy"/>
  </r>
  <r>
    <n v="180"/>
    <n v="13"/>
    <n v="3"/>
    <n v="4"/>
    <x v="9"/>
    <n v="179"/>
    <n v="51"/>
    <x v="3"/>
    <n v="0"/>
    <n v="1"/>
    <n v="0"/>
    <n v="1"/>
    <n v="0"/>
    <n v="0"/>
    <n v="89"/>
    <n v="170"/>
    <n v="31"/>
    <x v="7"/>
    <s v="Diseases of the musculoskeletal system and connective tissue"/>
    <s v="Spring"/>
    <s v="Obese"/>
  </r>
  <r>
    <n v="181"/>
    <n v="14"/>
    <n v="3"/>
    <n v="5"/>
    <x v="1"/>
    <n v="279"/>
    <n v="5"/>
    <x v="4"/>
    <n v="0"/>
    <n v="1"/>
    <n v="2"/>
    <n v="1"/>
    <n v="1"/>
    <n v="0"/>
    <n v="68"/>
    <n v="168"/>
    <n v="24"/>
    <x v="10"/>
    <s v="Diseases of the genitourinary system"/>
    <s v="Spring"/>
    <s v="Healthy"/>
  </r>
  <r>
    <n v="182"/>
    <n v="28"/>
    <n v="3"/>
    <n v="6"/>
    <x v="1"/>
    <n v="225"/>
    <n v="26"/>
    <x v="5"/>
    <n v="0"/>
    <n v="1"/>
    <n v="1"/>
    <n v="0"/>
    <n v="0"/>
    <n v="2"/>
    <n v="69"/>
    <n v="169"/>
    <n v="24"/>
    <x v="3"/>
    <s v="dental consultation "/>
    <s v="Spring"/>
    <s v="Healthy"/>
  </r>
  <r>
    <n v="183"/>
    <n v="14"/>
    <n v="3"/>
    <n v="6"/>
    <x v="24"/>
    <n v="248"/>
    <n v="25"/>
    <x v="8"/>
    <n v="0"/>
    <n v="1"/>
    <n v="2"/>
    <n v="0"/>
    <n v="0"/>
    <n v="1"/>
    <n v="86"/>
    <n v="165"/>
    <n v="32"/>
    <x v="7"/>
    <s v="Diseases of the genitourinary system"/>
    <s v="Spring"/>
    <s v="Obese"/>
  </r>
  <r>
    <n v="184"/>
    <n v="28"/>
    <n v="3"/>
    <n v="2"/>
    <x v="24"/>
    <n v="225"/>
    <n v="26"/>
    <x v="5"/>
    <n v="0"/>
    <n v="1"/>
    <n v="1"/>
    <n v="0"/>
    <n v="0"/>
    <n v="2"/>
    <n v="69"/>
    <n v="169"/>
    <n v="24"/>
    <x v="5"/>
    <s v="dental consultation "/>
    <s v="Spring"/>
    <s v="Healthy"/>
  </r>
  <r>
    <n v="185"/>
    <n v="28"/>
    <n v="4"/>
    <n v="4"/>
    <x v="21"/>
    <n v="291"/>
    <n v="31"/>
    <x v="15"/>
    <n v="0"/>
    <n v="1"/>
    <n v="1"/>
    <n v="1"/>
    <n v="0"/>
    <n v="1"/>
    <n v="73"/>
    <n v="171"/>
    <n v="25"/>
    <x v="5"/>
    <s v="dental consultation "/>
    <s v="Spring"/>
    <s v="Healthy"/>
  </r>
  <r>
    <n v="186"/>
    <n v="23"/>
    <n v="4"/>
    <n v="4"/>
    <x v="9"/>
    <n v="225"/>
    <n v="26"/>
    <x v="5"/>
    <n v="0"/>
    <n v="1"/>
    <n v="1"/>
    <n v="0"/>
    <n v="0"/>
    <n v="2"/>
    <n v="69"/>
    <n v="169"/>
    <n v="24"/>
    <x v="5"/>
    <s v="medical consultation "/>
    <s v="Spring"/>
    <s v="Healthy"/>
  </r>
  <r>
    <n v="187"/>
    <n v="28"/>
    <n v="4"/>
    <n v="3"/>
    <x v="23"/>
    <n v="155"/>
    <n v="12"/>
    <x v="6"/>
    <n v="0"/>
    <n v="1"/>
    <n v="2"/>
    <n v="1"/>
    <n v="0"/>
    <n v="0"/>
    <n v="95"/>
    <n v="196"/>
    <n v="25"/>
    <x v="5"/>
    <s v="dental consultation "/>
    <s v="Spring"/>
    <s v="Healthy"/>
  </r>
  <r>
    <n v="188"/>
    <n v="13"/>
    <n v="4"/>
    <n v="4"/>
    <x v="6"/>
    <n v="246"/>
    <n v="25"/>
    <x v="9"/>
    <n v="0"/>
    <n v="1"/>
    <n v="0"/>
    <n v="1"/>
    <n v="0"/>
    <n v="0"/>
    <n v="67"/>
    <n v="170"/>
    <n v="23"/>
    <x v="11"/>
    <s v="Diseases of the musculoskeletal system and connective tissue"/>
    <s v="Spring"/>
    <s v="Healthy"/>
  </r>
  <r>
    <n v="189"/>
    <n v="23"/>
    <n v="4"/>
    <n v="5"/>
    <x v="25"/>
    <n v="155"/>
    <n v="12"/>
    <x v="6"/>
    <n v="0"/>
    <n v="1"/>
    <n v="2"/>
    <n v="1"/>
    <n v="0"/>
    <n v="0"/>
    <n v="95"/>
    <n v="196"/>
    <n v="25"/>
    <x v="5"/>
    <s v="medical consultation "/>
    <s v="Spring"/>
    <s v="Healthy"/>
  </r>
  <r>
    <n v="190"/>
    <n v="28"/>
    <n v="4"/>
    <n v="6"/>
    <x v="0"/>
    <n v="225"/>
    <n v="26"/>
    <x v="5"/>
    <n v="0"/>
    <n v="1"/>
    <n v="1"/>
    <n v="0"/>
    <n v="0"/>
    <n v="2"/>
    <n v="69"/>
    <n v="169"/>
    <n v="24"/>
    <x v="3"/>
    <s v="dental consultation "/>
    <s v="Spring"/>
    <s v="Healthy"/>
  </r>
  <r>
    <n v="191"/>
    <n v="28"/>
    <n v="4"/>
    <n v="6"/>
    <x v="32"/>
    <n v="260"/>
    <n v="50"/>
    <x v="2"/>
    <n v="0"/>
    <n v="1"/>
    <n v="4"/>
    <n v="1"/>
    <n v="0"/>
    <n v="0"/>
    <n v="65"/>
    <n v="168"/>
    <n v="23"/>
    <x v="0"/>
    <s v="dental consultation "/>
    <s v="Spring"/>
    <s v="Healthy"/>
  </r>
  <r>
    <n v="192"/>
    <n v="13"/>
    <n v="4"/>
    <n v="4"/>
    <x v="10"/>
    <n v="179"/>
    <n v="51"/>
    <x v="3"/>
    <n v="0"/>
    <n v="1"/>
    <n v="0"/>
    <n v="1"/>
    <n v="0"/>
    <n v="0"/>
    <n v="89"/>
    <n v="170"/>
    <n v="31"/>
    <x v="11"/>
    <s v="Diseases of the musculoskeletal system and connective tissue"/>
    <s v="Spring"/>
    <s v="Obese"/>
  </r>
  <r>
    <n v="193"/>
    <n v="23"/>
    <n v="4"/>
    <n v="5"/>
    <x v="24"/>
    <n v="118"/>
    <n v="13"/>
    <x v="1"/>
    <n v="0"/>
    <n v="1"/>
    <n v="1"/>
    <n v="1"/>
    <n v="0"/>
    <n v="0"/>
    <n v="98"/>
    <n v="178"/>
    <n v="31"/>
    <x v="5"/>
    <s v="medical consultation "/>
    <s v="Spring"/>
    <s v="Obese"/>
  </r>
  <r>
    <n v="194"/>
    <n v="23"/>
    <n v="4"/>
    <n v="6"/>
    <x v="11"/>
    <n v="291"/>
    <n v="31"/>
    <x v="15"/>
    <n v="0"/>
    <n v="1"/>
    <n v="1"/>
    <n v="1"/>
    <n v="0"/>
    <n v="1"/>
    <n v="73"/>
    <n v="171"/>
    <n v="25"/>
    <x v="7"/>
    <s v="medical consultation "/>
    <s v="Spring"/>
    <s v="Healthy"/>
  </r>
  <r>
    <n v="195"/>
    <n v="14"/>
    <n v="4"/>
    <n v="6"/>
    <x v="2"/>
    <n v="246"/>
    <n v="25"/>
    <x v="9"/>
    <n v="0"/>
    <n v="1"/>
    <n v="0"/>
    <n v="1"/>
    <n v="0"/>
    <n v="0"/>
    <n v="67"/>
    <n v="170"/>
    <n v="23"/>
    <x v="2"/>
    <s v="Diseases of the genitourinary system"/>
    <s v="Spring"/>
    <s v="Healthy"/>
  </r>
  <r>
    <n v="196"/>
    <n v="28"/>
    <n v="4"/>
    <n v="6"/>
    <x v="19"/>
    <n v="291"/>
    <n v="31"/>
    <x v="15"/>
    <n v="0"/>
    <n v="1"/>
    <n v="1"/>
    <n v="1"/>
    <n v="0"/>
    <n v="1"/>
    <n v="73"/>
    <n v="171"/>
    <n v="25"/>
    <x v="5"/>
    <s v="dental consultation "/>
    <s v="Spring"/>
    <s v="Healthy"/>
  </r>
  <r>
    <n v="197"/>
    <n v="28"/>
    <n v="4"/>
    <n v="6"/>
    <x v="10"/>
    <n v="248"/>
    <n v="25"/>
    <x v="8"/>
    <n v="0"/>
    <n v="1"/>
    <n v="2"/>
    <n v="0"/>
    <n v="0"/>
    <n v="1"/>
    <n v="86"/>
    <n v="165"/>
    <n v="32"/>
    <x v="2"/>
    <s v="dental consultation "/>
    <s v="Spring"/>
    <s v="Obese"/>
  </r>
  <r>
    <n v="198"/>
    <n v="19"/>
    <n v="4"/>
    <n v="6"/>
    <x v="32"/>
    <n v="260"/>
    <n v="50"/>
    <x v="2"/>
    <n v="0"/>
    <n v="1"/>
    <n v="4"/>
    <n v="1"/>
    <n v="0"/>
    <n v="0"/>
    <n v="65"/>
    <n v="168"/>
    <n v="23"/>
    <x v="13"/>
    <s v="Injury, poisoning and certain other consequences of external causes"/>
    <s v="Spring"/>
    <s v="Healthy"/>
  </r>
  <r>
    <n v="199"/>
    <n v="19"/>
    <n v="4"/>
    <n v="3"/>
    <x v="24"/>
    <n v="289"/>
    <n v="36"/>
    <x v="0"/>
    <n v="0"/>
    <n v="1"/>
    <n v="2"/>
    <n v="1"/>
    <n v="0"/>
    <n v="1"/>
    <n v="90"/>
    <n v="172"/>
    <n v="30"/>
    <x v="2"/>
    <s v="Injury, poisoning and certain other consequences of external causes"/>
    <s v="Spring"/>
    <s v="Overweight"/>
  </r>
  <r>
    <n v="200"/>
    <n v="12"/>
    <n v="4"/>
    <n v="4"/>
    <x v="7"/>
    <n v="155"/>
    <n v="12"/>
    <x v="6"/>
    <n v="0"/>
    <n v="1"/>
    <n v="2"/>
    <n v="1"/>
    <n v="0"/>
    <n v="0"/>
    <n v="95"/>
    <n v="196"/>
    <n v="25"/>
    <x v="11"/>
    <s v="Diseases of the skin and subcutaneous tissue"/>
    <s v="Spring"/>
    <s v="Healthy"/>
  </r>
  <r>
    <n v="201"/>
    <n v="19"/>
    <n v="4"/>
    <n v="4"/>
    <x v="20"/>
    <n v="378"/>
    <n v="49"/>
    <x v="2"/>
    <n v="0"/>
    <n v="1"/>
    <n v="2"/>
    <n v="0"/>
    <n v="1"/>
    <n v="4"/>
    <n v="65"/>
    <n v="174"/>
    <n v="21"/>
    <x v="2"/>
    <s v="Injury, poisoning and certain other consequences of external causes"/>
    <s v="Spring"/>
    <s v="Healthy"/>
  </r>
  <r>
    <n v="202"/>
    <n v="13"/>
    <n v="4"/>
    <n v="5"/>
    <x v="9"/>
    <n v="289"/>
    <n v="36"/>
    <x v="0"/>
    <n v="0"/>
    <n v="1"/>
    <n v="2"/>
    <n v="1"/>
    <n v="0"/>
    <n v="1"/>
    <n v="90"/>
    <n v="172"/>
    <n v="30"/>
    <x v="10"/>
    <s v="Diseases of the musculoskeletal system and connective tissue"/>
    <s v="Spring"/>
    <s v="Overweight"/>
  </r>
  <r>
    <n v="203"/>
    <n v="7"/>
    <n v="4"/>
    <n v="6"/>
    <x v="31"/>
    <n v="235"/>
    <n v="11"/>
    <x v="7"/>
    <n v="0"/>
    <n v="3"/>
    <n v="1"/>
    <n v="0"/>
    <n v="0"/>
    <n v="1"/>
    <n v="88"/>
    <n v="172"/>
    <n v="29"/>
    <x v="7"/>
    <s v="Diseases of the eye and adnexa"/>
    <s v="Spring"/>
    <s v="Overweight"/>
  </r>
  <r>
    <n v="204"/>
    <n v="0"/>
    <n v="4"/>
    <n v="2"/>
    <x v="17"/>
    <n v="235"/>
    <n v="29"/>
    <x v="11"/>
    <n v="1"/>
    <n v="1"/>
    <n v="1"/>
    <n v="0"/>
    <n v="1"/>
    <n v="5"/>
    <n v="88"/>
    <n v="163"/>
    <n v="33"/>
    <x v="1"/>
    <s v="Unkown"/>
    <s v="Spring"/>
    <s v="Obese"/>
  </r>
  <r>
    <n v="205"/>
    <n v="13"/>
    <n v="5"/>
    <n v="4"/>
    <x v="4"/>
    <n v="289"/>
    <n v="36"/>
    <x v="0"/>
    <n v="0"/>
    <n v="1"/>
    <n v="2"/>
    <n v="1"/>
    <n v="0"/>
    <n v="1"/>
    <n v="90"/>
    <n v="172"/>
    <n v="30"/>
    <x v="2"/>
    <s v="Diseases of the musculoskeletal system and connective tissue"/>
    <s v="Spring"/>
    <s v="Overweight"/>
  </r>
  <r>
    <n v="206"/>
    <n v="28"/>
    <n v="5"/>
    <n v="5"/>
    <x v="20"/>
    <n v="155"/>
    <n v="12"/>
    <x v="6"/>
    <n v="0"/>
    <n v="1"/>
    <n v="2"/>
    <n v="1"/>
    <n v="0"/>
    <n v="0"/>
    <n v="95"/>
    <n v="196"/>
    <n v="25"/>
    <x v="3"/>
    <s v="dental consultation "/>
    <s v="Spring"/>
    <s v="Healthy"/>
  </r>
  <r>
    <n v="207"/>
    <n v="28"/>
    <n v="5"/>
    <n v="2"/>
    <x v="17"/>
    <n v="155"/>
    <n v="12"/>
    <x v="6"/>
    <n v="0"/>
    <n v="1"/>
    <n v="2"/>
    <n v="1"/>
    <n v="0"/>
    <n v="0"/>
    <n v="95"/>
    <n v="196"/>
    <n v="25"/>
    <x v="5"/>
    <s v="dental consultation "/>
    <s v="Spring"/>
    <s v="Healthy"/>
  </r>
  <r>
    <n v="208"/>
    <n v="18"/>
    <n v="5"/>
    <n v="3"/>
    <x v="12"/>
    <n v="179"/>
    <n v="51"/>
    <x v="3"/>
    <n v="0"/>
    <n v="1"/>
    <n v="0"/>
    <n v="1"/>
    <n v="0"/>
    <n v="0"/>
    <n v="89"/>
    <n v="170"/>
    <n v="31"/>
    <x v="2"/>
    <s v="Symptoms, signs and abnormal clinical and laboratory findings, not elsewhere classified"/>
    <s v="Spring"/>
    <s v="Obese"/>
  </r>
  <r>
    <n v="209"/>
    <n v="19"/>
    <n v="5"/>
    <n v="3"/>
    <x v="2"/>
    <n v="225"/>
    <n v="26"/>
    <x v="5"/>
    <n v="0"/>
    <n v="1"/>
    <n v="1"/>
    <n v="0"/>
    <n v="0"/>
    <n v="2"/>
    <n v="69"/>
    <n v="169"/>
    <n v="24"/>
    <x v="2"/>
    <s v="Injury, poisoning and certain other consequences of external causes"/>
    <s v="Spring"/>
    <s v="Healthy"/>
  </r>
  <r>
    <n v="210"/>
    <n v="7"/>
    <n v="5"/>
    <n v="4"/>
    <x v="3"/>
    <n v="184"/>
    <n v="42"/>
    <x v="13"/>
    <n v="0"/>
    <n v="1"/>
    <n v="0"/>
    <n v="0"/>
    <n v="0"/>
    <n v="0"/>
    <n v="58"/>
    <n v="167"/>
    <n v="21"/>
    <x v="0"/>
    <s v="Diseases of the eye and adnexa"/>
    <s v="Spring"/>
    <s v="Healthy"/>
  </r>
  <r>
    <n v="211"/>
    <n v="28"/>
    <n v="5"/>
    <n v="2"/>
    <x v="28"/>
    <n v="155"/>
    <n v="12"/>
    <x v="6"/>
    <n v="0"/>
    <n v="1"/>
    <n v="2"/>
    <n v="1"/>
    <n v="0"/>
    <n v="0"/>
    <n v="95"/>
    <n v="196"/>
    <n v="25"/>
    <x v="3"/>
    <s v="dental consultation "/>
    <s v="Spring"/>
    <s v="Healthy"/>
  </r>
  <r>
    <n v="212"/>
    <n v="12"/>
    <n v="5"/>
    <n v="3"/>
    <x v="16"/>
    <n v="179"/>
    <n v="51"/>
    <x v="3"/>
    <n v="0"/>
    <n v="1"/>
    <n v="0"/>
    <n v="1"/>
    <n v="0"/>
    <n v="0"/>
    <n v="89"/>
    <n v="170"/>
    <n v="31"/>
    <x v="5"/>
    <s v="Diseases of the skin and subcutaneous tissue"/>
    <s v="Spring"/>
    <s v="Obese"/>
  </r>
  <r>
    <n v="213"/>
    <n v="13"/>
    <n v="5"/>
    <n v="4"/>
    <x v="4"/>
    <n v="289"/>
    <n v="36"/>
    <x v="0"/>
    <n v="0"/>
    <n v="1"/>
    <n v="2"/>
    <n v="1"/>
    <n v="0"/>
    <n v="1"/>
    <n v="90"/>
    <n v="172"/>
    <n v="30"/>
    <x v="11"/>
    <s v="Diseases of the musculoskeletal system and connective tissue"/>
    <s v="Spring"/>
    <s v="Overweight"/>
  </r>
  <r>
    <n v="214"/>
    <n v="0"/>
    <n v="5"/>
    <n v="4"/>
    <x v="5"/>
    <n v="279"/>
    <n v="5"/>
    <x v="4"/>
    <n v="1"/>
    <n v="1"/>
    <n v="2"/>
    <n v="1"/>
    <n v="1"/>
    <n v="0"/>
    <n v="68"/>
    <n v="168"/>
    <n v="24"/>
    <x v="1"/>
    <s v="Unkown"/>
    <s v="Spring"/>
    <s v="Healthy"/>
  </r>
  <r>
    <n v="215"/>
    <n v="0"/>
    <n v="5"/>
    <n v="4"/>
    <x v="10"/>
    <n v="330"/>
    <n v="16"/>
    <x v="5"/>
    <n v="1"/>
    <n v="2"/>
    <n v="0"/>
    <n v="0"/>
    <n v="0"/>
    <n v="0"/>
    <n v="84"/>
    <n v="182"/>
    <n v="25"/>
    <x v="1"/>
    <s v="Unkown"/>
    <s v="Spring"/>
    <s v="Healthy"/>
  </r>
  <r>
    <n v="216"/>
    <n v="0"/>
    <n v="5"/>
    <n v="4"/>
    <x v="0"/>
    <n v="378"/>
    <n v="49"/>
    <x v="2"/>
    <n v="1"/>
    <n v="1"/>
    <n v="2"/>
    <n v="0"/>
    <n v="1"/>
    <n v="4"/>
    <n v="65"/>
    <n v="174"/>
    <n v="21"/>
    <x v="1"/>
    <s v="Unkown"/>
    <s v="Spring"/>
    <s v="Healthy"/>
  </r>
  <r>
    <n v="217"/>
    <n v="0"/>
    <n v="5"/>
    <n v="4"/>
    <x v="10"/>
    <n v="388"/>
    <n v="15"/>
    <x v="1"/>
    <n v="1"/>
    <n v="1"/>
    <n v="0"/>
    <n v="0"/>
    <n v="0"/>
    <n v="0"/>
    <n v="76"/>
    <n v="178"/>
    <n v="24"/>
    <x v="1"/>
    <s v="Unkown"/>
    <s v="Spring"/>
    <s v="Healthy"/>
  </r>
  <r>
    <n v="218"/>
    <n v="11"/>
    <n v="5"/>
    <n v="3"/>
    <x v="20"/>
    <n v="179"/>
    <n v="51"/>
    <x v="3"/>
    <n v="0"/>
    <n v="1"/>
    <n v="0"/>
    <n v="1"/>
    <n v="0"/>
    <n v="0"/>
    <n v="89"/>
    <n v="170"/>
    <n v="31"/>
    <x v="5"/>
    <s v="Diseases of the digestive system"/>
    <s v="Spring"/>
    <s v="Obese"/>
  </r>
  <r>
    <n v="219"/>
    <n v="13"/>
    <n v="5"/>
    <n v="4"/>
    <x v="21"/>
    <n v="118"/>
    <n v="13"/>
    <x v="1"/>
    <n v="0"/>
    <n v="1"/>
    <n v="1"/>
    <n v="1"/>
    <n v="0"/>
    <n v="0"/>
    <n v="98"/>
    <n v="178"/>
    <n v="31"/>
    <x v="11"/>
    <s v="Diseases of the musculoskeletal system and connective tissue"/>
    <s v="Spring"/>
    <s v="Obese"/>
  </r>
  <r>
    <n v="220"/>
    <n v="22"/>
    <n v="5"/>
    <n v="6"/>
    <x v="6"/>
    <n v="361"/>
    <n v="52"/>
    <x v="5"/>
    <n v="0"/>
    <n v="1"/>
    <n v="1"/>
    <n v="1"/>
    <n v="0"/>
    <n v="4"/>
    <n v="80"/>
    <n v="172"/>
    <n v="27"/>
    <x v="2"/>
    <s v="patient follow-up "/>
    <s v="Spring"/>
    <s v="Overweight"/>
  </r>
  <r>
    <n v="221"/>
    <n v="19"/>
    <n v="6"/>
    <n v="2"/>
    <x v="25"/>
    <n v="246"/>
    <n v="25"/>
    <x v="9"/>
    <n v="0"/>
    <n v="1"/>
    <n v="0"/>
    <n v="1"/>
    <n v="0"/>
    <n v="0"/>
    <n v="67"/>
    <n v="170"/>
    <n v="23"/>
    <x v="2"/>
    <s v="Injury, poisoning and certain other consequences of external causes"/>
    <s v="Summer"/>
    <s v="Healthy"/>
  </r>
  <r>
    <n v="222"/>
    <n v="22"/>
    <n v="6"/>
    <n v="2"/>
    <x v="17"/>
    <n v="361"/>
    <n v="52"/>
    <x v="5"/>
    <n v="0"/>
    <n v="1"/>
    <n v="1"/>
    <n v="1"/>
    <n v="0"/>
    <n v="4"/>
    <n v="80"/>
    <n v="172"/>
    <n v="27"/>
    <x v="2"/>
    <s v="patient follow-up "/>
    <s v="Summer"/>
    <s v="Overweight"/>
  </r>
  <r>
    <n v="223"/>
    <n v="10"/>
    <n v="6"/>
    <n v="3"/>
    <x v="21"/>
    <n v="246"/>
    <n v="25"/>
    <x v="9"/>
    <n v="0"/>
    <n v="1"/>
    <n v="0"/>
    <n v="1"/>
    <n v="0"/>
    <n v="0"/>
    <n v="67"/>
    <n v="170"/>
    <n v="23"/>
    <x v="11"/>
    <s v="Diseases of the respiratory system"/>
    <s v="Summer"/>
    <s v="Healthy"/>
  </r>
  <r>
    <n v="224"/>
    <n v="23"/>
    <n v="6"/>
    <n v="5"/>
    <x v="6"/>
    <n v="291"/>
    <n v="31"/>
    <x v="15"/>
    <n v="0"/>
    <n v="1"/>
    <n v="1"/>
    <n v="1"/>
    <n v="0"/>
    <n v="1"/>
    <n v="73"/>
    <n v="171"/>
    <n v="25"/>
    <x v="0"/>
    <s v="medical consultation "/>
    <s v="Summer"/>
    <s v="Healthy"/>
  </r>
  <r>
    <n v="225"/>
    <n v="10"/>
    <n v="6"/>
    <n v="6"/>
    <x v="32"/>
    <n v="246"/>
    <n v="25"/>
    <x v="9"/>
    <n v="0"/>
    <n v="1"/>
    <n v="0"/>
    <n v="1"/>
    <n v="0"/>
    <n v="0"/>
    <n v="67"/>
    <n v="170"/>
    <n v="23"/>
    <x v="2"/>
    <s v="Diseases of the respiratory system"/>
    <s v="Summer"/>
    <s v="Healthy"/>
  </r>
  <r>
    <n v="226"/>
    <n v="11"/>
    <n v="6"/>
    <n v="2"/>
    <x v="15"/>
    <n v="179"/>
    <n v="51"/>
    <x v="3"/>
    <n v="0"/>
    <n v="1"/>
    <n v="0"/>
    <n v="1"/>
    <n v="0"/>
    <n v="0"/>
    <n v="89"/>
    <n v="170"/>
    <n v="31"/>
    <x v="2"/>
    <s v="Diseases of the digestive system"/>
    <s v="Summer"/>
    <s v="Obese"/>
  </r>
  <r>
    <n v="227"/>
    <n v="23"/>
    <n v="6"/>
    <n v="2"/>
    <x v="16"/>
    <n v="155"/>
    <n v="12"/>
    <x v="6"/>
    <n v="0"/>
    <n v="1"/>
    <n v="2"/>
    <n v="1"/>
    <n v="0"/>
    <n v="0"/>
    <n v="95"/>
    <n v="196"/>
    <n v="25"/>
    <x v="0"/>
    <s v="medical consultation "/>
    <s v="Summer"/>
    <s v="Healthy"/>
  </r>
  <r>
    <n v="228"/>
    <n v="10"/>
    <n v="6"/>
    <n v="2"/>
    <x v="24"/>
    <n v="246"/>
    <n v="25"/>
    <x v="9"/>
    <n v="0"/>
    <n v="1"/>
    <n v="0"/>
    <n v="1"/>
    <n v="0"/>
    <n v="0"/>
    <n v="67"/>
    <n v="170"/>
    <n v="23"/>
    <x v="2"/>
    <s v="Diseases of the respiratory system"/>
    <s v="Summer"/>
    <s v="Healthy"/>
  </r>
  <r>
    <n v="229"/>
    <n v="13"/>
    <n v="6"/>
    <n v="4"/>
    <x v="7"/>
    <n v="118"/>
    <n v="13"/>
    <x v="1"/>
    <n v="0"/>
    <n v="1"/>
    <n v="1"/>
    <n v="1"/>
    <n v="0"/>
    <n v="0"/>
    <n v="98"/>
    <n v="178"/>
    <n v="31"/>
    <x v="2"/>
    <s v="Diseases of the musculoskeletal system and connective tissue"/>
    <s v="Summer"/>
    <s v="Obese"/>
  </r>
  <r>
    <n v="230"/>
    <n v="13"/>
    <n v="6"/>
    <n v="6"/>
    <x v="17"/>
    <n v="235"/>
    <n v="11"/>
    <x v="7"/>
    <n v="0"/>
    <n v="3"/>
    <n v="1"/>
    <n v="0"/>
    <n v="0"/>
    <n v="1"/>
    <n v="88"/>
    <n v="172"/>
    <n v="29"/>
    <x v="10"/>
    <s v="Diseases of the musculoskeletal system and connective tissue"/>
    <s v="Summer"/>
    <s v="Overweight"/>
  </r>
  <r>
    <n v="231"/>
    <n v="23"/>
    <n v="6"/>
    <n v="3"/>
    <x v="17"/>
    <n v="118"/>
    <n v="13"/>
    <x v="1"/>
    <n v="0"/>
    <n v="1"/>
    <n v="1"/>
    <n v="1"/>
    <n v="0"/>
    <n v="0"/>
    <n v="98"/>
    <n v="178"/>
    <n v="31"/>
    <x v="5"/>
    <s v="medical consultation "/>
    <s v="Summer"/>
    <s v="Obese"/>
  </r>
  <r>
    <n v="232"/>
    <n v="13"/>
    <n v="6"/>
    <n v="4"/>
    <x v="2"/>
    <n v="118"/>
    <n v="13"/>
    <x v="1"/>
    <n v="0"/>
    <n v="1"/>
    <n v="1"/>
    <n v="1"/>
    <n v="0"/>
    <n v="0"/>
    <n v="98"/>
    <n v="178"/>
    <n v="31"/>
    <x v="14"/>
    <s v="Diseases of the musculoskeletal system and connective tissue"/>
    <s v="Summer"/>
    <s v="Obese"/>
  </r>
  <r>
    <n v="233"/>
    <n v="22"/>
    <n v="6"/>
    <n v="5"/>
    <x v="19"/>
    <n v="378"/>
    <n v="49"/>
    <x v="2"/>
    <n v="0"/>
    <n v="1"/>
    <n v="2"/>
    <n v="0"/>
    <n v="1"/>
    <n v="4"/>
    <n v="65"/>
    <n v="174"/>
    <n v="21"/>
    <x v="2"/>
    <s v="patient follow-up "/>
    <s v="Summer"/>
    <s v="Healthy"/>
  </r>
  <r>
    <n v="234"/>
    <n v="11"/>
    <n v="6"/>
    <n v="6"/>
    <x v="33"/>
    <n v="179"/>
    <n v="51"/>
    <x v="3"/>
    <n v="0"/>
    <n v="1"/>
    <n v="0"/>
    <n v="1"/>
    <n v="0"/>
    <n v="0"/>
    <n v="89"/>
    <n v="170"/>
    <n v="31"/>
    <x v="3"/>
    <s v="Diseases of the digestive system"/>
    <s v="Summer"/>
    <s v="Obese"/>
  </r>
  <r>
    <n v="235"/>
    <n v="28"/>
    <n v="6"/>
    <n v="2"/>
    <x v="8"/>
    <n v="289"/>
    <n v="48"/>
    <x v="18"/>
    <n v="0"/>
    <n v="1"/>
    <n v="0"/>
    <n v="0"/>
    <n v="0"/>
    <n v="2"/>
    <n v="108"/>
    <n v="172"/>
    <n v="36"/>
    <x v="3"/>
    <s v="dental consultation "/>
    <s v="Summer"/>
    <s v="Obese"/>
  </r>
  <r>
    <n v="236"/>
    <n v="28"/>
    <n v="6"/>
    <n v="5"/>
    <x v="11"/>
    <n v="225"/>
    <n v="26"/>
    <x v="5"/>
    <n v="0"/>
    <n v="1"/>
    <n v="1"/>
    <n v="0"/>
    <n v="0"/>
    <n v="2"/>
    <n v="69"/>
    <n v="169"/>
    <n v="24"/>
    <x v="3"/>
    <s v="dental consultation "/>
    <s v="Summer"/>
    <s v="Healthy"/>
  </r>
  <r>
    <n v="237"/>
    <n v="19"/>
    <n v="7"/>
    <n v="3"/>
    <x v="7"/>
    <n v="155"/>
    <n v="12"/>
    <x v="6"/>
    <n v="0"/>
    <n v="1"/>
    <n v="2"/>
    <n v="1"/>
    <n v="0"/>
    <n v="0"/>
    <n v="95"/>
    <n v="196"/>
    <n v="25"/>
    <x v="10"/>
    <s v="Injury, poisoning and certain other consequences of external causes"/>
    <s v="Summer"/>
    <s v="Healthy"/>
  </r>
  <r>
    <n v="238"/>
    <n v="1"/>
    <n v="7"/>
    <n v="4"/>
    <x v="12"/>
    <n v="118"/>
    <n v="13"/>
    <x v="1"/>
    <n v="0"/>
    <n v="1"/>
    <n v="1"/>
    <n v="1"/>
    <n v="0"/>
    <n v="0"/>
    <n v="98"/>
    <n v="178"/>
    <n v="31"/>
    <x v="2"/>
    <s v="Certain infectious and parasitic diseases"/>
    <s v="Summer"/>
    <s v="Obese"/>
  </r>
  <r>
    <n v="239"/>
    <n v="5"/>
    <n v="7"/>
    <n v="6"/>
    <x v="19"/>
    <n v="118"/>
    <n v="10"/>
    <x v="7"/>
    <n v="0"/>
    <n v="1"/>
    <n v="0"/>
    <n v="0"/>
    <n v="0"/>
    <n v="0"/>
    <n v="83"/>
    <n v="172"/>
    <n v="28"/>
    <x v="2"/>
    <s v="Mental and behavioural disorders"/>
    <s v="Summer"/>
    <s v="Overweight"/>
  </r>
  <r>
    <n v="240"/>
    <n v="26"/>
    <n v="7"/>
    <n v="6"/>
    <x v="7"/>
    <n v="118"/>
    <n v="10"/>
    <x v="7"/>
    <n v="0"/>
    <n v="1"/>
    <n v="0"/>
    <n v="0"/>
    <n v="0"/>
    <n v="0"/>
    <n v="83"/>
    <n v="172"/>
    <n v="28"/>
    <x v="0"/>
    <s v="unjustified absence "/>
    <s v="Summer"/>
    <s v="Overweight"/>
  </r>
  <r>
    <n v="241"/>
    <n v="26"/>
    <n v="7"/>
    <n v="3"/>
    <x v="4"/>
    <n v="330"/>
    <n v="16"/>
    <x v="5"/>
    <n v="0"/>
    <n v="2"/>
    <n v="0"/>
    <n v="0"/>
    <n v="0"/>
    <n v="0"/>
    <n v="84"/>
    <n v="182"/>
    <n v="25"/>
    <x v="2"/>
    <s v="unjustified absence "/>
    <s v="Summer"/>
    <s v="Healthy"/>
  </r>
  <r>
    <n v="242"/>
    <n v="18"/>
    <n v="7"/>
    <n v="5"/>
    <x v="16"/>
    <n v="179"/>
    <n v="26"/>
    <x v="17"/>
    <n v="0"/>
    <n v="3"/>
    <n v="0"/>
    <n v="0"/>
    <n v="0"/>
    <n v="0"/>
    <n v="56"/>
    <n v="171"/>
    <n v="19"/>
    <x v="2"/>
    <s v="Symptoms, signs and abnormal clinical and laboratory findings, not elsewhere classified"/>
    <s v="Summer"/>
    <s v="Healthy"/>
  </r>
  <r>
    <n v="243"/>
    <n v="25"/>
    <n v="7"/>
    <n v="6"/>
    <x v="26"/>
    <n v="155"/>
    <n v="12"/>
    <x v="6"/>
    <n v="0"/>
    <n v="1"/>
    <n v="2"/>
    <n v="1"/>
    <n v="0"/>
    <n v="0"/>
    <n v="95"/>
    <n v="196"/>
    <n v="25"/>
    <x v="3"/>
    <s v="laboratory examination "/>
    <s v="Summer"/>
    <s v="Healthy"/>
  </r>
  <r>
    <n v="244"/>
    <n v="1"/>
    <n v="7"/>
    <n v="2"/>
    <x v="26"/>
    <n v="330"/>
    <n v="16"/>
    <x v="5"/>
    <n v="0"/>
    <n v="2"/>
    <n v="0"/>
    <n v="0"/>
    <n v="0"/>
    <n v="0"/>
    <n v="84"/>
    <n v="182"/>
    <n v="25"/>
    <x v="2"/>
    <s v="Certain infectious and parasitic diseases"/>
    <s v="Summer"/>
    <s v="Healthy"/>
  </r>
  <r>
    <n v="245"/>
    <n v="1"/>
    <n v="7"/>
    <n v="3"/>
    <x v="27"/>
    <n v="330"/>
    <n v="16"/>
    <x v="5"/>
    <n v="0"/>
    <n v="2"/>
    <n v="0"/>
    <n v="0"/>
    <n v="0"/>
    <n v="0"/>
    <n v="84"/>
    <n v="182"/>
    <n v="25"/>
    <x v="2"/>
    <s v="Certain infectious and parasitic diseases"/>
    <s v="Summer"/>
    <s v="Healthy"/>
  </r>
  <r>
    <n v="246"/>
    <n v="25"/>
    <n v="7"/>
    <n v="2"/>
    <x v="21"/>
    <n v="157"/>
    <n v="27"/>
    <x v="10"/>
    <n v="0"/>
    <n v="1"/>
    <n v="0"/>
    <n v="1"/>
    <n v="1"/>
    <n v="0"/>
    <n v="75"/>
    <n v="185"/>
    <n v="22"/>
    <x v="7"/>
    <s v="laboratory examination "/>
    <s v="Summer"/>
    <s v="Healthy"/>
  </r>
  <r>
    <n v="247"/>
    <n v="22"/>
    <n v="7"/>
    <n v="3"/>
    <x v="26"/>
    <n v="361"/>
    <n v="52"/>
    <x v="5"/>
    <n v="0"/>
    <n v="1"/>
    <n v="1"/>
    <n v="1"/>
    <n v="0"/>
    <n v="4"/>
    <n v="80"/>
    <n v="172"/>
    <n v="27"/>
    <x v="2"/>
    <s v="patient follow-up "/>
    <s v="Summer"/>
    <s v="Overweight"/>
  </r>
  <r>
    <n v="248"/>
    <n v="26"/>
    <n v="7"/>
    <n v="4"/>
    <x v="29"/>
    <n v="289"/>
    <n v="36"/>
    <x v="0"/>
    <n v="0"/>
    <n v="1"/>
    <n v="2"/>
    <n v="1"/>
    <n v="0"/>
    <n v="1"/>
    <n v="90"/>
    <n v="172"/>
    <n v="30"/>
    <x v="2"/>
    <s v="unjustified absence "/>
    <s v="Summer"/>
    <s v="Overweight"/>
  </r>
  <r>
    <n v="249"/>
    <n v="26"/>
    <n v="7"/>
    <n v="5"/>
    <x v="22"/>
    <n v="179"/>
    <n v="51"/>
    <x v="3"/>
    <n v="0"/>
    <n v="1"/>
    <n v="0"/>
    <n v="1"/>
    <n v="0"/>
    <n v="0"/>
    <n v="89"/>
    <n v="170"/>
    <n v="31"/>
    <x v="2"/>
    <s v="unjustified absence "/>
    <s v="Summer"/>
    <s v="Obese"/>
  </r>
  <r>
    <n v="250"/>
    <n v="19"/>
    <n v="7"/>
    <n v="2"/>
    <x v="27"/>
    <n v="289"/>
    <n v="36"/>
    <x v="0"/>
    <n v="0"/>
    <n v="1"/>
    <n v="2"/>
    <n v="1"/>
    <n v="0"/>
    <n v="1"/>
    <n v="90"/>
    <n v="172"/>
    <n v="30"/>
    <x v="8"/>
    <s v="Injury, poisoning and certain other consequences of external causes"/>
    <s v="Summer"/>
    <s v="Overweight"/>
  </r>
  <r>
    <n v="251"/>
    <n v="19"/>
    <n v="7"/>
    <n v="5"/>
    <x v="22"/>
    <n v="289"/>
    <n v="36"/>
    <x v="0"/>
    <n v="0"/>
    <n v="1"/>
    <n v="2"/>
    <n v="1"/>
    <n v="0"/>
    <n v="1"/>
    <n v="90"/>
    <n v="172"/>
    <n v="30"/>
    <x v="2"/>
    <s v="Injury, poisoning and certain other consequences of external causes"/>
    <s v="Summer"/>
    <s v="Overweight"/>
  </r>
  <r>
    <n v="252"/>
    <n v="0"/>
    <n v="7"/>
    <n v="5"/>
    <x v="32"/>
    <n v="260"/>
    <n v="50"/>
    <x v="2"/>
    <n v="1"/>
    <n v="1"/>
    <n v="4"/>
    <n v="1"/>
    <n v="0"/>
    <n v="0"/>
    <n v="65"/>
    <n v="168"/>
    <n v="23"/>
    <x v="1"/>
    <s v="Unkown"/>
    <s v="Summer"/>
    <s v="Healthy"/>
  </r>
  <r>
    <n v="253"/>
    <n v="19"/>
    <n v="8"/>
    <n v="6"/>
    <x v="27"/>
    <n v="289"/>
    <n v="36"/>
    <x v="0"/>
    <n v="0"/>
    <n v="1"/>
    <n v="2"/>
    <n v="1"/>
    <n v="0"/>
    <n v="1"/>
    <n v="90"/>
    <n v="172"/>
    <n v="30"/>
    <x v="2"/>
    <s v="Injury, poisoning and certain other consequences of external causes"/>
    <s v="Summer"/>
    <s v="Overweight"/>
  </r>
  <r>
    <n v="254"/>
    <n v="19"/>
    <n v="8"/>
    <n v="6"/>
    <x v="22"/>
    <n v="157"/>
    <n v="27"/>
    <x v="10"/>
    <n v="0"/>
    <n v="1"/>
    <n v="0"/>
    <n v="1"/>
    <n v="1"/>
    <n v="0"/>
    <n v="75"/>
    <n v="185"/>
    <n v="22"/>
    <x v="7"/>
    <s v="Injury, poisoning and certain other consequences of external causes"/>
    <s v="Summer"/>
    <s v="Healthy"/>
  </r>
  <r>
    <n v="255"/>
    <n v="23"/>
    <n v="8"/>
    <n v="2"/>
    <x v="17"/>
    <n v="289"/>
    <n v="36"/>
    <x v="0"/>
    <n v="0"/>
    <n v="1"/>
    <n v="2"/>
    <n v="1"/>
    <n v="0"/>
    <n v="1"/>
    <n v="90"/>
    <n v="172"/>
    <n v="30"/>
    <x v="5"/>
    <s v="medical consultation "/>
    <s v="Summer"/>
    <s v="Overweight"/>
  </r>
  <r>
    <n v="256"/>
    <n v="18"/>
    <n v="8"/>
    <n v="3"/>
    <x v="32"/>
    <n v="228"/>
    <n v="14"/>
    <x v="19"/>
    <n v="0"/>
    <n v="1"/>
    <n v="2"/>
    <n v="0"/>
    <n v="0"/>
    <n v="1"/>
    <n v="65"/>
    <n v="172"/>
    <n v="22"/>
    <x v="2"/>
    <s v="Symptoms, signs and abnormal clinical and laboratory findings, not elsewhere classified"/>
    <s v="Summer"/>
    <s v="Healthy"/>
  </r>
  <r>
    <n v="257"/>
    <n v="13"/>
    <n v="8"/>
    <n v="5"/>
    <x v="3"/>
    <n v="300"/>
    <n v="26"/>
    <x v="14"/>
    <n v="0"/>
    <n v="1"/>
    <n v="2"/>
    <n v="1"/>
    <n v="1"/>
    <n v="1"/>
    <n v="77"/>
    <n v="175"/>
    <n v="25"/>
    <x v="5"/>
    <s v="Diseases of the musculoskeletal system and connective tissue"/>
    <s v="Summer"/>
    <s v="Healthy"/>
  </r>
  <r>
    <n v="258"/>
    <n v="14"/>
    <n v="8"/>
    <n v="5"/>
    <x v="12"/>
    <n v="300"/>
    <n v="26"/>
    <x v="14"/>
    <n v="0"/>
    <n v="1"/>
    <n v="2"/>
    <n v="1"/>
    <n v="1"/>
    <n v="1"/>
    <n v="77"/>
    <n v="175"/>
    <n v="25"/>
    <x v="3"/>
    <s v="Diseases of the genitourinary system"/>
    <s v="Summer"/>
    <s v="Healthy"/>
  </r>
  <r>
    <n v="259"/>
    <n v="28"/>
    <n v="8"/>
    <n v="6"/>
    <x v="16"/>
    <n v="260"/>
    <n v="50"/>
    <x v="2"/>
    <n v="0"/>
    <n v="1"/>
    <n v="4"/>
    <n v="1"/>
    <n v="0"/>
    <n v="0"/>
    <n v="65"/>
    <n v="168"/>
    <n v="23"/>
    <x v="0"/>
    <s v="dental consultation "/>
    <s v="Summer"/>
    <s v="Healthy"/>
  </r>
  <r>
    <n v="260"/>
    <n v="23"/>
    <n v="8"/>
    <n v="3"/>
    <x v="30"/>
    <n v="289"/>
    <n v="36"/>
    <x v="0"/>
    <n v="0"/>
    <n v="1"/>
    <n v="2"/>
    <n v="1"/>
    <n v="0"/>
    <n v="1"/>
    <n v="90"/>
    <n v="172"/>
    <n v="30"/>
    <x v="0"/>
    <s v="medical consultation "/>
    <s v="Summer"/>
    <s v="Overweight"/>
  </r>
  <r>
    <n v="261"/>
    <n v="23"/>
    <n v="8"/>
    <n v="4"/>
    <x v="3"/>
    <n v="248"/>
    <n v="25"/>
    <x v="8"/>
    <n v="0"/>
    <n v="1"/>
    <n v="2"/>
    <n v="0"/>
    <n v="0"/>
    <n v="1"/>
    <n v="86"/>
    <n v="165"/>
    <n v="32"/>
    <x v="5"/>
    <s v="medical consultation "/>
    <s v="Summer"/>
    <s v="Obese"/>
  </r>
  <r>
    <n v="262"/>
    <n v="11"/>
    <n v="8"/>
    <n v="5"/>
    <x v="15"/>
    <n v="268"/>
    <n v="11"/>
    <x v="0"/>
    <n v="0"/>
    <n v="2"/>
    <n v="0"/>
    <n v="0"/>
    <n v="0"/>
    <n v="0"/>
    <n v="79"/>
    <n v="178"/>
    <n v="25"/>
    <x v="2"/>
    <s v="Diseases of the digestive system"/>
    <s v="Summer"/>
    <s v="Healthy"/>
  </r>
  <r>
    <n v="263"/>
    <n v="23"/>
    <n v="8"/>
    <n v="5"/>
    <x v="21"/>
    <n v="179"/>
    <n v="26"/>
    <x v="17"/>
    <n v="0"/>
    <n v="3"/>
    <n v="0"/>
    <n v="0"/>
    <n v="0"/>
    <n v="0"/>
    <n v="56"/>
    <n v="171"/>
    <n v="19"/>
    <x v="5"/>
    <s v="medical consultation "/>
    <s v="Summer"/>
    <s v="Healthy"/>
  </r>
  <r>
    <n v="264"/>
    <n v="13"/>
    <n v="8"/>
    <n v="5"/>
    <x v="25"/>
    <n v="118"/>
    <n v="13"/>
    <x v="1"/>
    <n v="0"/>
    <n v="1"/>
    <n v="1"/>
    <n v="1"/>
    <n v="0"/>
    <n v="0"/>
    <n v="98"/>
    <n v="178"/>
    <n v="31"/>
    <x v="7"/>
    <s v="Diseases of the musculoskeletal system and connective tissue"/>
    <s v="Summer"/>
    <s v="Obese"/>
  </r>
  <r>
    <n v="265"/>
    <n v="25"/>
    <n v="8"/>
    <n v="2"/>
    <x v="2"/>
    <n v="248"/>
    <n v="25"/>
    <x v="8"/>
    <n v="0"/>
    <n v="1"/>
    <n v="2"/>
    <n v="0"/>
    <n v="0"/>
    <n v="1"/>
    <n v="86"/>
    <n v="165"/>
    <n v="32"/>
    <x v="3"/>
    <s v="laboratory examination "/>
    <s v="Summer"/>
    <s v="Obese"/>
  </r>
  <r>
    <n v="266"/>
    <n v="23"/>
    <n v="8"/>
    <n v="3"/>
    <x v="12"/>
    <n v="235"/>
    <n v="11"/>
    <x v="7"/>
    <n v="0"/>
    <n v="3"/>
    <n v="1"/>
    <n v="0"/>
    <n v="0"/>
    <n v="1"/>
    <n v="88"/>
    <n v="172"/>
    <n v="29"/>
    <x v="5"/>
    <s v="medical consultation "/>
    <s v="Summer"/>
    <s v="Overweight"/>
  </r>
  <r>
    <n v="267"/>
    <n v="23"/>
    <n v="8"/>
    <n v="5"/>
    <x v="7"/>
    <n v="118"/>
    <n v="13"/>
    <x v="1"/>
    <n v="0"/>
    <n v="1"/>
    <n v="1"/>
    <n v="1"/>
    <n v="0"/>
    <n v="0"/>
    <n v="98"/>
    <n v="178"/>
    <n v="31"/>
    <x v="5"/>
    <s v="medical consultation "/>
    <s v="Summer"/>
    <s v="Obese"/>
  </r>
  <r>
    <n v="268"/>
    <n v="19"/>
    <n v="8"/>
    <n v="5"/>
    <x v="24"/>
    <n v="235"/>
    <n v="11"/>
    <x v="7"/>
    <n v="0"/>
    <n v="3"/>
    <n v="1"/>
    <n v="0"/>
    <n v="0"/>
    <n v="1"/>
    <n v="88"/>
    <n v="172"/>
    <n v="29"/>
    <x v="2"/>
    <s v="Injury, poisoning and certain other consequences of external causes"/>
    <s v="Summer"/>
    <s v="Overweight"/>
  </r>
  <r>
    <n v="269"/>
    <n v="8"/>
    <n v="8"/>
    <n v="3"/>
    <x v="10"/>
    <n v="361"/>
    <n v="52"/>
    <x v="5"/>
    <n v="0"/>
    <n v="1"/>
    <n v="1"/>
    <n v="1"/>
    <n v="0"/>
    <n v="4"/>
    <n v="80"/>
    <n v="172"/>
    <n v="27"/>
    <x v="2"/>
    <s v="Diseases of the ear and mastoid process"/>
    <s v="Summer"/>
    <s v="Overweight"/>
  </r>
  <r>
    <n v="270"/>
    <n v="6"/>
    <n v="8"/>
    <n v="4"/>
    <x v="16"/>
    <n v="184"/>
    <n v="42"/>
    <x v="13"/>
    <n v="0"/>
    <n v="1"/>
    <n v="0"/>
    <n v="0"/>
    <n v="0"/>
    <n v="0"/>
    <n v="58"/>
    <n v="167"/>
    <n v="21"/>
    <x v="2"/>
    <s v="Diseases of the nervous system"/>
    <s v="Summer"/>
    <s v="Healthy"/>
  </r>
  <r>
    <n v="271"/>
    <n v="11"/>
    <n v="9"/>
    <n v="2"/>
    <x v="30"/>
    <n v="179"/>
    <n v="51"/>
    <x v="3"/>
    <n v="0"/>
    <n v="1"/>
    <n v="0"/>
    <n v="1"/>
    <n v="0"/>
    <n v="0"/>
    <n v="89"/>
    <n v="170"/>
    <n v="31"/>
    <x v="2"/>
    <s v="Diseases of the digestive system"/>
    <s v="Fall"/>
    <s v="Obese"/>
  </r>
  <r>
    <n v="272"/>
    <n v="23"/>
    <n v="9"/>
    <n v="6"/>
    <x v="10"/>
    <n v="179"/>
    <n v="51"/>
    <x v="3"/>
    <n v="0"/>
    <n v="1"/>
    <n v="0"/>
    <n v="1"/>
    <n v="0"/>
    <n v="0"/>
    <n v="89"/>
    <n v="170"/>
    <n v="31"/>
    <x v="7"/>
    <s v="medical consultation "/>
    <s v="Fall"/>
    <s v="Obese"/>
  </r>
  <r>
    <n v="273"/>
    <n v="19"/>
    <n v="9"/>
    <n v="4"/>
    <x v="12"/>
    <n v="289"/>
    <n v="36"/>
    <x v="0"/>
    <n v="0"/>
    <n v="1"/>
    <n v="2"/>
    <n v="1"/>
    <n v="0"/>
    <n v="1"/>
    <n v="90"/>
    <n v="172"/>
    <n v="30"/>
    <x v="11"/>
    <s v="Injury, poisoning and certain other consequences of external causes"/>
    <s v="Fall"/>
    <s v="Overweight"/>
  </r>
  <r>
    <n v="274"/>
    <n v="0"/>
    <n v="9"/>
    <n v="5"/>
    <x v="32"/>
    <n v="235"/>
    <n v="20"/>
    <x v="14"/>
    <n v="1"/>
    <n v="1"/>
    <n v="1"/>
    <n v="1"/>
    <n v="0"/>
    <n v="0"/>
    <n v="106"/>
    <n v="167"/>
    <n v="38"/>
    <x v="1"/>
    <s v="Unkown"/>
    <s v="Fall"/>
    <s v="Obese"/>
  </r>
  <r>
    <n v="275"/>
    <n v="9"/>
    <n v="9"/>
    <n v="2"/>
    <x v="17"/>
    <n v="246"/>
    <n v="25"/>
    <x v="9"/>
    <n v="0"/>
    <n v="1"/>
    <n v="0"/>
    <n v="1"/>
    <n v="0"/>
    <n v="0"/>
    <n v="67"/>
    <n v="170"/>
    <n v="23"/>
    <x v="10"/>
    <s v="Diseases of the circulatory system"/>
    <s v="Fall"/>
    <s v="Healthy"/>
  </r>
  <r>
    <n v="276"/>
    <n v="28"/>
    <n v="9"/>
    <n v="3"/>
    <x v="23"/>
    <n v="291"/>
    <n v="31"/>
    <x v="15"/>
    <n v="0"/>
    <n v="1"/>
    <n v="1"/>
    <n v="1"/>
    <n v="0"/>
    <n v="1"/>
    <n v="73"/>
    <n v="171"/>
    <n v="25"/>
    <x v="7"/>
    <s v="dental consultation "/>
    <s v="Fall"/>
    <s v="Healthy"/>
  </r>
  <r>
    <n v="277"/>
    <n v="0"/>
    <n v="9"/>
    <n v="3"/>
    <x v="13"/>
    <n v="231"/>
    <n v="35"/>
    <x v="4"/>
    <n v="1"/>
    <n v="1"/>
    <n v="2"/>
    <n v="1"/>
    <n v="0"/>
    <n v="2"/>
    <n v="100"/>
    <n v="170"/>
    <n v="35"/>
    <x v="1"/>
    <s v="Unkown"/>
    <s v="Fall"/>
    <s v="Obese"/>
  </r>
  <r>
    <n v="278"/>
    <n v="0"/>
    <n v="9"/>
    <n v="3"/>
    <x v="23"/>
    <n v="291"/>
    <n v="50"/>
    <x v="12"/>
    <n v="1"/>
    <n v="1"/>
    <n v="0"/>
    <n v="1"/>
    <n v="0"/>
    <n v="0"/>
    <n v="65"/>
    <n v="169"/>
    <n v="23"/>
    <x v="1"/>
    <s v="Unkown"/>
    <s v="Fall"/>
    <s v="Healthy"/>
  </r>
  <r>
    <n v="279"/>
    <n v="13"/>
    <n v="9"/>
    <n v="4"/>
    <x v="20"/>
    <n v="179"/>
    <n v="51"/>
    <x v="3"/>
    <n v="0"/>
    <n v="1"/>
    <n v="0"/>
    <n v="1"/>
    <n v="0"/>
    <n v="0"/>
    <n v="89"/>
    <n v="170"/>
    <n v="31"/>
    <x v="2"/>
    <s v="Diseases of the musculoskeletal system and connective tissue"/>
    <s v="Fall"/>
    <s v="Obese"/>
  </r>
  <r>
    <n v="280"/>
    <n v="9"/>
    <n v="9"/>
    <n v="4"/>
    <x v="5"/>
    <n v="246"/>
    <n v="25"/>
    <x v="9"/>
    <n v="0"/>
    <n v="1"/>
    <n v="0"/>
    <n v="1"/>
    <n v="0"/>
    <n v="0"/>
    <n v="67"/>
    <n v="170"/>
    <n v="23"/>
    <x v="8"/>
    <s v="Diseases of the circulatory system"/>
    <s v="Fall"/>
    <s v="Healthy"/>
  </r>
  <r>
    <n v="281"/>
    <n v="23"/>
    <n v="9"/>
    <n v="5"/>
    <x v="17"/>
    <n v="179"/>
    <n v="51"/>
    <x v="3"/>
    <n v="0"/>
    <n v="1"/>
    <n v="0"/>
    <n v="1"/>
    <n v="0"/>
    <n v="0"/>
    <n v="89"/>
    <n v="170"/>
    <n v="31"/>
    <x v="5"/>
    <s v="medical consultation "/>
    <s v="Fall"/>
    <s v="Obese"/>
  </r>
  <r>
    <n v="282"/>
    <n v="28"/>
    <n v="9"/>
    <n v="6"/>
    <x v="22"/>
    <n v="291"/>
    <n v="31"/>
    <x v="15"/>
    <n v="0"/>
    <n v="1"/>
    <n v="1"/>
    <n v="1"/>
    <n v="0"/>
    <n v="1"/>
    <n v="73"/>
    <n v="171"/>
    <n v="25"/>
    <x v="0"/>
    <s v="dental consultation "/>
    <s v="Fall"/>
    <s v="Healthy"/>
  </r>
  <r>
    <n v="283"/>
    <n v="28"/>
    <n v="9"/>
    <n v="6"/>
    <x v="28"/>
    <n v="260"/>
    <n v="50"/>
    <x v="2"/>
    <n v="0"/>
    <n v="1"/>
    <n v="4"/>
    <n v="1"/>
    <n v="0"/>
    <n v="0"/>
    <n v="65"/>
    <n v="168"/>
    <n v="23"/>
    <x v="0"/>
    <s v="dental consultation "/>
    <s v="Fall"/>
    <s v="Healthy"/>
  </r>
  <r>
    <n v="284"/>
    <n v="26"/>
    <n v="9"/>
    <n v="4"/>
    <x v="28"/>
    <n v="235"/>
    <n v="20"/>
    <x v="14"/>
    <n v="0"/>
    <n v="1"/>
    <n v="1"/>
    <n v="1"/>
    <n v="0"/>
    <n v="0"/>
    <n v="106"/>
    <n v="167"/>
    <n v="38"/>
    <x v="2"/>
    <s v="unjustified absence "/>
    <s v="Fall"/>
    <s v="Obese"/>
  </r>
  <r>
    <n v="285"/>
    <n v="28"/>
    <n v="9"/>
    <n v="5"/>
    <x v="27"/>
    <n v="118"/>
    <n v="13"/>
    <x v="1"/>
    <n v="0"/>
    <n v="1"/>
    <n v="1"/>
    <n v="1"/>
    <n v="0"/>
    <n v="0"/>
    <n v="98"/>
    <n v="178"/>
    <n v="31"/>
    <x v="5"/>
    <s v="dental consultation "/>
    <s v="Fall"/>
    <s v="Obese"/>
  </r>
  <r>
    <n v="286"/>
    <n v="0"/>
    <n v="9"/>
    <n v="5"/>
    <x v="1"/>
    <n v="235"/>
    <n v="20"/>
    <x v="14"/>
    <n v="1"/>
    <n v="1"/>
    <n v="1"/>
    <n v="1"/>
    <n v="0"/>
    <n v="0"/>
    <n v="106"/>
    <n v="167"/>
    <n v="38"/>
    <x v="1"/>
    <s v="Unkown"/>
    <s v="Fall"/>
    <s v="Obese"/>
  </r>
  <r>
    <n v="287"/>
    <n v="28"/>
    <n v="9"/>
    <n v="6"/>
    <x v="19"/>
    <n v="291"/>
    <n v="31"/>
    <x v="15"/>
    <n v="0"/>
    <n v="1"/>
    <n v="1"/>
    <n v="1"/>
    <n v="0"/>
    <n v="1"/>
    <n v="73"/>
    <n v="171"/>
    <n v="25"/>
    <x v="7"/>
    <s v="dental consultation "/>
    <s v="Fall"/>
    <s v="Healthy"/>
  </r>
  <r>
    <n v="288"/>
    <n v="7"/>
    <n v="9"/>
    <n v="2"/>
    <x v="3"/>
    <n v="291"/>
    <n v="31"/>
    <x v="15"/>
    <n v="0"/>
    <n v="1"/>
    <n v="1"/>
    <n v="1"/>
    <n v="0"/>
    <n v="1"/>
    <n v="73"/>
    <n v="171"/>
    <n v="25"/>
    <x v="4"/>
    <s v="Diseases of the eye and adnexa"/>
    <s v="Fall"/>
    <s v="Healthy"/>
  </r>
  <r>
    <n v="289"/>
    <n v="13"/>
    <n v="9"/>
    <n v="2"/>
    <x v="16"/>
    <n v="179"/>
    <n v="51"/>
    <x v="3"/>
    <n v="0"/>
    <n v="1"/>
    <n v="0"/>
    <n v="1"/>
    <n v="0"/>
    <n v="0"/>
    <n v="89"/>
    <n v="170"/>
    <n v="31"/>
    <x v="2"/>
    <s v="Diseases of the musculoskeletal system and connective tissue"/>
    <s v="Fall"/>
    <s v="Obese"/>
  </r>
  <r>
    <n v="290"/>
    <n v="24"/>
    <n v="10"/>
    <n v="2"/>
    <x v="2"/>
    <n v="289"/>
    <n v="36"/>
    <x v="0"/>
    <n v="0"/>
    <n v="1"/>
    <n v="2"/>
    <n v="1"/>
    <n v="0"/>
    <n v="1"/>
    <n v="90"/>
    <n v="172"/>
    <n v="30"/>
    <x v="2"/>
    <s v="blood donation"/>
    <s v="Fall"/>
    <s v="Overweight"/>
  </r>
  <r>
    <n v="291"/>
    <n v="26"/>
    <n v="10"/>
    <n v="2"/>
    <x v="32"/>
    <n v="235"/>
    <n v="11"/>
    <x v="7"/>
    <n v="0"/>
    <n v="3"/>
    <n v="1"/>
    <n v="0"/>
    <n v="0"/>
    <n v="1"/>
    <n v="88"/>
    <n v="172"/>
    <n v="29"/>
    <x v="0"/>
    <s v="unjustified absence "/>
    <s v="Fall"/>
    <s v="Overweight"/>
  </r>
  <r>
    <n v="292"/>
    <n v="26"/>
    <n v="10"/>
    <n v="2"/>
    <x v="0"/>
    <n v="289"/>
    <n v="36"/>
    <x v="0"/>
    <n v="0"/>
    <n v="1"/>
    <n v="2"/>
    <n v="1"/>
    <n v="0"/>
    <n v="1"/>
    <n v="90"/>
    <n v="172"/>
    <n v="30"/>
    <x v="2"/>
    <s v="unjustified absence "/>
    <s v="Fall"/>
    <s v="Overweight"/>
  </r>
  <r>
    <n v="293"/>
    <n v="22"/>
    <n v="10"/>
    <n v="6"/>
    <x v="32"/>
    <n v="289"/>
    <n v="36"/>
    <x v="0"/>
    <n v="0"/>
    <n v="1"/>
    <n v="2"/>
    <n v="1"/>
    <n v="0"/>
    <n v="1"/>
    <n v="90"/>
    <n v="172"/>
    <n v="30"/>
    <x v="2"/>
    <s v="patient follow-up "/>
    <s v="Fall"/>
    <s v="Overweight"/>
  </r>
  <r>
    <n v="294"/>
    <n v="0"/>
    <n v="10"/>
    <n v="6"/>
    <x v="32"/>
    <n v="118"/>
    <n v="13"/>
    <x v="1"/>
    <n v="1"/>
    <n v="1"/>
    <n v="1"/>
    <n v="1"/>
    <n v="0"/>
    <n v="0"/>
    <n v="98"/>
    <n v="178"/>
    <n v="31"/>
    <x v="1"/>
    <s v="Unkown"/>
    <s v="Fall"/>
    <s v="Obese"/>
  </r>
  <r>
    <n v="295"/>
    <n v="0"/>
    <n v="10"/>
    <n v="6"/>
    <x v="14"/>
    <n v="248"/>
    <n v="25"/>
    <x v="8"/>
    <n v="1"/>
    <n v="1"/>
    <n v="2"/>
    <n v="0"/>
    <n v="0"/>
    <n v="1"/>
    <n v="86"/>
    <n v="165"/>
    <n v="32"/>
    <x v="1"/>
    <s v="Unkown"/>
    <s v="Fall"/>
    <s v="Obese"/>
  </r>
  <r>
    <n v="296"/>
    <n v="1"/>
    <n v="10"/>
    <n v="2"/>
    <x v="32"/>
    <n v="179"/>
    <n v="26"/>
    <x v="17"/>
    <n v="0"/>
    <n v="3"/>
    <n v="0"/>
    <n v="0"/>
    <n v="0"/>
    <n v="0"/>
    <n v="56"/>
    <n v="171"/>
    <n v="19"/>
    <x v="2"/>
    <s v="Certain infectious and parasitic diseases"/>
    <s v="Fall"/>
    <s v="Healthy"/>
  </r>
  <r>
    <n v="297"/>
    <n v="7"/>
    <n v="10"/>
    <n v="2"/>
    <x v="27"/>
    <n v="118"/>
    <n v="10"/>
    <x v="7"/>
    <n v="0"/>
    <n v="1"/>
    <n v="0"/>
    <n v="0"/>
    <n v="0"/>
    <n v="0"/>
    <n v="83"/>
    <n v="172"/>
    <n v="28"/>
    <x v="7"/>
    <s v="Diseases of the eye and adnexa"/>
    <s v="Fall"/>
    <s v="Overweight"/>
  </r>
  <r>
    <n v="298"/>
    <n v="22"/>
    <n v="10"/>
    <n v="2"/>
    <x v="8"/>
    <n v="369"/>
    <n v="17"/>
    <x v="16"/>
    <n v="0"/>
    <n v="1"/>
    <n v="3"/>
    <n v="1"/>
    <n v="0"/>
    <n v="0"/>
    <n v="70"/>
    <n v="169"/>
    <n v="25"/>
    <x v="2"/>
    <s v="patient follow-up "/>
    <s v="Fall"/>
    <s v="Healthy"/>
  </r>
  <r>
    <n v="299"/>
    <n v="28"/>
    <n v="10"/>
    <n v="4"/>
    <x v="25"/>
    <n v="179"/>
    <n v="51"/>
    <x v="3"/>
    <n v="0"/>
    <n v="1"/>
    <n v="0"/>
    <n v="1"/>
    <n v="0"/>
    <n v="0"/>
    <n v="89"/>
    <n v="170"/>
    <n v="31"/>
    <x v="5"/>
    <s v="dental consultation "/>
    <s v="Fall"/>
    <s v="Obese"/>
  </r>
  <r>
    <n v="300"/>
    <n v="1"/>
    <n v="10"/>
    <n v="4"/>
    <x v="7"/>
    <n v="179"/>
    <n v="26"/>
    <x v="17"/>
    <n v="0"/>
    <n v="3"/>
    <n v="0"/>
    <n v="0"/>
    <n v="0"/>
    <n v="0"/>
    <n v="56"/>
    <n v="171"/>
    <n v="19"/>
    <x v="12"/>
    <s v="Certain infectious and parasitic diseases"/>
    <s v="Fall"/>
    <s v="Healthy"/>
  </r>
  <r>
    <n v="301"/>
    <n v="0"/>
    <n v="10"/>
    <n v="4"/>
    <x v="33"/>
    <n v="235"/>
    <n v="20"/>
    <x v="14"/>
    <n v="1"/>
    <n v="1"/>
    <n v="1"/>
    <n v="1"/>
    <n v="0"/>
    <n v="0"/>
    <n v="106"/>
    <n v="167"/>
    <n v="38"/>
    <x v="1"/>
    <s v="Unkown"/>
    <s v="Fall"/>
    <s v="Obese"/>
  </r>
  <r>
    <n v="302"/>
    <n v="19"/>
    <n v="10"/>
    <n v="5"/>
    <x v="11"/>
    <n v="289"/>
    <n v="36"/>
    <x v="0"/>
    <n v="0"/>
    <n v="1"/>
    <n v="2"/>
    <n v="1"/>
    <n v="0"/>
    <n v="1"/>
    <n v="90"/>
    <n v="172"/>
    <n v="30"/>
    <x v="10"/>
    <s v="Injury, poisoning and certain other consequences of external causes"/>
    <s v="Fall"/>
    <s v="Overweight"/>
  </r>
  <r>
    <n v="303"/>
    <n v="28"/>
    <n v="10"/>
    <n v="6"/>
    <x v="4"/>
    <n v="260"/>
    <n v="50"/>
    <x v="2"/>
    <n v="0"/>
    <n v="1"/>
    <n v="4"/>
    <n v="1"/>
    <n v="0"/>
    <n v="0"/>
    <n v="65"/>
    <n v="168"/>
    <n v="23"/>
    <x v="7"/>
    <s v="dental consultation "/>
    <s v="Fall"/>
    <s v="Healthy"/>
  </r>
  <r>
    <n v="304"/>
    <n v="0"/>
    <n v="10"/>
    <n v="6"/>
    <x v="10"/>
    <n v="235"/>
    <n v="20"/>
    <x v="14"/>
    <n v="1"/>
    <n v="1"/>
    <n v="1"/>
    <n v="1"/>
    <n v="0"/>
    <n v="0"/>
    <n v="106"/>
    <n v="167"/>
    <n v="38"/>
    <x v="1"/>
    <s v="Unkown"/>
    <s v="Fall"/>
    <s v="Obese"/>
  </r>
  <r>
    <n v="305"/>
    <n v="23"/>
    <n v="10"/>
    <n v="2"/>
    <x v="26"/>
    <n v="235"/>
    <n v="20"/>
    <x v="14"/>
    <n v="0"/>
    <n v="1"/>
    <n v="1"/>
    <n v="1"/>
    <n v="0"/>
    <n v="0"/>
    <n v="106"/>
    <n v="167"/>
    <n v="38"/>
    <x v="3"/>
    <s v="medical consultation "/>
    <s v="Fall"/>
    <s v="Obese"/>
  </r>
  <r>
    <n v="306"/>
    <n v="23"/>
    <n v="10"/>
    <n v="2"/>
    <x v="27"/>
    <n v="235"/>
    <n v="20"/>
    <x v="14"/>
    <n v="0"/>
    <n v="1"/>
    <n v="1"/>
    <n v="1"/>
    <n v="0"/>
    <n v="0"/>
    <n v="106"/>
    <n v="167"/>
    <n v="38"/>
    <x v="3"/>
    <s v="medical consultation "/>
    <s v="Fall"/>
    <s v="Obese"/>
  </r>
  <r>
    <n v="307"/>
    <n v="28"/>
    <n v="10"/>
    <n v="3"/>
    <x v="15"/>
    <n v="118"/>
    <n v="13"/>
    <x v="1"/>
    <n v="0"/>
    <n v="1"/>
    <n v="1"/>
    <n v="1"/>
    <n v="0"/>
    <n v="0"/>
    <n v="98"/>
    <n v="178"/>
    <n v="31"/>
    <x v="5"/>
    <s v="dental consultation "/>
    <s v="Fall"/>
    <s v="Obese"/>
  </r>
  <r>
    <n v="308"/>
    <n v="28"/>
    <n v="10"/>
    <n v="3"/>
    <x v="6"/>
    <n v="291"/>
    <n v="31"/>
    <x v="15"/>
    <n v="0"/>
    <n v="1"/>
    <n v="1"/>
    <n v="1"/>
    <n v="0"/>
    <n v="1"/>
    <n v="73"/>
    <n v="171"/>
    <n v="25"/>
    <x v="0"/>
    <s v="dental consultation "/>
    <s v="Fall"/>
    <s v="Healthy"/>
  </r>
  <r>
    <n v="309"/>
    <n v="23"/>
    <n v="10"/>
    <n v="5"/>
    <x v="12"/>
    <n v="179"/>
    <n v="26"/>
    <x v="17"/>
    <n v="0"/>
    <n v="3"/>
    <n v="0"/>
    <n v="0"/>
    <n v="0"/>
    <n v="0"/>
    <n v="56"/>
    <n v="171"/>
    <n v="19"/>
    <x v="10"/>
    <s v="medical consultation "/>
    <s v="Fall"/>
    <s v="Healthy"/>
  </r>
  <r>
    <n v="310"/>
    <n v="28"/>
    <n v="10"/>
    <n v="5"/>
    <x v="14"/>
    <n v="118"/>
    <n v="13"/>
    <x v="1"/>
    <n v="0"/>
    <n v="1"/>
    <n v="1"/>
    <n v="1"/>
    <n v="0"/>
    <n v="0"/>
    <n v="98"/>
    <n v="178"/>
    <n v="31"/>
    <x v="5"/>
    <s v="dental consultation "/>
    <s v="Fall"/>
    <s v="Obese"/>
  </r>
  <r>
    <n v="311"/>
    <n v="10"/>
    <n v="10"/>
    <n v="2"/>
    <x v="10"/>
    <n v="361"/>
    <n v="52"/>
    <x v="5"/>
    <n v="0"/>
    <n v="1"/>
    <n v="1"/>
    <n v="1"/>
    <n v="0"/>
    <n v="4"/>
    <n v="80"/>
    <n v="172"/>
    <n v="27"/>
    <x v="2"/>
    <s v="Diseases of the respiratory system"/>
    <s v="Fall"/>
    <s v="Overweight"/>
  </r>
  <r>
    <n v="312"/>
    <n v="0"/>
    <n v="10"/>
    <n v="3"/>
    <x v="21"/>
    <n v="260"/>
    <n v="50"/>
    <x v="2"/>
    <n v="1"/>
    <n v="1"/>
    <n v="4"/>
    <n v="1"/>
    <n v="0"/>
    <n v="0"/>
    <n v="65"/>
    <n v="168"/>
    <n v="23"/>
    <x v="1"/>
    <s v="Unkown"/>
    <s v="Fall"/>
    <s v="Healthy"/>
  </r>
  <r>
    <n v="313"/>
    <n v="0"/>
    <n v="10"/>
    <n v="3"/>
    <x v="11"/>
    <n v="291"/>
    <n v="31"/>
    <x v="15"/>
    <n v="1"/>
    <n v="1"/>
    <n v="1"/>
    <n v="1"/>
    <n v="0"/>
    <n v="1"/>
    <n v="73"/>
    <n v="171"/>
    <n v="25"/>
    <x v="1"/>
    <s v="Unkown"/>
    <s v="Fall"/>
    <s v="Healthy"/>
  </r>
  <r>
    <n v="314"/>
    <n v="0"/>
    <n v="10"/>
    <n v="3"/>
    <x v="19"/>
    <n v="157"/>
    <n v="27"/>
    <x v="10"/>
    <n v="1"/>
    <n v="1"/>
    <n v="0"/>
    <n v="1"/>
    <n v="1"/>
    <n v="0"/>
    <n v="75"/>
    <n v="185"/>
    <n v="22"/>
    <x v="1"/>
    <s v="Unkown"/>
    <s v="Fall"/>
    <s v="Healthy"/>
  </r>
  <r>
    <n v="315"/>
    <n v="1"/>
    <n v="10"/>
    <n v="4"/>
    <x v="3"/>
    <n v="179"/>
    <n v="26"/>
    <x v="17"/>
    <n v="0"/>
    <n v="3"/>
    <n v="0"/>
    <n v="0"/>
    <n v="0"/>
    <n v="0"/>
    <n v="56"/>
    <n v="171"/>
    <n v="19"/>
    <x v="9"/>
    <s v="Certain infectious and parasitic diseases"/>
    <s v="Fall"/>
    <s v="Healthy"/>
  </r>
  <r>
    <n v="316"/>
    <n v="7"/>
    <n v="10"/>
    <n v="4"/>
    <x v="24"/>
    <n v="179"/>
    <n v="26"/>
    <x v="17"/>
    <n v="0"/>
    <n v="3"/>
    <n v="0"/>
    <n v="0"/>
    <n v="0"/>
    <n v="0"/>
    <n v="56"/>
    <n v="171"/>
    <n v="19"/>
    <x v="9"/>
    <s v="Diseases of the eye and adnexa"/>
    <s v="Fall"/>
    <s v="Healthy"/>
  </r>
  <r>
    <n v="317"/>
    <n v="23"/>
    <n v="10"/>
    <n v="5"/>
    <x v="21"/>
    <n v="118"/>
    <n v="13"/>
    <x v="1"/>
    <n v="0"/>
    <n v="1"/>
    <n v="1"/>
    <n v="1"/>
    <n v="0"/>
    <n v="0"/>
    <n v="98"/>
    <n v="178"/>
    <n v="31"/>
    <x v="5"/>
    <s v="medical consultation "/>
    <s v="Fall"/>
    <s v="Obese"/>
  </r>
  <r>
    <n v="318"/>
    <n v="11"/>
    <n v="11"/>
    <n v="2"/>
    <x v="32"/>
    <n v="118"/>
    <n v="10"/>
    <x v="7"/>
    <n v="0"/>
    <n v="1"/>
    <n v="0"/>
    <n v="0"/>
    <n v="0"/>
    <n v="0"/>
    <n v="83"/>
    <n v="172"/>
    <n v="28"/>
    <x v="2"/>
    <s v="Diseases of the digestive system"/>
    <s v="Fall"/>
    <s v="Overweight"/>
  </r>
  <r>
    <n v="319"/>
    <n v="23"/>
    <n v="11"/>
    <n v="2"/>
    <x v="16"/>
    <n v="248"/>
    <n v="25"/>
    <x v="8"/>
    <n v="0"/>
    <n v="1"/>
    <n v="2"/>
    <n v="0"/>
    <n v="0"/>
    <n v="1"/>
    <n v="86"/>
    <n v="165"/>
    <n v="32"/>
    <x v="3"/>
    <s v="medical consultation "/>
    <s v="Fall"/>
    <s v="Obese"/>
  </r>
  <r>
    <n v="320"/>
    <n v="6"/>
    <n v="11"/>
    <n v="3"/>
    <x v="32"/>
    <n v="179"/>
    <n v="51"/>
    <x v="3"/>
    <n v="0"/>
    <n v="1"/>
    <n v="0"/>
    <n v="1"/>
    <n v="0"/>
    <n v="0"/>
    <n v="89"/>
    <n v="170"/>
    <n v="31"/>
    <x v="2"/>
    <s v="Diseases of the nervous system"/>
    <s v="Fall"/>
    <s v="Obese"/>
  </r>
  <r>
    <n v="321"/>
    <n v="28"/>
    <n v="11"/>
    <n v="6"/>
    <x v="26"/>
    <n v="260"/>
    <n v="50"/>
    <x v="2"/>
    <n v="0"/>
    <n v="1"/>
    <n v="4"/>
    <n v="1"/>
    <n v="0"/>
    <n v="0"/>
    <n v="65"/>
    <n v="168"/>
    <n v="23"/>
    <x v="7"/>
    <s v="dental consultation "/>
    <s v="Fall"/>
    <s v="Healthy"/>
  </r>
  <r>
    <n v="322"/>
    <n v="23"/>
    <n v="11"/>
    <n v="2"/>
    <x v="10"/>
    <n v="291"/>
    <n v="31"/>
    <x v="15"/>
    <n v="0"/>
    <n v="1"/>
    <n v="1"/>
    <n v="1"/>
    <n v="0"/>
    <n v="1"/>
    <n v="73"/>
    <n v="171"/>
    <n v="25"/>
    <x v="5"/>
    <s v="medical consultation "/>
    <s v="Fall"/>
    <s v="Healthy"/>
  </r>
  <r>
    <n v="323"/>
    <n v="1"/>
    <n v="11"/>
    <n v="2"/>
    <x v="2"/>
    <n v="378"/>
    <n v="49"/>
    <x v="2"/>
    <n v="0"/>
    <n v="1"/>
    <n v="2"/>
    <n v="0"/>
    <n v="1"/>
    <n v="4"/>
    <n v="65"/>
    <n v="174"/>
    <n v="21"/>
    <x v="2"/>
    <s v="Certain infectious and parasitic diseases"/>
    <s v="Fall"/>
    <s v="Healthy"/>
  </r>
  <r>
    <n v="324"/>
    <n v="11"/>
    <n v="11"/>
    <n v="2"/>
    <x v="23"/>
    <n v="155"/>
    <n v="12"/>
    <x v="6"/>
    <n v="0"/>
    <n v="1"/>
    <n v="2"/>
    <n v="1"/>
    <n v="0"/>
    <n v="0"/>
    <n v="95"/>
    <n v="196"/>
    <n v="25"/>
    <x v="15"/>
    <s v="Diseases of the digestive system"/>
    <s v="Fall"/>
    <s v="Healthy"/>
  </r>
  <r>
    <n v="325"/>
    <n v="26"/>
    <n v="11"/>
    <n v="2"/>
    <x v="20"/>
    <n v="235"/>
    <n v="20"/>
    <x v="14"/>
    <n v="0"/>
    <n v="1"/>
    <n v="1"/>
    <n v="1"/>
    <n v="0"/>
    <n v="0"/>
    <n v="106"/>
    <n v="167"/>
    <n v="38"/>
    <x v="2"/>
    <s v="unjustified absence "/>
    <s v="Fall"/>
    <s v="Obese"/>
  </r>
  <r>
    <n v="326"/>
    <n v="0"/>
    <n v="11"/>
    <n v="3"/>
    <x v="11"/>
    <n v="330"/>
    <n v="16"/>
    <x v="5"/>
    <n v="1"/>
    <n v="2"/>
    <n v="0"/>
    <n v="0"/>
    <n v="0"/>
    <n v="0"/>
    <n v="84"/>
    <n v="182"/>
    <n v="25"/>
    <x v="1"/>
    <s v="Unkown"/>
    <s v="Fall"/>
    <s v="Healthy"/>
  </r>
  <r>
    <n v="327"/>
    <n v="18"/>
    <n v="11"/>
    <n v="4"/>
    <x v="22"/>
    <n v="235"/>
    <n v="11"/>
    <x v="7"/>
    <n v="0"/>
    <n v="3"/>
    <n v="1"/>
    <n v="0"/>
    <n v="0"/>
    <n v="1"/>
    <n v="88"/>
    <n v="172"/>
    <n v="29"/>
    <x v="5"/>
    <s v="Symptoms, signs and abnormal clinical and laboratory findings, not elsewhere classified"/>
    <s v="Fall"/>
    <s v="Overweight"/>
  </r>
  <r>
    <n v="328"/>
    <n v="11"/>
    <n v="11"/>
    <n v="4"/>
    <x v="10"/>
    <n v="118"/>
    <n v="10"/>
    <x v="7"/>
    <n v="0"/>
    <n v="1"/>
    <n v="0"/>
    <n v="0"/>
    <n v="0"/>
    <n v="0"/>
    <n v="83"/>
    <n v="172"/>
    <n v="28"/>
    <x v="7"/>
    <s v="Diseases of the digestive system"/>
    <s v="Fall"/>
    <s v="Overweight"/>
  </r>
  <r>
    <n v="329"/>
    <n v="25"/>
    <n v="11"/>
    <n v="5"/>
    <x v="5"/>
    <n v="235"/>
    <n v="11"/>
    <x v="7"/>
    <n v="0"/>
    <n v="3"/>
    <n v="1"/>
    <n v="0"/>
    <n v="0"/>
    <n v="1"/>
    <n v="88"/>
    <n v="172"/>
    <n v="29"/>
    <x v="3"/>
    <s v="laboratory examination "/>
    <s v="Fall"/>
    <s v="Overweight"/>
  </r>
  <r>
    <n v="330"/>
    <n v="28"/>
    <n v="11"/>
    <n v="5"/>
    <x v="13"/>
    <n v="179"/>
    <n v="51"/>
    <x v="3"/>
    <n v="0"/>
    <n v="1"/>
    <n v="0"/>
    <n v="1"/>
    <n v="0"/>
    <n v="0"/>
    <n v="89"/>
    <n v="170"/>
    <n v="31"/>
    <x v="7"/>
    <s v="dental consultation "/>
    <s v="Fall"/>
    <s v="Obese"/>
  </r>
  <r>
    <n v="331"/>
    <n v="13"/>
    <n v="11"/>
    <n v="6"/>
    <x v="8"/>
    <n v="246"/>
    <n v="25"/>
    <x v="9"/>
    <n v="0"/>
    <n v="1"/>
    <n v="0"/>
    <n v="1"/>
    <n v="0"/>
    <n v="0"/>
    <n v="67"/>
    <n v="170"/>
    <n v="23"/>
    <x v="2"/>
    <s v="Diseases of the musculoskeletal system and connective tissue"/>
    <s v="Fall"/>
    <s v="Healthy"/>
  </r>
  <r>
    <n v="332"/>
    <n v="12"/>
    <n v="11"/>
    <n v="6"/>
    <x v="29"/>
    <n v="291"/>
    <n v="31"/>
    <x v="15"/>
    <n v="0"/>
    <n v="1"/>
    <n v="1"/>
    <n v="1"/>
    <n v="0"/>
    <n v="1"/>
    <n v="73"/>
    <n v="171"/>
    <n v="25"/>
    <x v="0"/>
    <s v="Diseases of the skin and subcutaneous tissue"/>
    <s v="Fall"/>
    <s v="Healthy"/>
  </r>
  <r>
    <n v="333"/>
    <n v="13"/>
    <n v="11"/>
    <n v="2"/>
    <x v="14"/>
    <n v="246"/>
    <n v="25"/>
    <x v="9"/>
    <n v="0"/>
    <n v="1"/>
    <n v="0"/>
    <n v="1"/>
    <n v="0"/>
    <n v="0"/>
    <n v="67"/>
    <n v="170"/>
    <n v="23"/>
    <x v="2"/>
    <s v="Diseases of the musculoskeletal system and connective tissue"/>
    <s v="Fall"/>
    <s v="Healthy"/>
  </r>
  <r>
    <n v="334"/>
    <n v="28"/>
    <n v="11"/>
    <n v="3"/>
    <x v="8"/>
    <n v="179"/>
    <n v="51"/>
    <x v="3"/>
    <n v="0"/>
    <n v="1"/>
    <n v="0"/>
    <n v="1"/>
    <n v="0"/>
    <n v="0"/>
    <n v="89"/>
    <n v="170"/>
    <n v="31"/>
    <x v="5"/>
    <s v="dental consultation "/>
    <s v="Fall"/>
    <s v="Obese"/>
  </r>
  <r>
    <n v="335"/>
    <n v="10"/>
    <n v="11"/>
    <n v="4"/>
    <x v="2"/>
    <n v="260"/>
    <n v="50"/>
    <x v="2"/>
    <n v="0"/>
    <n v="1"/>
    <n v="4"/>
    <n v="1"/>
    <n v="0"/>
    <n v="0"/>
    <n v="65"/>
    <n v="168"/>
    <n v="23"/>
    <x v="2"/>
    <s v="Diseases of the respiratory system"/>
    <s v="Fall"/>
    <s v="Healthy"/>
  </r>
  <r>
    <n v="336"/>
    <n v="15"/>
    <n v="11"/>
    <n v="6"/>
    <x v="1"/>
    <n v="260"/>
    <n v="50"/>
    <x v="2"/>
    <n v="0"/>
    <n v="1"/>
    <n v="4"/>
    <n v="1"/>
    <n v="0"/>
    <n v="0"/>
    <n v="65"/>
    <n v="168"/>
    <n v="23"/>
    <x v="2"/>
    <s v="Pregnancy, childbirth and the puerperium"/>
    <s v="Fall"/>
    <s v="Healthy"/>
  </r>
  <r>
    <n v="337"/>
    <n v="0"/>
    <n v="11"/>
    <n v="6"/>
    <x v="10"/>
    <n v="378"/>
    <n v="49"/>
    <x v="2"/>
    <n v="1"/>
    <n v="1"/>
    <n v="2"/>
    <n v="0"/>
    <n v="1"/>
    <n v="4"/>
    <n v="65"/>
    <n v="174"/>
    <n v="21"/>
    <x v="1"/>
    <s v="Unkown"/>
    <s v="Fall"/>
    <s v="Healthy"/>
  </r>
  <r>
    <n v="338"/>
    <n v="0"/>
    <n v="11"/>
    <n v="3"/>
    <x v="5"/>
    <n v="279"/>
    <n v="5"/>
    <x v="4"/>
    <n v="1"/>
    <n v="1"/>
    <n v="2"/>
    <n v="1"/>
    <n v="1"/>
    <n v="0"/>
    <n v="68"/>
    <n v="168"/>
    <n v="24"/>
    <x v="1"/>
    <s v="Unkown"/>
    <s v="Fall"/>
    <s v="Healthy"/>
  </r>
  <r>
    <n v="339"/>
    <n v="23"/>
    <n v="11"/>
    <n v="5"/>
    <x v="9"/>
    <n v="179"/>
    <n v="51"/>
    <x v="3"/>
    <n v="0"/>
    <n v="1"/>
    <n v="0"/>
    <n v="1"/>
    <n v="0"/>
    <n v="0"/>
    <n v="89"/>
    <n v="170"/>
    <n v="31"/>
    <x v="5"/>
    <s v="medical consultation "/>
    <s v="Fall"/>
    <s v="Obese"/>
  </r>
  <r>
    <n v="340"/>
    <n v="12"/>
    <n v="12"/>
    <n v="2"/>
    <x v="20"/>
    <n v="225"/>
    <n v="26"/>
    <x v="5"/>
    <n v="0"/>
    <n v="1"/>
    <n v="1"/>
    <n v="0"/>
    <n v="0"/>
    <n v="2"/>
    <n v="69"/>
    <n v="169"/>
    <n v="24"/>
    <x v="7"/>
    <s v="Diseases of the skin and subcutaneous tissue"/>
    <s v="Winter"/>
    <s v="Healthy"/>
  </r>
  <r>
    <n v="341"/>
    <n v="28"/>
    <n v="12"/>
    <n v="2"/>
    <x v="23"/>
    <n v="179"/>
    <n v="51"/>
    <x v="3"/>
    <n v="0"/>
    <n v="1"/>
    <n v="0"/>
    <n v="1"/>
    <n v="0"/>
    <n v="0"/>
    <n v="89"/>
    <n v="170"/>
    <n v="31"/>
    <x v="3"/>
    <s v="dental consultation "/>
    <s v="Winter"/>
    <s v="Obese"/>
  </r>
  <r>
    <n v="342"/>
    <n v="28"/>
    <n v="12"/>
    <n v="2"/>
    <x v="3"/>
    <n v="179"/>
    <n v="51"/>
    <x v="3"/>
    <n v="0"/>
    <n v="1"/>
    <n v="0"/>
    <n v="1"/>
    <n v="0"/>
    <n v="0"/>
    <n v="89"/>
    <n v="170"/>
    <n v="31"/>
    <x v="5"/>
    <s v="dental consultation "/>
    <s v="Winter"/>
    <s v="Obese"/>
  </r>
  <r>
    <n v="343"/>
    <n v="23"/>
    <n v="12"/>
    <n v="2"/>
    <x v="8"/>
    <n v="235"/>
    <n v="11"/>
    <x v="7"/>
    <n v="0"/>
    <n v="3"/>
    <n v="1"/>
    <n v="0"/>
    <n v="0"/>
    <n v="1"/>
    <n v="88"/>
    <n v="172"/>
    <n v="29"/>
    <x v="7"/>
    <s v="medical consultation "/>
    <s v="Winter"/>
    <s v="Overweight"/>
  </r>
  <r>
    <n v="344"/>
    <n v="28"/>
    <n v="12"/>
    <n v="3"/>
    <x v="16"/>
    <n v="118"/>
    <n v="13"/>
    <x v="1"/>
    <n v="0"/>
    <n v="1"/>
    <n v="1"/>
    <n v="1"/>
    <n v="0"/>
    <n v="0"/>
    <n v="98"/>
    <n v="178"/>
    <n v="31"/>
    <x v="5"/>
    <s v="dental consultation "/>
    <s v="Winter"/>
    <s v="Obese"/>
  </r>
  <r>
    <n v="345"/>
    <n v="28"/>
    <n v="12"/>
    <n v="6"/>
    <x v="33"/>
    <n v="260"/>
    <n v="50"/>
    <x v="2"/>
    <n v="0"/>
    <n v="1"/>
    <n v="4"/>
    <n v="1"/>
    <n v="0"/>
    <n v="0"/>
    <n v="65"/>
    <n v="168"/>
    <n v="23"/>
    <x v="0"/>
    <s v="dental consultation "/>
    <s v="Winter"/>
    <s v="Healthy"/>
  </r>
  <r>
    <n v="346"/>
    <n v="4"/>
    <n v="12"/>
    <n v="5"/>
    <x v="3"/>
    <n v="246"/>
    <n v="25"/>
    <x v="9"/>
    <n v="0"/>
    <n v="1"/>
    <n v="0"/>
    <n v="1"/>
    <n v="0"/>
    <n v="0"/>
    <n v="67"/>
    <n v="170"/>
    <n v="23"/>
    <x v="2"/>
    <s v="Endocrine, nutritional and metabolic diseases"/>
    <s v="Winter"/>
    <s v="Healthy"/>
  </r>
  <r>
    <n v="347"/>
    <n v="28"/>
    <n v="12"/>
    <n v="5"/>
    <x v="24"/>
    <n v="179"/>
    <n v="51"/>
    <x v="3"/>
    <n v="0"/>
    <n v="1"/>
    <n v="0"/>
    <n v="1"/>
    <n v="0"/>
    <n v="0"/>
    <n v="89"/>
    <n v="170"/>
    <n v="31"/>
    <x v="5"/>
    <s v="dental consultation "/>
    <s v="Winter"/>
    <s v="Obese"/>
  </r>
  <r>
    <n v="348"/>
    <n v="28"/>
    <n v="12"/>
    <n v="6"/>
    <x v="0"/>
    <n v="179"/>
    <n v="51"/>
    <x v="3"/>
    <n v="0"/>
    <n v="1"/>
    <n v="0"/>
    <n v="1"/>
    <n v="0"/>
    <n v="0"/>
    <n v="89"/>
    <n v="170"/>
    <n v="31"/>
    <x v="5"/>
    <s v="dental consultation "/>
    <s v="Winter"/>
    <s v="Obese"/>
  </r>
  <r>
    <n v="349"/>
    <n v="23"/>
    <n v="12"/>
    <n v="3"/>
    <x v="25"/>
    <n v="179"/>
    <n v="26"/>
    <x v="17"/>
    <n v="0"/>
    <n v="3"/>
    <n v="0"/>
    <n v="0"/>
    <n v="0"/>
    <n v="0"/>
    <n v="56"/>
    <n v="171"/>
    <n v="19"/>
    <x v="5"/>
    <s v="medical consultation "/>
    <s v="Winter"/>
    <s v="Healthy"/>
  </r>
  <r>
    <n v="350"/>
    <n v="25"/>
    <n v="12"/>
    <n v="3"/>
    <x v="14"/>
    <n v="118"/>
    <n v="10"/>
    <x v="7"/>
    <n v="0"/>
    <n v="1"/>
    <n v="0"/>
    <n v="0"/>
    <n v="0"/>
    <n v="0"/>
    <n v="83"/>
    <n v="172"/>
    <n v="28"/>
    <x v="2"/>
    <s v="laboratory examination "/>
    <s v="Winter"/>
    <s v="Overweight"/>
  </r>
  <r>
    <n v="351"/>
    <n v="25"/>
    <n v="12"/>
    <n v="5"/>
    <x v="33"/>
    <n v="235"/>
    <n v="11"/>
    <x v="7"/>
    <n v="0"/>
    <n v="3"/>
    <n v="1"/>
    <n v="0"/>
    <n v="0"/>
    <n v="1"/>
    <n v="88"/>
    <n v="172"/>
    <n v="29"/>
    <x v="3"/>
    <s v="laboratory examination "/>
    <s v="Winter"/>
    <s v="Overweight"/>
  </r>
  <r>
    <n v="352"/>
    <n v="28"/>
    <n v="12"/>
    <n v="6"/>
    <x v="30"/>
    <n v="179"/>
    <n v="51"/>
    <x v="3"/>
    <n v="0"/>
    <n v="1"/>
    <n v="0"/>
    <n v="1"/>
    <n v="0"/>
    <n v="0"/>
    <n v="89"/>
    <n v="170"/>
    <n v="31"/>
    <x v="5"/>
    <s v="dental consultation "/>
    <s v="Winter"/>
    <s v="Obese"/>
  </r>
  <r>
    <n v="353"/>
    <n v="13"/>
    <n v="12"/>
    <n v="3"/>
    <x v="3"/>
    <n v="235"/>
    <n v="20"/>
    <x v="14"/>
    <n v="0"/>
    <n v="1"/>
    <n v="1"/>
    <n v="1"/>
    <n v="0"/>
    <n v="0"/>
    <n v="106"/>
    <n v="167"/>
    <n v="38"/>
    <x v="2"/>
    <s v="Diseases of the musculoskeletal system and connective tissue"/>
    <s v="Winter"/>
    <s v="Obese"/>
  </r>
  <r>
    <n v="354"/>
    <n v="14"/>
    <n v="12"/>
    <n v="3"/>
    <x v="33"/>
    <n v="235"/>
    <n v="11"/>
    <x v="7"/>
    <n v="0"/>
    <n v="3"/>
    <n v="1"/>
    <n v="0"/>
    <n v="0"/>
    <n v="1"/>
    <n v="88"/>
    <n v="172"/>
    <n v="29"/>
    <x v="0"/>
    <s v="Diseases of the genitourinary system"/>
    <s v="Winter"/>
    <s v="Overweight"/>
  </r>
  <r>
    <n v="355"/>
    <n v="26"/>
    <n v="12"/>
    <n v="4"/>
    <x v="11"/>
    <n v="260"/>
    <n v="50"/>
    <x v="2"/>
    <n v="0"/>
    <n v="1"/>
    <n v="4"/>
    <n v="1"/>
    <n v="0"/>
    <n v="0"/>
    <n v="65"/>
    <n v="168"/>
    <n v="23"/>
    <x v="2"/>
    <s v="unjustified absence "/>
    <s v="Winter"/>
    <s v="Healthy"/>
  </r>
  <r>
    <n v="356"/>
    <n v="28"/>
    <n v="12"/>
    <n v="2"/>
    <x v="9"/>
    <n v="157"/>
    <n v="27"/>
    <x v="10"/>
    <n v="0"/>
    <n v="1"/>
    <n v="0"/>
    <n v="1"/>
    <n v="1"/>
    <n v="0"/>
    <n v="75"/>
    <n v="185"/>
    <n v="22"/>
    <x v="3"/>
    <s v="dental consultation "/>
    <s v="Winter"/>
    <s v="Healthy"/>
  </r>
  <r>
    <n v="357"/>
    <n v="28"/>
    <n v="12"/>
    <n v="2"/>
    <x v="13"/>
    <n v="179"/>
    <n v="51"/>
    <x v="3"/>
    <n v="0"/>
    <n v="1"/>
    <n v="0"/>
    <n v="1"/>
    <n v="0"/>
    <n v="0"/>
    <n v="89"/>
    <n v="170"/>
    <n v="31"/>
    <x v="7"/>
    <s v="dental consultation "/>
    <s v="Winter"/>
    <s v="Obese"/>
  </r>
  <r>
    <n v="358"/>
    <n v="19"/>
    <n v="12"/>
    <n v="2"/>
    <x v="5"/>
    <n v="289"/>
    <n v="36"/>
    <x v="0"/>
    <n v="0"/>
    <n v="1"/>
    <n v="2"/>
    <n v="1"/>
    <n v="0"/>
    <n v="1"/>
    <n v="90"/>
    <n v="172"/>
    <n v="30"/>
    <x v="2"/>
    <s v="Injury, poisoning and certain other consequences of external causes"/>
    <s v="Winter"/>
    <s v="Overweight"/>
  </r>
  <r>
    <n v="359"/>
    <n v="23"/>
    <n v="1"/>
    <n v="4"/>
    <x v="1"/>
    <n v="225"/>
    <n v="26"/>
    <x v="5"/>
    <n v="0"/>
    <n v="1"/>
    <n v="1"/>
    <n v="0"/>
    <n v="0"/>
    <n v="2"/>
    <n v="69"/>
    <n v="169"/>
    <n v="24"/>
    <x v="9"/>
    <s v="medical consultation "/>
    <s v="Winter"/>
    <s v="Healthy"/>
  </r>
  <r>
    <n v="360"/>
    <n v="19"/>
    <n v="1"/>
    <n v="2"/>
    <x v="26"/>
    <n v="118"/>
    <n v="10"/>
    <x v="7"/>
    <n v="0"/>
    <n v="1"/>
    <n v="0"/>
    <n v="0"/>
    <n v="0"/>
    <n v="0"/>
    <n v="83"/>
    <n v="172"/>
    <n v="28"/>
    <x v="8"/>
    <s v="Injury, poisoning and certain other consequences of external causes"/>
    <s v="Winter"/>
    <s v="Overweight"/>
  </r>
  <r>
    <n v="361"/>
    <n v="23"/>
    <n v="1"/>
    <n v="2"/>
    <x v="20"/>
    <n v="155"/>
    <n v="12"/>
    <x v="6"/>
    <n v="0"/>
    <n v="1"/>
    <n v="2"/>
    <n v="1"/>
    <n v="0"/>
    <n v="0"/>
    <n v="95"/>
    <n v="196"/>
    <n v="25"/>
    <x v="3"/>
    <s v="medical consultation "/>
    <s v="Winter"/>
    <s v="Healthy"/>
  </r>
  <r>
    <n v="362"/>
    <n v="13"/>
    <n v="1"/>
    <n v="3"/>
    <x v="18"/>
    <n v="235"/>
    <n v="11"/>
    <x v="7"/>
    <n v="0"/>
    <n v="3"/>
    <n v="1"/>
    <n v="0"/>
    <n v="0"/>
    <n v="1"/>
    <n v="88"/>
    <n v="172"/>
    <n v="29"/>
    <x v="5"/>
    <s v="Diseases of the musculoskeletal system and connective tissue"/>
    <s v="Winter"/>
    <s v="Overweight"/>
  </r>
  <r>
    <n v="363"/>
    <n v="23"/>
    <n v="1"/>
    <n v="3"/>
    <x v="15"/>
    <n v="155"/>
    <n v="12"/>
    <x v="6"/>
    <n v="0"/>
    <n v="1"/>
    <n v="2"/>
    <n v="1"/>
    <n v="0"/>
    <n v="0"/>
    <n v="95"/>
    <n v="196"/>
    <n v="25"/>
    <x v="0"/>
    <s v="medical consultation "/>
    <s v="Winter"/>
    <s v="Healthy"/>
  </r>
  <r>
    <n v="364"/>
    <n v="26"/>
    <n v="1"/>
    <n v="2"/>
    <x v="12"/>
    <n v="289"/>
    <n v="36"/>
    <x v="0"/>
    <n v="0"/>
    <n v="1"/>
    <n v="2"/>
    <n v="1"/>
    <n v="0"/>
    <n v="1"/>
    <n v="90"/>
    <n v="172"/>
    <n v="30"/>
    <x v="2"/>
    <s v="unjustified absence "/>
    <s v="Winter"/>
    <s v="Overweight"/>
  </r>
  <r>
    <n v="365"/>
    <n v="3"/>
    <n v="1"/>
    <n v="4"/>
    <x v="22"/>
    <n v="291"/>
    <n v="31"/>
    <x v="15"/>
    <n v="0"/>
    <n v="1"/>
    <n v="1"/>
    <n v="1"/>
    <n v="0"/>
    <n v="1"/>
    <n v="73"/>
    <n v="171"/>
    <n v="25"/>
    <x v="2"/>
    <s v="Diseases of the blood and blood-forming organs and certain disorders involving the immune mechanism"/>
    <s v="Winter"/>
    <s v="Healthy"/>
  </r>
  <r>
    <n v="366"/>
    <n v="26"/>
    <n v="1"/>
    <n v="2"/>
    <x v="33"/>
    <n v="235"/>
    <n v="20"/>
    <x v="14"/>
    <n v="0"/>
    <n v="1"/>
    <n v="1"/>
    <n v="1"/>
    <n v="0"/>
    <n v="0"/>
    <n v="106"/>
    <n v="167"/>
    <n v="38"/>
    <x v="2"/>
    <s v="unjustified absence "/>
    <s v="Winter"/>
    <s v="Obese"/>
  </r>
  <r>
    <n v="367"/>
    <n v="26"/>
    <n v="1"/>
    <n v="2"/>
    <x v="1"/>
    <n v="118"/>
    <n v="13"/>
    <x v="1"/>
    <n v="0"/>
    <n v="1"/>
    <n v="1"/>
    <n v="1"/>
    <n v="0"/>
    <n v="0"/>
    <n v="98"/>
    <n v="178"/>
    <n v="31"/>
    <x v="0"/>
    <s v="unjustified absence "/>
    <s v="Winter"/>
    <s v="Obese"/>
  </r>
  <r>
    <n v="368"/>
    <n v="28"/>
    <n v="1"/>
    <n v="4"/>
    <x v="17"/>
    <n v="179"/>
    <n v="51"/>
    <x v="3"/>
    <n v="0"/>
    <n v="1"/>
    <n v="0"/>
    <n v="1"/>
    <n v="0"/>
    <n v="0"/>
    <n v="89"/>
    <n v="170"/>
    <n v="31"/>
    <x v="5"/>
    <s v="dental consultation "/>
    <s v="Winter"/>
    <s v="Obese"/>
  </r>
  <r>
    <n v="369"/>
    <n v="28"/>
    <n v="1"/>
    <n v="6"/>
    <x v="31"/>
    <n v="179"/>
    <n v="51"/>
    <x v="3"/>
    <n v="0"/>
    <n v="1"/>
    <n v="0"/>
    <n v="1"/>
    <n v="0"/>
    <n v="0"/>
    <n v="89"/>
    <n v="170"/>
    <n v="31"/>
    <x v="5"/>
    <s v="dental consultation "/>
    <s v="Winter"/>
    <s v="Obese"/>
  </r>
  <r>
    <n v="370"/>
    <n v="28"/>
    <n v="2"/>
    <n v="3"/>
    <x v="27"/>
    <n v="118"/>
    <n v="10"/>
    <x v="7"/>
    <n v="0"/>
    <n v="1"/>
    <n v="0"/>
    <n v="0"/>
    <n v="0"/>
    <n v="0"/>
    <n v="83"/>
    <n v="172"/>
    <n v="28"/>
    <x v="3"/>
    <s v="dental consultation "/>
    <s v="Winter"/>
    <s v="Overweight"/>
  </r>
  <r>
    <n v="371"/>
    <n v="27"/>
    <n v="2"/>
    <n v="4"/>
    <x v="23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72"/>
    <n v="7"/>
    <n v="2"/>
    <n v="4"/>
    <x v="17"/>
    <n v="225"/>
    <n v="26"/>
    <x v="5"/>
    <n v="0"/>
    <n v="1"/>
    <n v="1"/>
    <n v="0"/>
    <n v="0"/>
    <n v="2"/>
    <n v="69"/>
    <n v="169"/>
    <n v="24"/>
    <x v="5"/>
    <s v="Diseases of the eye and adnexa"/>
    <s v="Winter"/>
    <s v="Healthy"/>
  </r>
  <r>
    <n v="373"/>
    <n v="22"/>
    <n v="2"/>
    <n v="6"/>
    <x v="14"/>
    <n v="289"/>
    <n v="36"/>
    <x v="0"/>
    <n v="0"/>
    <n v="1"/>
    <n v="2"/>
    <n v="1"/>
    <n v="0"/>
    <n v="1"/>
    <n v="90"/>
    <n v="172"/>
    <n v="30"/>
    <x v="7"/>
    <s v="patient follow-up "/>
    <s v="Winter"/>
    <s v="Overweight"/>
  </r>
  <r>
    <n v="374"/>
    <n v="28"/>
    <n v="2"/>
    <n v="6"/>
    <x v="14"/>
    <n v="260"/>
    <n v="50"/>
    <x v="2"/>
    <n v="0"/>
    <n v="1"/>
    <n v="4"/>
    <n v="1"/>
    <n v="0"/>
    <n v="0"/>
    <n v="65"/>
    <n v="168"/>
    <n v="23"/>
    <x v="7"/>
    <s v="dental consultation "/>
    <s v="Winter"/>
    <s v="Healthy"/>
  </r>
  <r>
    <n v="375"/>
    <n v="23"/>
    <n v="2"/>
    <n v="6"/>
    <x v="24"/>
    <n v="179"/>
    <n v="51"/>
    <x v="3"/>
    <n v="0"/>
    <n v="1"/>
    <n v="0"/>
    <n v="1"/>
    <n v="0"/>
    <n v="0"/>
    <n v="89"/>
    <n v="170"/>
    <n v="31"/>
    <x v="7"/>
    <s v="medical consultation "/>
    <s v="Winter"/>
    <s v="Obese"/>
  </r>
  <r>
    <n v="376"/>
    <n v="27"/>
    <n v="2"/>
    <n v="2"/>
    <x v="14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377"/>
    <n v="27"/>
    <n v="2"/>
    <n v="4"/>
    <x v="24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78"/>
    <n v="10"/>
    <n v="2"/>
    <n v="5"/>
    <x v="2"/>
    <n v="179"/>
    <n v="51"/>
    <x v="3"/>
    <n v="0"/>
    <n v="1"/>
    <n v="0"/>
    <n v="1"/>
    <n v="0"/>
    <n v="0"/>
    <n v="89"/>
    <n v="170"/>
    <n v="31"/>
    <x v="2"/>
    <s v="Diseases of the respiratory system"/>
    <s v="Winter"/>
    <s v="Obese"/>
  </r>
  <r>
    <n v="379"/>
    <n v="26"/>
    <n v="2"/>
    <n v="5"/>
    <x v="9"/>
    <n v="246"/>
    <n v="25"/>
    <x v="9"/>
    <n v="0"/>
    <n v="1"/>
    <n v="0"/>
    <n v="1"/>
    <n v="0"/>
    <n v="0"/>
    <n v="67"/>
    <n v="170"/>
    <n v="23"/>
    <x v="2"/>
    <s v="unjustified absence "/>
    <s v="Winter"/>
    <s v="Healthy"/>
  </r>
  <r>
    <n v="380"/>
    <n v="27"/>
    <n v="2"/>
    <n v="6"/>
    <x v="16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81"/>
    <n v="22"/>
    <n v="2"/>
    <n v="2"/>
    <x v="17"/>
    <n v="189"/>
    <n v="29"/>
    <x v="0"/>
    <n v="0"/>
    <n v="1"/>
    <n v="2"/>
    <n v="0"/>
    <n v="0"/>
    <n v="2"/>
    <n v="69"/>
    <n v="167"/>
    <n v="25"/>
    <x v="2"/>
    <s v="patient follow-up "/>
    <s v="Winter"/>
    <s v="Healthy"/>
  </r>
  <r>
    <n v="382"/>
    <n v="27"/>
    <n v="2"/>
    <n v="2"/>
    <x v="24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83"/>
    <n v="23"/>
    <n v="2"/>
    <n v="3"/>
    <x v="25"/>
    <n v="246"/>
    <n v="25"/>
    <x v="9"/>
    <n v="0"/>
    <n v="1"/>
    <n v="0"/>
    <n v="1"/>
    <n v="0"/>
    <n v="0"/>
    <n v="67"/>
    <n v="170"/>
    <n v="23"/>
    <x v="3"/>
    <s v="medical consultation "/>
    <s v="Winter"/>
    <s v="Healthy"/>
  </r>
  <r>
    <n v="384"/>
    <n v="23"/>
    <n v="2"/>
    <n v="3"/>
    <x v="8"/>
    <n v="291"/>
    <n v="31"/>
    <x v="15"/>
    <n v="0"/>
    <n v="1"/>
    <n v="1"/>
    <n v="1"/>
    <n v="0"/>
    <n v="1"/>
    <n v="73"/>
    <n v="171"/>
    <n v="25"/>
    <x v="3"/>
    <s v="medical consultation "/>
    <s v="Winter"/>
    <s v="Healthy"/>
  </r>
  <r>
    <n v="385"/>
    <n v="11"/>
    <n v="2"/>
    <n v="4"/>
    <x v="17"/>
    <n v="157"/>
    <n v="27"/>
    <x v="10"/>
    <n v="0"/>
    <n v="1"/>
    <n v="0"/>
    <n v="1"/>
    <n v="1"/>
    <n v="0"/>
    <n v="75"/>
    <n v="185"/>
    <n v="22"/>
    <x v="10"/>
    <s v="Diseases of the digestive system"/>
    <s v="Winter"/>
    <s v="Healthy"/>
  </r>
  <r>
    <n v="386"/>
    <n v="27"/>
    <n v="2"/>
    <n v="4"/>
    <x v="23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87"/>
    <n v="27"/>
    <n v="2"/>
    <n v="6"/>
    <x v="7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88"/>
    <n v="10"/>
    <n v="2"/>
    <n v="6"/>
    <x v="25"/>
    <n v="246"/>
    <n v="25"/>
    <x v="9"/>
    <n v="0"/>
    <n v="1"/>
    <n v="0"/>
    <n v="1"/>
    <n v="0"/>
    <n v="0"/>
    <n v="67"/>
    <n v="170"/>
    <n v="23"/>
    <x v="11"/>
    <s v="Diseases of the respiratory system"/>
    <s v="Winter"/>
    <s v="Healthy"/>
  </r>
  <r>
    <n v="389"/>
    <n v="27"/>
    <n v="2"/>
    <n v="4"/>
    <x v="8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90"/>
    <n v="27"/>
    <n v="2"/>
    <n v="6"/>
    <x v="3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391"/>
    <n v="18"/>
    <n v="3"/>
    <n v="3"/>
    <x v="13"/>
    <n v="118"/>
    <n v="10"/>
    <x v="7"/>
    <n v="0"/>
    <n v="1"/>
    <n v="0"/>
    <n v="0"/>
    <n v="0"/>
    <n v="0"/>
    <n v="83"/>
    <n v="172"/>
    <n v="28"/>
    <x v="2"/>
    <s v="Symptoms, signs and abnormal clinical and laboratory findings, not elsewhere classified"/>
    <s v="Spring"/>
    <s v="Overweight"/>
  </r>
  <r>
    <n v="392"/>
    <n v="19"/>
    <n v="3"/>
    <n v="4"/>
    <x v="9"/>
    <n v="246"/>
    <n v="25"/>
    <x v="9"/>
    <n v="0"/>
    <n v="1"/>
    <n v="0"/>
    <n v="1"/>
    <n v="0"/>
    <n v="0"/>
    <n v="67"/>
    <n v="170"/>
    <n v="23"/>
    <x v="10"/>
    <s v="Injury, poisoning and certain other consequences of external causes"/>
    <s v="Spring"/>
    <s v="Healthy"/>
  </r>
  <r>
    <n v="393"/>
    <n v="28"/>
    <n v="3"/>
    <n v="6"/>
    <x v="8"/>
    <n v="246"/>
    <n v="25"/>
    <x v="9"/>
    <n v="0"/>
    <n v="1"/>
    <n v="0"/>
    <n v="1"/>
    <n v="0"/>
    <n v="0"/>
    <n v="67"/>
    <n v="170"/>
    <n v="23"/>
    <x v="3"/>
    <s v="dental consultation "/>
    <s v="Spring"/>
    <s v="Healthy"/>
  </r>
  <r>
    <n v="394"/>
    <n v="28"/>
    <n v="3"/>
    <n v="6"/>
    <x v="13"/>
    <n v="260"/>
    <n v="50"/>
    <x v="2"/>
    <n v="0"/>
    <n v="1"/>
    <n v="4"/>
    <n v="1"/>
    <n v="0"/>
    <n v="0"/>
    <n v="65"/>
    <n v="168"/>
    <n v="23"/>
    <x v="0"/>
    <s v="dental consultation "/>
    <s v="Spring"/>
    <s v="Healthy"/>
  </r>
  <r>
    <n v="395"/>
    <n v="28"/>
    <n v="3"/>
    <n v="2"/>
    <x v="0"/>
    <n v="179"/>
    <n v="51"/>
    <x v="3"/>
    <n v="0"/>
    <n v="1"/>
    <n v="0"/>
    <n v="1"/>
    <n v="0"/>
    <n v="0"/>
    <n v="89"/>
    <n v="170"/>
    <n v="31"/>
    <x v="3"/>
    <s v="dental consultation "/>
    <s v="Spring"/>
    <s v="Obese"/>
  </r>
  <r>
    <n v="396"/>
    <n v="22"/>
    <n v="3"/>
    <n v="2"/>
    <x v="6"/>
    <n v="235"/>
    <n v="11"/>
    <x v="7"/>
    <n v="0"/>
    <n v="3"/>
    <n v="1"/>
    <n v="0"/>
    <n v="0"/>
    <n v="1"/>
    <n v="88"/>
    <n v="172"/>
    <n v="29"/>
    <x v="2"/>
    <s v="patient follow-up "/>
    <s v="Spring"/>
    <s v="Overweight"/>
  </r>
  <r>
    <n v="397"/>
    <n v="22"/>
    <n v="3"/>
    <n v="3"/>
    <x v="1"/>
    <n v="179"/>
    <n v="22"/>
    <x v="15"/>
    <n v="0"/>
    <n v="2"/>
    <n v="2"/>
    <n v="0"/>
    <n v="1"/>
    <n v="0"/>
    <n v="63"/>
    <n v="170"/>
    <n v="22"/>
    <x v="2"/>
    <s v="patient follow-up "/>
    <s v="Spring"/>
    <s v="Healthy"/>
  </r>
  <r>
    <n v="398"/>
    <n v="22"/>
    <n v="3"/>
    <n v="3"/>
    <x v="30"/>
    <n v="378"/>
    <n v="49"/>
    <x v="2"/>
    <n v="0"/>
    <n v="1"/>
    <n v="2"/>
    <n v="0"/>
    <n v="1"/>
    <n v="4"/>
    <n v="65"/>
    <n v="174"/>
    <n v="21"/>
    <x v="2"/>
    <s v="patient follow-up "/>
    <s v="Spring"/>
    <s v="Healthy"/>
  </r>
  <r>
    <n v="399"/>
    <n v="28"/>
    <n v="3"/>
    <n v="2"/>
    <x v="12"/>
    <n v="179"/>
    <n v="51"/>
    <x v="3"/>
    <n v="0"/>
    <n v="1"/>
    <n v="0"/>
    <n v="1"/>
    <n v="0"/>
    <n v="0"/>
    <n v="89"/>
    <n v="170"/>
    <n v="31"/>
    <x v="10"/>
    <s v="dental consultation "/>
    <s v="Spring"/>
    <s v="Obese"/>
  </r>
  <r>
    <n v="400"/>
    <n v="22"/>
    <n v="3"/>
    <n v="4"/>
    <x v="13"/>
    <n v="361"/>
    <n v="52"/>
    <x v="5"/>
    <n v="0"/>
    <n v="1"/>
    <n v="1"/>
    <n v="1"/>
    <n v="0"/>
    <n v="4"/>
    <n v="80"/>
    <n v="172"/>
    <n v="27"/>
    <x v="2"/>
    <s v="patient follow-up "/>
    <s v="Spring"/>
    <s v="Overweight"/>
  </r>
  <r>
    <n v="401"/>
    <n v="0"/>
    <n v="3"/>
    <n v="4"/>
    <x v="10"/>
    <n v="369"/>
    <n v="17"/>
    <x v="16"/>
    <n v="1"/>
    <n v="1"/>
    <n v="3"/>
    <n v="1"/>
    <n v="0"/>
    <n v="0"/>
    <n v="70"/>
    <n v="169"/>
    <n v="25"/>
    <x v="1"/>
    <s v="Unkown"/>
    <s v="Spring"/>
    <s v="Healthy"/>
  </r>
  <r>
    <n v="402"/>
    <n v="21"/>
    <n v="3"/>
    <n v="5"/>
    <x v="13"/>
    <n v="235"/>
    <n v="11"/>
    <x v="7"/>
    <n v="0"/>
    <n v="3"/>
    <n v="1"/>
    <n v="0"/>
    <n v="0"/>
    <n v="1"/>
    <n v="88"/>
    <n v="172"/>
    <n v="29"/>
    <x v="2"/>
    <s v="Factors influencing health status and contact with health services."/>
    <s v="Spring"/>
    <s v="Overweight"/>
  </r>
  <r>
    <n v="403"/>
    <n v="23"/>
    <n v="3"/>
    <n v="6"/>
    <x v="11"/>
    <n v="118"/>
    <n v="13"/>
    <x v="1"/>
    <n v="0"/>
    <n v="1"/>
    <n v="1"/>
    <n v="1"/>
    <n v="0"/>
    <n v="0"/>
    <n v="98"/>
    <n v="178"/>
    <n v="31"/>
    <x v="3"/>
    <s v="medical consultation "/>
    <s v="Spring"/>
    <s v="Obese"/>
  </r>
  <r>
    <n v="404"/>
    <n v="14"/>
    <n v="3"/>
    <n v="3"/>
    <x v="9"/>
    <n v="118"/>
    <n v="13"/>
    <x v="1"/>
    <n v="0"/>
    <n v="1"/>
    <n v="1"/>
    <n v="1"/>
    <n v="0"/>
    <n v="0"/>
    <n v="98"/>
    <n v="178"/>
    <n v="31"/>
    <x v="7"/>
    <s v="Diseases of the genitourinary system"/>
    <s v="Spring"/>
    <s v="Obese"/>
  </r>
  <r>
    <n v="405"/>
    <n v="13"/>
    <n v="3"/>
    <n v="4"/>
    <x v="31"/>
    <n v="118"/>
    <n v="13"/>
    <x v="1"/>
    <n v="0"/>
    <n v="1"/>
    <n v="1"/>
    <n v="1"/>
    <n v="0"/>
    <n v="0"/>
    <n v="98"/>
    <n v="178"/>
    <n v="31"/>
    <x v="2"/>
    <s v="Diseases of the musculoskeletal system and connective tissue"/>
    <s v="Spring"/>
    <s v="Obese"/>
  </r>
  <r>
    <n v="406"/>
    <n v="0"/>
    <n v="3"/>
    <n v="5"/>
    <x v="25"/>
    <n v="235"/>
    <n v="11"/>
    <x v="7"/>
    <n v="1"/>
    <n v="3"/>
    <n v="1"/>
    <n v="0"/>
    <n v="0"/>
    <n v="1"/>
    <n v="88"/>
    <n v="172"/>
    <n v="29"/>
    <x v="1"/>
    <s v="Unkown"/>
    <s v="Spring"/>
    <s v="Overweight"/>
  </r>
  <r>
    <n v="407"/>
    <n v="0"/>
    <n v="3"/>
    <n v="5"/>
    <x v="33"/>
    <n v="246"/>
    <n v="25"/>
    <x v="9"/>
    <n v="1"/>
    <n v="1"/>
    <n v="0"/>
    <n v="1"/>
    <n v="0"/>
    <n v="0"/>
    <n v="67"/>
    <n v="170"/>
    <n v="23"/>
    <x v="1"/>
    <s v="Unkown"/>
    <s v="Spring"/>
    <s v="Healthy"/>
  </r>
  <r>
    <n v="408"/>
    <n v="0"/>
    <n v="3"/>
    <n v="5"/>
    <x v="28"/>
    <n v="118"/>
    <n v="13"/>
    <x v="1"/>
    <n v="1"/>
    <n v="1"/>
    <n v="1"/>
    <n v="1"/>
    <n v="0"/>
    <n v="0"/>
    <n v="98"/>
    <n v="178"/>
    <n v="31"/>
    <x v="1"/>
    <s v="Unkown"/>
    <s v="Spring"/>
    <s v="Obese"/>
  </r>
  <r>
    <n v="409"/>
    <n v="28"/>
    <n v="3"/>
    <n v="6"/>
    <x v="3"/>
    <n v="179"/>
    <n v="51"/>
    <x v="3"/>
    <n v="0"/>
    <n v="1"/>
    <n v="0"/>
    <n v="1"/>
    <n v="0"/>
    <n v="0"/>
    <n v="89"/>
    <n v="170"/>
    <n v="31"/>
    <x v="2"/>
    <s v="dental consultation "/>
    <s v="Spring"/>
    <s v="Obese"/>
  </r>
  <r>
    <n v="410"/>
    <n v="22"/>
    <n v="3"/>
    <n v="6"/>
    <x v="27"/>
    <n v="289"/>
    <n v="36"/>
    <x v="0"/>
    <n v="0"/>
    <n v="1"/>
    <n v="2"/>
    <n v="1"/>
    <n v="0"/>
    <n v="1"/>
    <n v="90"/>
    <n v="172"/>
    <n v="30"/>
    <x v="2"/>
    <s v="patient follow-up "/>
    <s v="Spring"/>
    <s v="Overweight"/>
  </r>
  <r>
    <n v="411"/>
    <n v="19"/>
    <n v="3"/>
    <n v="2"/>
    <x v="29"/>
    <n v="260"/>
    <n v="50"/>
    <x v="2"/>
    <n v="0"/>
    <n v="1"/>
    <n v="4"/>
    <n v="1"/>
    <n v="0"/>
    <n v="0"/>
    <n v="65"/>
    <n v="168"/>
    <n v="23"/>
    <x v="2"/>
    <s v="Injury, poisoning and certain other consequences of external causes"/>
    <s v="Spring"/>
    <s v="Healthy"/>
  </r>
  <r>
    <n v="412"/>
    <n v="28"/>
    <n v="3"/>
    <n v="3"/>
    <x v="30"/>
    <n v="246"/>
    <n v="25"/>
    <x v="9"/>
    <n v="0"/>
    <n v="1"/>
    <n v="0"/>
    <n v="1"/>
    <n v="0"/>
    <n v="0"/>
    <n v="67"/>
    <n v="170"/>
    <n v="23"/>
    <x v="3"/>
    <s v="dental consultation "/>
    <s v="Spring"/>
    <s v="Healthy"/>
  </r>
  <r>
    <n v="413"/>
    <n v="28"/>
    <n v="4"/>
    <n v="4"/>
    <x v="6"/>
    <n v="179"/>
    <n v="51"/>
    <x v="3"/>
    <n v="0"/>
    <n v="1"/>
    <n v="0"/>
    <n v="1"/>
    <n v="0"/>
    <n v="0"/>
    <n v="89"/>
    <n v="170"/>
    <n v="31"/>
    <x v="0"/>
    <s v="dental consultation "/>
    <s v="Spring"/>
    <s v="Obese"/>
  </r>
  <r>
    <n v="414"/>
    <n v="28"/>
    <n v="4"/>
    <n v="6"/>
    <x v="17"/>
    <n v="260"/>
    <n v="50"/>
    <x v="2"/>
    <n v="0"/>
    <n v="1"/>
    <n v="4"/>
    <n v="1"/>
    <n v="0"/>
    <n v="0"/>
    <n v="65"/>
    <n v="168"/>
    <n v="23"/>
    <x v="7"/>
    <s v="dental consultation "/>
    <s v="Spring"/>
    <s v="Healthy"/>
  </r>
  <r>
    <n v="415"/>
    <n v="26"/>
    <n v="4"/>
    <n v="6"/>
    <x v="13"/>
    <n v="330"/>
    <n v="16"/>
    <x v="5"/>
    <n v="0"/>
    <n v="2"/>
    <n v="0"/>
    <n v="0"/>
    <n v="0"/>
    <n v="0"/>
    <n v="84"/>
    <n v="182"/>
    <n v="25"/>
    <x v="0"/>
    <s v="unjustified absence "/>
    <s v="Spring"/>
    <s v="Healthy"/>
  </r>
  <r>
    <n v="416"/>
    <n v="22"/>
    <n v="4"/>
    <n v="2"/>
    <x v="27"/>
    <n v="369"/>
    <n v="17"/>
    <x v="16"/>
    <n v="0"/>
    <n v="1"/>
    <n v="3"/>
    <n v="1"/>
    <n v="0"/>
    <n v="0"/>
    <n v="70"/>
    <n v="169"/>
    <n v="25"/>
    <x v="0"/>
    <s v="patient follow-up "/>
    <s v="Spring"/>
    <s v="Healthy"/>
  </r>
  <r>
    <n v="417"/>
    <n v="26"/>
    <n v="4"/>
    <n v="2"/>
    <x v="3"/>
    <n v="248"/>
    <n v="25"/>
    <x v="8"/>
    <n v="0"/>
    <n v="1"/>
    <n v="2"/>
    <n v="0"/>
    <n v="0"/>
    <n v="1"/>
    <n v="86"/>
    <n v="165"/>
    <n v="32"/>
    <x v="0"/>
    <s v="unjustified absence "/>
    <s v="Spring"/>
    <s v="Obese"/>
  </r>
  <r>
    <n v="418"/>
    <n v="23"/>
    <n v="4"/>
    <n v="4"/>
    <x v="20"/>
    <n v="330"/>
    <n v="16"/>
    <x v="5"/>
    <n v="0"/>
    <n v="2"/>
    <n v="0"/>
    <n v="0"/>
    <n v="0"/>
    <n v="0"/>
    <n v="84"/>
    <n v="182"/>
    <n v="25"/>
    <x v="2"/>
    <s v="medical consultation "/>
    <s v="Spring"/>
    <s v="Healthy"/>
  </r>
  <r>
    <n v="419"/>
    <n v="28"/>
    <n v="4"/>
    <n v="4"/>
    <x v="16"/>
    <n v="179"/>
    <n v="51"/>
    <x v="3"/>
    <n v="0"/>
    <n v="1"/>
    <n v="0"/>
    <n v="1"/>
    <n v="0"/>
    <n v="0"/>
    <n v="89"/>
    <n v="170"/>
    <n v="31"/>
    <x v="2"/>
    <s v="dental consultation "/>
    <s v="Spring"/>
    <s v="Obese"/>
  </r>
  <r>
    <n v="420"/>
    <n v="23"/>
    <n v="4"/>
    <n v="2"/>
    <x v="24"/>
    <n v="118"/>
    <n v="13"/>
    <x v="1"/>
    <n v="0"/>
    <n v="1"/>
    <n v="1"/>
    <n v="1"/>
    <n v="0"/>
    <n v="0"/>
    <n v="98"/>
    <n v="178"/>
    <n v="31"/>
    <x v="5"/>
    <s v="medical consultation "/>
    <s v="Spring"/>
    <s v="Obese"/>
  </r>
  <r>
    <n v="421"/>
    <n v="13"/>
    <n v="4"/>
    <n v="4"/>
    <x v="31"/>
    <n v="118"/>
    <n v="13"/>
    <x v="1"/>
    <n v="0"/>
    <n v="1"/>
    <n v="1"/>
    <n v="1"/>
    <n v="0"/>
    <n v="0"/>
    <n v="98"/>
    <n v="178"/>
    <n v="31"/>
    <x v="15"/>
    <s v="Diseases of the musculoskeletal system and connective tissue"/>
    <s v="Spring"/>
    <s v="Obese"/>
  </r>
  <r>
    <n v="422"/>
    <n v="28"/>
    <n v="4"/>
    <n v="6"/>
    <x v="13"/>
    <n v="300"/>
    <n v="26"/>
    <x v="14"/>
    <n v="0"/>
    <n v="1"/>
    <n v="2"/>
    <n v="1"/>
    <n v="1"/>
    <n v="1"/>
    <n v="77"/>
    <n v="175"/>
    <n v="25"/>
    <x v="2"/>
    <s v="dental consultation "/>
    <s v="Spring"/>
    <s v="Healthy"/>
  </r>
  <r>
    <n v="423"/>
    <n v="28"/>
    <n v="4"/>
    <n v="6"/>
    <x v="22"/>
    <n v="260"/>
    <n v="50"/>
    <x v="2"/>
    <n v="0"/>
    <n v="1"/>
    <n v="4"/>
    <n v="1"/>
    <n v="0"/>
    <n v="0"/>
    <n v="65"/>
    <n v="168"/>
    <n v="23"/>
    <x v="0"/>
    <s v="dental consultation "/>
    <s v="Spring"/>
    <s v="Healthy"/>
  </r>
  <r>
    <n v="424"/>
    <n v="28"/>
    <n v="4"/>
    <n v="2"/>
    <x v="6"/>
    <n v="179"/>
    <n v="51"/>
    <x v="3"/>
    <n v="0"/>
    <n v="1"/>
    <n v="0"/>
    <n v="1"/>
    <n v="0"/>
    <n v="0"/>
    <n v="89"/>
    <n v="170"/>
    <n v="31"/>
    <x v="0"/>
    <s v="dental consultation "/>
    <s v="Spring"/>
    <s v="Obese"/>
  </r>
  <r>
    <n v="425"/>
    <n v="11"/>
    <n v="4"/>
    <n v="4"/>
    <x v="30"/>
    <n v="118"/>
    <n v="10"/>
    <x v="7"/>
    <n v="0"/>
    <n v="1"/>
    <n v="0"/>
    <n v="0"/>
    <n v="0"/>
    <n v="0"/>
    <n v="83"/>
    <n v="172"/>
    <n v="28"/>
    <x v="3"/>
    <s v="Diseases of the digestive system"/>
    <s v="Spring"/>
    <s v="Overweight"/>
  </r>
  <r>
    <n v="426"/>
    <n v="13"/>
    <n v="5"/>
    <n v="2"/>
    <x v="29"/>
    <n v="235"/>
    <n v="20"/>
    <x v="14"/>
    <n v="0"/>
    <n v="1"/>
    <n v="1"/>
    <n v="1"/>
    <n v="0"/>
    <n v="0"/>
    <n v="106"/>
    <n v="167"/>
    <n v="38"/>
    <x v="10"/>
    <s v="Diseases of the musculoskeletal system and connective tissue"/>
    <s v="Spring"/>
    <s v="Obese"/>
  </r>
  <r>
    <n v="427"/>
    <n v="23"/>
    <n v="5"/>
    <n v="4"/>
    <x v="18"/>
    <n v="248"/>
    <n v="25"/>
    <x v="8"/>
    <n v="0"/>
    <n v="1"/>
    <n v="2"/>
    <n v="0"/>
    <n v="0"/>
    <n v="1"/>
    <n v="86"/>
    <n v="165"/>
    <n v="32"/>
    <x v="3"/>
    <s v="medical consultation "/>
    <s v="Spring"/>
    <s v="Obese"/>
  </r>
  <r>
    <n v="428"/>
    <n v="10"/>
    <n v="5"/>
    <n v="2"/>
    <x v="5"/>
    <n v="369"/>
    <n v="17"/>
    <x v="16"/>
    <n v="0"/>
    <n v="1"/>
    <n v="3"/>
    <n v="1"/>
    <n v="0"/>
    <n v="0"/>
    <n v="70"/>
    <n v="169"/>
    <n v="25"/>
    <x v="2"/>
    <s v="Diseases of the respiratory system"/>
    <s v="Spring"/>
    <s v="Healthy"/>
  </r>
  <r>
    <n v="429"/>
    <n v="23"/>
    <n v="5"/>
    <n v="4"/>
    <x v="1"/>
    <n v="179"/>
    <n v="26"/>
    <x v="17"/>
    <n v="0"/>
    <n v="3"/>
    <n v="0"/>
    <n v="0"/>
    <n v="0"/>
    <n v="0"/>
    <n v="56"/>
    <n v="171"/>
    <n v="19"/>
    <x v="7"/>
    <s v="medical consultation "/>
    <s v="Spring"/>
    <s v="Healthy"/>
  </r>
  <r>
    <n v="430"/>
    <n v="28"/>
    <n v="5"/>
    <n v="4"/>
    <x v="21"/>
    <n v="179"/>
    <n v="51"/>
    <x v="3"/>
    <n v="0"/>
    <n v="1"/>
    <n v="0"/>
    <n v="1"/>
    <n v="0"/>
    <n v="0"/>
    <n v="89"/>
    <n v="170"/>
    <n v="31"/>
    <x v="0"/>
    <s v="dental consultation "/>
    <s v="Spring"/>
    <s v="Obese"/>
  </r>
  <r>
    <n v="431"/>
    <n v="23"/>
    <n v="5"/>
    <n v="5"/>
    <x v="3"/>
    <n v="361"/>
    <n v="52"/>
    <x v="5"/>
    <n v="0"/>
    <n v="1"/>
    <n v="1"/>
    <n v="1"/>
    <n v="0"/>
    <n v="4"/>
    <n v="80"/>
    <n v="172"/>
    <n v="27"/>
    <x v="5"/>
    <s v="medical consultation "/>
    <s v="Spring"/>
    <s v="Overweight"/>
  </r>
  <r>
    <n v="432"/>
    <n v="28"/>
    <n v="5"/>
    <n v="6"/>
    <x v="18"/>
    <n v="260"/>
    <n v="50"/>
    <x v="2"/>
    <n v="0"/>
    <n v="1"/>
    <n v="4"/>
    <n v="1"/>
    <n v="0"/>
    <n v="0"/>
    <n v="65"/>
    <n v="168"/>
    <n v="23"/>
    <x v="7"/>
    <s v="dental consultation "/>
    <s v="Spring"/>
    <s v="Healthy"/>
  </r>
  <r>
    <n v="433"/>
    <n v="11"/>
    <n v="5"/>
    <n v="2"/>
    <x v="17"/>
    <n v="179"/>
    <n v="22"/>
    <x v="15"/>
    <n v="0"/>
    <n v="2"/>
    <n v="2"/>
    <n v="0"/>
    <n v="1"/>
    <n v="0"/>
    <n v="63"/>
    <n v="170"/>
    <n v="22"/>
    <x v="3"/>
    <s v="Diseases of the digestive system"/>
    <s v="Spring"/>
    <s v="Healthy"/>
  </r>
  <r>
    <n v="434"/>
    <n v="8"/>
    <n v="5"/>
    <n v="2"/>
    <x v="13"/>
    <n v="179"/>
    <n v="22"/>
    <x v="15"/>
    <n v="0"/>
    <n v="2"/>
    <n v="2"/>
    <n v="0"/>
    <n v="1"/>
    <n v="0"/>
    <n v="63"/>
    <n v="170"/>
    <n v="22"/>
    <x v="7"/>
    <s v="Diseases of the ear and mastoid process"/>
    <s v="Spring"/>
    <s v="Healthy"/>
  </r>
  <r>
    <n v="435"/>
    <n v="18"/>
    <n v="5"/>
    <n v="4"/>
    <x v="27"/>
    <n v="228"/>
    <n v="14"/>
    <x v="19"/>
    <n v="0"/>
    <n v="1"/>
    <n v="2"/>
    <n v="0"/>
    <n v="0"/>
    <n v="1"/>
    <n v="65"/>
    <n v="172"/>
    <n v="22"/>
    <x v="2"/>
    <s v="Symptoms, signs and abnormal clinical and laboratory findings, not elsewhere classified"/>
    <s v="Spring"/>
    <s v="Healthy"/>
  </r>
  <r>
    <n v="436"/>
    <n v="25"/>
    <n v="5"/>
    <n v="4"/>
    <x v="6"/>
    <n v="225"/>
    <n v="26"/>
    <x v="5"/>
    <n v="0"/>
    <n v="1"/>
    <n v="1"/>
    <n v="0"/>
    <n v="0"/>
    <n v="2"/>
    <n v="69"/>
    <n v="169"/>
    <n v="24"/>
    <x v="7"/>
    <s v="laboratory examination "/>
    <s v="Spring"/>
    <s v="Healthy"/>
  </r>
  <r>
    <n v="437"/>
    <n v="13"/>
    <n v="5"/>
    <n v="6"/>
    <x v="21"/>
    <n v="330"/>
    <n v="16"/>
    <x v="5"/>
    <n v="0"/>
    <n v="2"/>
    <n v="0"/>
    <n v="0"/>
    <n v="0"/>
    <n v="0"/>
    <n v="84"/>
    <n v="182"/>
    <n v="25"/>
    <x v="2"/>
    <s v="Diseases of the musculoskeletal system and connective tissue"/>
    <s v="Spring"/>
    <s v="Healthy"/>
  </r>
  <r>
    <n v="438"/>
    <n v="25"/>
    <n v="5"/>
    <n v="2"/>
    <x v="29"/>
    <n v="179"/>
    <n v="26"/>
    <x v="17"/>
    <n v="0"/>
    <n v="3"/>
    <n v="0"/>
    <n v="0"/>
    <n v="0"/>
    <n v="0"/>
    <n v="56"/>
    <n v="171"/>
    <n v="19"/>
    <x v="3"/>
    <s v="laboratory examination "/>
    <s v="Spring"/>
    <s v="Healthy"/>
  </r>
  <r>
    <n v="439"/>
    <n v="28"/>
    <n v="5"/>
    <n v="2"/>
    <x v="26"/>
    <n v="118"/>
    <n v="10"/>
    <x v="7"/>
    <n v="0"/>
    <n v="1"/>
    <n v="0"/>
    <n v="0"/>
    <n v="0"/>
    <n v="0"/>
    <n v="83"/>
    <n v="172"/>
    <n v="28"/>
    <x v="5"/>
    <s v="dental consultation "/>
    <s v="Spring"/>
    <s v="Overweight"/>
  </r>
  <r>
    <n v="440"/>
    <n v="1"/>
    <n v="5"/>
    <n v="2"/>
    <x v="26"/>
    <n v="235"/>
    <n v="11"/>
    <x v="7"/>
    <n v="0"/>
    <n v="3"/>
    <n v="1"/>
    <n v="0"/>
    <n v="0"/>
    <n v="1"/>
    <n v="88"/>
    <n v="172"/>
    <n v="29"/>
    <x v="2"/>
    <s v="Certain infectious and parasitic diseases"/>
    <s v="Spring"/>
    <s v="Overweight"/>
  </r>
  <r>
    <n v="441"/>
    <n v="23"/>
    <n v="5"/>
    <n v="4"/>
    <x v="31"/>
    <n v="179"/>
    <n v="26"/>
    <x v="17"/>
    <n v="0"/>
    <n v="3"/>
    <n v="0"/>
    <n v="0"/>
    <n v="0"/>
    <n v="0"/>
    <n v="56"/>
    <n v="171"/>
    <n v="19"/>
    <x v="7"/>
    <s v="medical consultation "/>
    <s v="Spring"/>
    <s v="Healthy"/>
  </r>
  <r>
    <n v="442"/>
    <n v="23"/>
    <n v="6"/>
    <n v="2"/>
    <x v="10"/>
    <n v="118"/>
    <n v="10"/>
    <x v="7"/>
    <n v="0"/>
    <n v="1"/>
    <n v="0"/>
    <n v="0"/>
    <n v="0"/>
    <n v="0"/>
    <n v="83"/>
    <n v="172"/>
    <n v="28"/>
    <x v="7"/>
    <s v="medical consultation "/>
    <s v="Summer"/>
    <s v="Overweight"/>
  </r>
  <r>
    <n v="443"/>
    <n v="28"/>
    <n v="6"/>
    <n v="2"/>
    <x v="31"/>
    <n v="179"/>
    <n v="51"/>
    <x v="3"/>
    <n v="0"/>
    <n v="1"/>
    <n v="0"/>
    <n v="1"/>
    <n v="0"/>
    <n v="0"/>
    <n v="89"/>
    <n v="170"/>
    <n v="31"/>
    <x v="7"/>
    <s v="dental consultation "/>
    <s v="Summer"/>
    <s v="Obese"/>
  </r>
  <r>
    <n v="444"/>
    <n v="28"/>
    <n v="6"/>
    <n v="3"/>
    <x v="4"/>
    <n v="118"/>
    <n v="10"/>
    <x v="7"/>
    <n v="0"/>
    <n v="1"/>
    <n v="0"/>
    <n v="0"/>
    <n v="0"/>
    <n v="0"/>
    <n v="83"/>
    <n v="172"/>
    <n v="28"/>
    <x v="3"/>
    <s v="dental consultation "/>
    <s v="Summer"/>
    <s v="Overweight"/>
  </r>
  <r>
    <n v="445"/>
    <n v="23"/>
    <n v="6"/>
    <n v="5"/>
    <x v="24"/>
    <n v="225"/>
    <n v="26"/>
    <x v="5"/>
    <n v="0"/>
    <n v="1"/>
    <n v="1"/>
    <n v="0"/>
    <n v="0"/>
    <n v="2"/>
    <n v="69"/>
    <n v="169"/>
    <n v="24"/>
    <x v="0"/>
    <s v="medical consultation "/>
    <s v="Summer"/>
    <s v="Healthy"/>
  </r>
  <r>
    <n v="446"/>
    <n v="28"/>
    <n v="6"/>
    <n v="6"/>
    <x v="6"/>
    <n v="260"/>
    <n v="50"/>
    <x v="2"/>
    <n v="0"/>
    <n v="1"/>
    <n v="4"/>
    <n v="1"/>
    <n v="0"/>
    <n v="0"/>
    <n v="65"/>
    <n v="168"/>
    <n v="23"/>
    <x v="0"/>
    <s v="dental consultation "/>
    <s v="Summer"/>
    <s v="Healthy"/>
  </r>
  <r>
    <n v="447"/>
    <n v="0"/>
    <n v="6"/>
    <n v="6"/>
    <x v="9"/>
    <n v="179"/>
    <n v="51"/>
    <x v="3"/>
    <n v="1"/>
    <n v="1"/>
    <n v="0"/>
    <n v="1"/>
    <n v="0"/>
    <n v="0"/>
    <n v="89"/>
    <n v="170"/>
    <n v="31"/>
    <x v="1"/>
    <s v="Unkown"/>
    <s v="Summer"/>
    <s v="Obese"/>
  </r>
  <r>
    <n v="448"/>
    <n v="13"/>
    <n v="6"/>
    <n v="2"/>
    <x v="22"/>
    <n v="291"/>
    <n v="31"/>
    <x v="15"/>
    <n v="0"/>
    <n v="1"/>
    <n v="1"/>
    <n v="1"/>
    <n v="0"/>
    <n v="1"/>
    <n v="73"/>
    <n v="171"/>
    <n v="25"/>
    <x v="4"/>
    <s v="Diseases of the musculoskeletal system and connective tissue"/>
    <s v="Summer"/>
    <s v="Healthy"/>
  </r>
  <r>
    <n v="449"/>
    <n v="28"/>
    <n v="6"/>
    <n v="2"/>
    <x v="10"/>
    <n v="179"/>
    <n v="51"/>
    <x v="3"/>
    <n v="0"/>
    <n v="1"/>
    <n v="0"/>
    <n v="1"/>
    <n v="0"/>
    <n v="0"/>
    <n v="89"/>
    <n v="170"/>
    <n v="31"/>
    <x v="11"/>
    <s v="dental consultation "/>
    <s v="Summer"/>
    <s v="Obese"/>
  </r>
  <r>
    <n v="450"/>
    <n v="28"/>
    <n v="6"/>
    <n v="3"/>
    <x v="4"/>
    <n v="246"/>
    <n v="25"/>
    <x v="9"/>
    <n v="0"/>
    <n v="1"/>
    <n v="0"/>
    <n v="1"/>
    <n v="0"/>
    <n v="0"/>
    <n v="67"/>
    <n v="170"/>
    <n v="23"/>
    <x v="7"/>
    <s v="dental consultation "/>
    <s v="Summer"/>
    <s v="Healthy"/>
  </r>
  <r>
    <n v="451"/>
    <n v="28"/>
    <n v="6"/>
    <n v="2"/>
    <x v="22"/>
    <n v="179"/>
    <n v="51"/>
    <x v="3"/>
    <n v="0"/>
    <n v="1"/>
    <n v="0"/>
    <n v="1"/>
    <n v="0"/>
    <n v="0"/>
    <n v="89"/>
    <n v="170"/>
    <n v="31"/>
    <x v="0"/>
    <s v="dental consultation "/>
    <s v="Summer"/>
    <s v="Obese"/>
  </r>
  <r>
    <n v="452"/>
    <n v="26"/>
    <n v="6"/>
    <n v="3"/>
    <x v="19"/>
    <n v="235"/>
    <n v="20"/>
    <x v="14"/>
    <n v="0"/>
    <n v="1"/>
    <n v="1"/>
    <n v="1"/>
    <n v="0"/>
    <n v="0"/>
    <n v="106"/>
    <n v="167"/>
    <n v="38"/>
    <x v="2"/>
    <s v="unjustified absence "/>
    <s v="Summer"/>
    <s v="Obese"/>
  </r>
  <r>
    <n v="453"/>
    <n v="28"/>
    <n v="6"/>
    <n v="2"/>
    <x v="14"/>
    <n v="179"/>
    <n v="51"/>
    <x v="3"/>
    <n v="0"/>
    <n v="1"/>
    <n v="0"/>
    <n v="1"/>
    <n v="0"/>
    <n v="0"/>
    <n v="89"/>
    <n v="170"/>
    <n v="31"/>
    <x v="3"/>
    <s v="dental consultation "/>
    <s v="Summer"/>
    <s v="Obese"/>
  </r>
  <r>
    <n v="454"/>
    <n v="23"/>
    <n v="6"/>
    <n v="4"/>
    <x v="25"/>
    <n v="225"/>
    <n v="26"/>
    <x v="5"/>
    <n v="0"/>
    <n v="1"/>
    <n v="1"/>
    <n v="0"/>
    <n v="0"/>
    <n v="2"/>
    <n v="69"/>
    <n v="169"/>
    <n v="24"/>
    <x v="3"/>
    <s v="medical consultation "/>
    <s v="Summer"/>
    <s v="Healthy"/>
  </r>
  <r>
    <n v="455"/>
    <n v="23"/>
    <n v="6"/>
    <n v="4"/>
    <x v="8"/>
    <n v="118"/>
    <n v="13"/>
    <x v="1"/>
    <n v="0"/>
    <n v="1"/>
    <n v="1"/>
    <n v="1"/>
    <n v="0"/>
    <n v="0"/>
    <n v="98"/>
    <n v="178"/>
    <n v="31"/>
    <x v="3"/>
    <s v="medical consultation "/>
    <s v="Summer"/>
    <s v="Obese"/>
  </r>
  <r>
    <n v="456"/>
    <n v="5"/>
    <n v="6"/>
    <n v="4"/>
    <x v="1"/>
    <n v="179"/>
    <n v="51"/>
    <x v="3"/>
    <n v="0"/>
    <n v="1"/>
    <n v="0"/>
    <n v="1"/>
    <n v="0"/>
    <n v="0"/>
    <n v="89"/>
    <n v="170"/>
    <n v="31"/>
    <x v="2"/>
    <s v="Mental and behavioural disorders"/>
    <s v="Summer"/>
    <s v="Obese"/>
  </r>
  <r>
    <n v="457"/>
    <n v="21"/>
    <n v="6"/>
    <n v="4"/>
    <x v="12"/>
    <n v="179"/>
    <n v="26"/>
    <x v="17"/>
    <n v="0"/>
    <n v="3"/>
    <n v="0"/>
    <n v="0"/>
    <n v="0"/>
    <n v="0"/>
    <n v="56"/>
    <n v="171"/>
    <n v="19"/>
    <x v="3"/>
    <s v="Factors influencing health status and contact with health services."/>
    <s v="Summer"/>
    <s v="Healthy"/>
  </r>
  <r>
    <n v="458"/>
    <n v="28"/>
    <n v="6"/>
    <n v="6"/>
    <x v="28"/>
    <n v="246"/>
    <n v="25"/>
    <x v="9"/>
    <n v="0"/>
    <n v="1"/>
    <n v="0"/>
    <n v="1"/>
    <n v="0"/>
    <n v="0"/>
    <n v="67"/>
    <n v="170"/>
    <n v="23"/>
    <x v="3"/>
    <s v="dental consultation "/>
    <s v="Summer"/>
    <s v="Healthy"/>
  </r>
  <r>
    <n v="459"/>
    <n v="11"/>
    <n v="6"/>
    <n v="3"/>
    <x v="29"/>
    <n v="330"/>
    <n v="16"/>
    <x v="5"/>
    <n v="0"/>
    <n v="2"/>
    <n v="0"/>
    <n v="0"/>
    <n v="0"/>
    <n v="0"/>
    <n v="84"/>
    <n v="182"/>
    <n v="25"/>
    <x v="5"/>
    <s v="Diseases of the digestive system"/>
    <s v="Summer"/>
    <s v="Healthy"/>
  </r>
  <r>
    <n v="460"/>
    <n v="13"/>
    <n v="6"/>
    <n v="3"/>
    <x v="14"/>
    <n v="235"/>
    <n v="11"/>
    <x v="7"/>
    <n v="0"/>
    <n v="3"/>
    <n v="1"/>
    <n v="0"/>
    <n v="0"/>
    <n v="1"/>
    <n v="88"/>
    <n v="172"/>
    <n v="29"/>
    <x v="2"/>
    <s v="Diseases of the musculoskeletal system and connective tissue"/>
    <s v="Summer"/>
    <s v="Overweight"/>
  </r>
  <r>
    <n v="461"/>
    <n v="23"/>
    <n v="7"/>
    <n v="5"/>
    <x v="29"/>
    <n v="179"/>
    <n v="26"/>
    <x v="17"/>
    <n v="0"/>
    <n v="3"/>
    <n v="0"/>
    <n v="0"/>
    <n v="0"/>
    <n v="0"/>
    <n v="56"/>
    <n v="171"/>
    <n v="19"/>
    <x v="3"/>
    <s v="medical consultation "/>
    <s v="Summer"/>
    <s v="Healthy"/>
  </r>
  <r>
    <n v="462"/>
    <n v="25"/>
    <n v="7"/>
    <n v="5"/>
    <x v="33"/>
    <n v="225"/>
    <n v="26"/>
    <x v="5"/>
    <n v="0"/>
    <n v="1"/>
    <n v="1"/>
    <n v="0"/>
    <n v="0"/>
    <n v="2"/>
    <n v="69"/>
    <n v="169"/>
    <n v="24"/>
    <x v="0"/>
    <s v="laboratory examination "/>
    <s v="Summer"/>
    <s v="Healthy"/>
  </r>
  <r>
    <n v="463"/>
    <n v="13"/>
    <n v="7"/>
    <n v="6"/>
    <x v="22"/>
    <n v="260"/>
    <n v="50"/>
    <x v="2"/>
    <n v="0"/>
    <n v="1"/>
    <n v="4"/>
    <n v="1"/>
    <n v="0"/>
    <n v="0"/>
    <n v="65"/>
    <n v="168"/>
    <n v="23"/>
    <x v="2"/>
    <s v="Diseases of the musculoskeletal system and connective tissue"/>
    <s v="Summer"/>
    <s v="Healthy"/>
  </r>
  <r>
    <n v="464"/>
    <n v="7"/>
    <n v="7"/>
    <n v="2"/>
    <x v="31"/>
    <n v="268"/>
    <n v="11"/>
    <x v="0"/>
    <n v="0"/>
    <n v="2"/>
    <n v="0"/>
    <n v="0"/>
    <n v="0"/>
    <n v="0"/>
    <n v="79"/>
    <n v="178"/>
    <n v="25"/>
    <x v="2"/>
    <s v="Diseases of the eye and adnexa"/>
    <s v="Summer"/>
    <s v="Healthy"/>
  </r>
  <r>
    <n v="465"/>
    <n v="25"/>
    <n v="7"/>
    <n v="6"/>
    <x v="2"/>
    <n v="330"/>
    <n v="16"/>
    <x v="5"/>
    <n v="0"/>
    <n v="2"/>
    <n v="0"/>
    <n v="0"/>
    <n v="0"/>
    <n v="0"/>
    <n v="84"/>
    <n v="182"/>
    <n v="25"/>
    <x v="2"/>
    <s v="laboratory examination "/>
    <s v="Summer"/>
    <s v="Healthy"/>
  </r>
  <r>
    <n v="466"/>
    <n v="26"/>
    <n v="7"/>
    <n v="6"/>
    <x v="10"/>
    <n v="118"/>
    <n v="10"/>
    <x v="7"/>
    <n v="0"/>
    <n v="1"/>
    <n v="0"/>
    <n v="0"/>
    <n v="0"/>
    <n v="0"/>
    <n v="83"/>
    <n v="172"/>
    <n v="28"/>
    <x v="2"/>
    <s v="unjustified absence "/>
    <s v="Summer"/>
    <s v="Overweight"/>
  </r>
  <r>
    <n v="467"/>
    <n v="26"/>
    <n v="7"/>
    <n v="2"/>
    <x v="23"/>
    <n v="260"/>
    <n v="50"/>
    <x v="2"/>
    <n v="0"/>
    <n v="1"/>
    <n v="4"/>
    <n v="1"/>
    <n v="0"/>
    <n v="0"/>
    <n v="65"/>
    <n v="168"/>
    <n v="23"/>
    <x v="0"/>
    <s v="unjustified absence "/>
    <s v="Summer"/>
    <s v="Healthy"/>
  </r>
  <r>
    <n v="468"/>
    <n v="28"/>
    <n v="7"/>
    <n v="3"/>
    <x v="28"/>
    <n v="118"/>
    <n v="10"/>
    <x v="7"/>
    <n v="0"/>
    <n v="1"/>
    <n v="0"/>
    <n v="0"/>
    <n v="0"/>
    <n v="0"/>
    <n v="83"/>
    <n v="172"/>
    <n v="28"/>
    <x v="2"/>
    <s v="dental consultation "/>
    <s v="Summer"/>
    <s v="Overweight"/>
  </r>
  <r>
    <n v="469"/>
    <n v="15"/>
    <n v="7"/>
    <n v="2"/>
    <x v="3"/>
    <n v="300"/>
    <n v="26"/>
    <x v="14"/>
    <n v="0"/>
    <n v="1"/>
    <n v="2"/>
    <n v="1"/>
    <n v="1"/>
    <n v="1"/>
    <n v="77"/>
    <n v="175"/>
    <n v="25"/>
    <x v="2"/>
    <s v="Pregnancy, childbirth and the puerperium"/>
    <s v="Summer"/>
    <s v="Healthy"/>
  </r>
  <r>
    <n v="470"/>
    <n v="23"/>
    <n v="7"/>
    <n v="2"/>
    <x v="17"/>
    <n v="235"/>
    <n v="29"/>
    <x v="11"/>
    <n v="0"/>
    <n v="1"/>
    <n v="1"/>
    <n v="0"/>
    <n v="1"/>
    <n v="5"/>
    <n v="88"/>
    <n v="163"/>
    <n v="33"/>
    <x v="5"/>
    <s v="medical consultation "/>
    <s v="Summer"/>
    <s v="Obese"/>
  </r>
  <r>
    <n v="471"/>
    <n v="28"/>
    <n v="7"/>
    <n v="3"/>
    <x v="28"/>
    <n v="246"/>
    <n v="25"/>
    <x v="9"/>
    <n v="0"/>
    <n v="1"/>
    <n v="0"/>
    <n v="1"/>
    <n v="0"/>
    <n v="0"/>
    <n v="67"/>
    <n v="170"/>
    <n v="23"/>
    <x v="3"/>
    <s v="dental consultation "/>
    <s v="Summer"/>
    <s v="Healthy"/>
  </r>
  <r>
    <n v="472"/>
    <n v="9"/>
    <n v="7"/>
    <n v="3"/>
    <x v="17"/>
    <n v="225"/>
    <n v="26"/>
    <x v="5"/>
    <n v="0"/>
    <n v="1"/>
    <n v="1"/>
    <n v="0"/>
    <n v="0"/>
    <n v="2"/>
    <n v="69"/>
    <n v="169"/>
    <n v="24"/>
    <x v="16"/>
    <s v="Diseases of the circulatory system"/>
    <s v="Summer"/>
    <s v="Healthy"/>
  </r>
  <r>
    <n v="473"/>
    <n v="28"/>
    <n v="7"/>
    <n v="3"/>
    <x v="17"/>
    <n v="179"/>
    <n v="51"/>
    <x v="3"/>
    <n v="0"/>
    <n v="1"/>
    <n v="0"/>
    <n v="1"/>
    <n v="0"/>
    <n v="0"/>
    <n v="89"/>
    <n v="170"/>
    <n v="31"/>
    <x v="5"/>
    <s v="dental consultation "/>
    <s v="Summer"/>
    <s v="Obese"/>
  </r>
  <r>
    <n v="474"/>
    <n v="23"/>
    <n v="7"/>
    <n v="6"/>
    <x v="33"/>
    <n v="118"/>
    <n v="13"/>
    <x v="1"/>
    <n v="0"/>
    <n v="1"/>
    <n v="1"/>
    <n v="1"/>
    <n v="0"/>
    <n v="0"/>
    <n v="98"/>
    <n v="178"/>
    <n v="31"/>
    <x v="5"/>
    <s v="medical consultation "/>
    <s v="Summer"/>
    <s v="Obese"/>
  </r>
  <r>
    <n v="475"/>
    <n v="22"/>
    <n v="7"/>
    <n v="6"/>
    <x v="8"/>
    <n v="361"/>
    <n v="52"/>
    <x v="5"/>
    <n v="0"/>
    <n v="1"/>
    <n v="1"/>
    <n v="1"/>
    <n v="0"/>
    <n v="4"/>
    <n v="80"/>
    <n v="172"/>
    <n v="27"/>
    <x v="2"/>
    <s v="patient follow-up "/>
    <s v="Summer"/>
    <s v="Overweight"/>
  </r>
  <r>
    <n v="476"/>
    <n v="22"/>
    <n v="7"/>
    <n v="2"/>
    <x v="1"/>
    <n v="289"/>
    <n v="36"/>
    <x v="0"/>
    <n v="0"/>
    <n v="1"/>
    <n v="2"/>
    <n v="1"/>
    <n v="0"/>
    <n v="1"/>
    <n v="90"/>
    <n v="172"/>
    <n v="30"/>
    <x v="2"/>
    <s v="patient follow-up "/>
    <s v="Summer"/>
    <s v="Overweight"/>
  </r>
  <r>
    <n v="477"/>
    <n v="26"/>
    <n v="7"/>
    <n v="2"/>
    <x v="4"/>
    <n v="235"/>
    <n v="20"/>
    <x v="14"/>
    <n v="0"/>
    <n v="1"/>
    <n v="1"/>
    <n v="1"/>
    <n v="0"/>
    <n v="0"/>
    <n v="106"/>
    <n v="167"/>
    <n v="38"/>
    <x v="2"/>
    <s v="unjustified absence "/>
    <s v="Summer"/>
    <s v="Obese"/>
  </r>
  <r>
    <n v="478"/>
    <n v="28"/>
    <n v="7"/>
    <n v="3"/>
    <x v="6"/>
    <n v="246"/>
    <n v="25"/>
    <x v="9"/>
    <n v="0"/>
    <n v="1"/>
    <n v="0"/>
    <n v="1"/>
    <n v="0"/>
    <n v="0"/>
    <n v="67"/>
    <n v="170"/>
    <n v="23"/>
    <x v="3"/>
    <s v="dental consultation "/>
    <s v="Summer"/>
    <s v="Healthy"/>
  </r>
  <r>
    <n v="479"/>
    <n v="28"/>
    <n v="7"/>
    <n v="5"/>
    <x v="25"/>
    <n v="291"/>
    <n v="31"/>
    <x v="15"/>
    <n v="0"/>
    <n v="1"/>
    <n v="1"/>
    <n v="1"/>
    <n v="0"/>
    <n v="1"/>
    <n v="73"/>
    <n v="171"/>
    <n v="25"/>
    <x v="5"/>
    <s v="dental consultation "/>
    <s v="Summer"/>
    <s v="Healthy"/>
  </r>
  <r>
    <n v="480"/>
    <n v="23"/>
    <n v="7"/>
    <n v="5"/>
    <x v="3"/>
    <n v="279"/>
    <n v="5"/>
    <x v="4"/>
    <n v="0"/>
    <n v="1"/>
    <n v="2"/>
    <n v="1"/>
    <n v="1"/>
    <n v="0"/>
    <n v="68"/>
    <n v="168"/>
    <n v="24"/>
    <x v="3"/>
    <s v="medical consultation "/>
    <s v="Summer"/>
    <s v="Healthy"/>
  </r>
  <r>
    <n v="481"/>
    <n v="25"/>
    <n v="8"/>
    <n v="5"/>
    <x v="26"/>
    <n v="179"/>
    <n v="51"/>
    <x v="3"/>
    <n v="0"/>
    <n v="1"/>
    <n v="0"/>
    <n v="1"/>
    <n v="0"/>
    <n v="0"/>
    <n v="89"/>
    <n v="170"/>
    <n v="31"/>
    <x v="0"/>
    <s v="laboratory examination "/>
    <s v="Summer"/>
    <s v="Obese"/>
  </r>
  <r>
    <n v="482"/>
    <n v="25"/>
    <n v="8"/>
    <n v="2"/>
    <x v="30"/>
    <n v="179"/>
    <n v="22"/>
    <x v="15"/>
    <n v="0"/>
    <n v="2"/>
    <n v="2"/>
    <n v="0"/>
    <n v="1"/>
    <n v="0"/>
    <n v="63"/>
    <n v="170"/>
    <n v="22"/>
    <x v="5"/>
    <s v="laboratory examination "/>
    <s v="Summer"/>
    <s v="Healthy"/>
  </r>
  <r>
    <n v="483"/>
    <n v="28"/>
    <n v="8"/>
    <n v="3"/>
    <x v="23"/>
    <n v="246"/>
    <n v="25"/>
    <x v="9"/>
    <n v="0"/>
    <n v="1"/>
    <n v="0"/>
    <n v="1"/>
    <n v="0"/>
    <n v="0"/>
    <n v="67"/>
    <n v="170"/>
    <n v="23"/>
    <x v="0"/>
    <s v="dental consultation "/>
    <s v="Summer"/>
    <s v="Healthy"/>
  </r>
  <r>
    <n v="484"/>
    <n v="28"/>
    <n v="8"/>
    <n v="3"/>
    <x v="32"/>
    <n v="118"/>
    <n v="10"/>
    <x v="7"/>
    <n v="0"/>
    <n v="1"/>
    <n v="0"/>
    <n v="0"/>
    <n v="0"/>
    <n v="0"/>
    <n v="83"/>
    <n v="172"/>
    <n v="28"/>
    <x v="0"/>
    <s v="dental consultation "/>
    <s v="Summer"/>
    <s v="Overweight"/>
  </r>
  <r>
    <n v="485"/>
    <n v="26"/>
    <n v="8"/>
    <n v="3"/>
    <x v="19"/>
    <n v="289"/>
    <n v="36"/>
    <x v="0"/>
    <n v="0"/>
    <n v="1"/>
    <n v="2"/>
    <n v="1"/>
    <n v="0"/>
    <n v="1"/>
    <n v="90"/>
    <n v="172"/>
    <n v="30"/>
    <x v="2"/>
    <s v="unjustified absence "/>
    <s v="Summer"/>
    <s v="Overweight"/>
  </r>
  <r>
    <n v="486"/>
    <n v="26"/>
    <n v="8"/>
    <n v="3"/>
    <x v="11"/>
    <n v="235"/>
    <n v="20"/>
    <x v="14"/>
    <n v="0"/>
    <n v="1"/>
    <n v="1"/>
    <n v="1"/>
    <n v="0"/>
    <n v="0"/>
    <n v="106"/>
    <n v="167"/>
    <n v="38"/>
    <x v="2"/>
    <s v="unjustified absence "/>
    <s v="Summer"/>
    <s v="Obese"/>
  </r>
  <r>
    <n v="487"/>
    <n v="28"/>
    <n v="8"/>
    <n v="5"/>
    <x v="16"/>
    <n v="291"/>
    <n v="31"/>
    <x v="15"/>
    <n v="0"/>
    <n v="1"/>
    <n v="1"/>
    <n v="1"/>
    <n v="0"/>
    <n v="1"/>
    <n v="73"/>
    <n v="171"/>
    <n v="25"/>
    <x v="0"/>
    <s v="dental consultation "/>
    <s v="Summer"/>
    <s v="Healthy"/>
  </r>
  <r>
    <n v="488"/>
    <n v="25"/>
    <n v="8"/>
    <n v="2"/>
    <x v="0"/>
    <n v="179"/>
    <n v="51"/>
    <x v="3"/>
    <n v="0"/>
    <n v="1"/>
    <n v="0"/>
    <n v="1"/>
    <n v="0"/>
    <n v="0"/>
    <n v="89"/>
    <n v="170"/>
    <n v="31"/>
    <x v="0"/>
    <s v="laboratory examination "/>
    <s v="Summer"/>
    <s v="Obese"/>
  </r>
  <r>
    <n v="489"/>
    <n v="25"/>
    <n v="8"/>
    <n v="3"/>
    <x v="20"/>
    <n v="179"/>
    <n v="22"/>
    <x v="15"/>
    <n v="0"/>
    <n v="2"/>
    <n v="2"/>
    <n v="0"/>
    <n v="1"/>
    <n v="0"/>
    <n v="63"/>
    <n v="170"/>
    <n v="22"/>
    <x v="2"/>
    <s v="laboratory examination "/>
    <s v="Summer"/>
    <s v="Healthy"/>
  </r>
  <r>
    <n v="490"/>
    <n v="23"/>
    <n v="8"/>
    <n v="5"/>
    <x v="10"/>
    <n v="330"/>
    <n v="16"/>
    <x v="5"/>
    <n v="0"/>
    <n v="2"/>
    <n v="0"/>
    <n v="0"/>
    <n v="0"/>
    <n v="0"/>
    <n v="84"/>
    <n v="182"/>
    <n v="25"/>
    <x v="10"/>
    <s v="medical consultation "/>
    <s v="Summer"/>
    <s v="Healthy"/>
  </r>
  <r>
    <n v="491"/>
    <n v="23"/>
    <n v="8"/>
    <n v="3"/>
    <x v="21"/>
    <n v="235"/>
    <n v="11"/>
    <x v="7"/>
    <n v="0"/>
    <n v="3"/>
    <n v="1"/>
    <n v="0"/>
    <n v="0"/>
    <n v="1"/>
    <n v="88"/>
    <n v="172"/>
    <n v="29"/>
    <x v="0"/>
    <s v="medical consultation "/>
    <s v="Summer"/>
    <s v="Overweight"/>
  </r>
  <r>
    <n v="492"/>
    <n v="28"/>
    <n v="8"/>
    <n v="3"/>
    <x v="22"/>
    <n v="246"/>
    <n v="25"/>
    <x v="9"/>
    <n v="0"/>
    <n v="1"/>
    <n v="0"/>
    <n v="1"/>
    <n v="0"/>
    <n v="0"/>
    <n v="67"/>
    <n v="170"/>
    <n v="23"/>
    <x v="5"/>
    <s v="dental consultation "/>
    <s v="Summer"/>
    <s v="Healthy"/>
  </r>
  <r>
    <n v="493"/>
    <n v="28"/>
    <n v="8"/>
    <n v="3"/>
    <x v="33"/>
    <n v="118"/>
    <n v="10"/>
    <x v="7"/>
    <n v="0"/>
    <n v="1"/>
    <n v="0"/>
    <n v="0"/>
    <n v="0"/>
    <n v="0"/>
    <n v="83"/>
    <n v="172"/>
    <n v="28"/>
    <x v="9"/>
    <s v="dental consultation "/>
    <s v="Summer"/>
    <s v="Overweight"/>
  </r>
  <r>
    <n v="494"/>
    <n v="28"/>
    <n v="8"/>
    <n v="5"/>
    <x v="14"/>
    <n v="291"/>
    <n v="31"/>
    <x v="15"/>
    <n v="0"/>
    <n v="1"/>
    <n v="1"/>
    <n v="1"/>
    <n v="0"/>
    <n v="1"/>
    <n v="73"/>
    <n v="171"/>
    <n v="25"/>
    <x v="3"/>
    <s v="dental consultation "/>
    <s v="Summer"/>
    <s v="Healthy"/>
  </r>
  <r>
    <n v="495"/>
    <n v="28"/>
    <n v="8"/>
    <n v="2"/>
    <x v="28"/>
    <n v="260"/>
    <n v="50"/>
    <x v="2"/>
    <n v="0"/>
    <n v="1"/>
    <n v="4"/>
    <n v="1"/>
    <n v="0"/>
    <n v="0"/>
    <n v="65"/>
    <n v="168"/>
    <n v="23"/>
    <x v="7"/>
    <s v="dental consultation "/>
    <s v="Summer"/>
    <s v="Healthy"/>
  </r>
  <r>
    <n v="496"/>
    <n v="28"/>
    <n v="9"/>
    <n v="3"/>
    <x v="21"/>
    <n v="246"/>
    <n v="25"/>
    <x v="9"/>
    <n v="0"/>
    <n v="1"/>
    <n v="0"/>
    <n v="1"/>
    <n v="0"/>
    <n v="0"/>
    <n v="67"/>
    <n v="170"/>
    <n v="23"/>
    <x v="5"/>
    <s v="dental consultation "/>
    <s v="Fall"/>
    <s v="Healthy"/>
  </r>
  <r>
    <n v="497"/>
    <n v="28"/>
    <n v="9"/>
    <n v="3"/>
    <x v="12"/>
    <n v="246"/>
    <n v="25"/>
    <x v="9"/>
    <n v="0"/>
    <n v="1"/>
    <n v="0"/>
    <n v="1"/>
    <n v="0"/>
    <n v="0"/>
    <n v="67"/>
    <n v="170"/>
    <n v="23"/>
    <x v="5"/>
    <s v="dental consultation "/>
    <s v="Fall"/>
    <s v="Healthy"/>
  </r>
  <r>
    <n v="498"/>
    <n v="28"/>
    <n v="9"/>
    <n v="3"/>
    <x v="30"/>
    <n v="118"/>
    <n v="10"/>
    <x v="7"/>
    <n v="0"/>
    <n v="1"/>
    <n v="0"/>
    <n v="0"/>
    <n v="0"/>
    <n v="0"/>
    <n v="83"/>
    <n v="172"/>
    <n v="28"/>
    <x v="7"/>
    <s v="dental consultation "/>
    <s v="Fall"/>
    <s v="Overweight"/>
  </r>
  <r>
    <n v="499"/>
    <n v="23"/>
    <n v="9"/>
    <n v="3"/>
    <x v="10"/>
    <n v="155"/>
    <n v="12"/>
    <x v="6"/>
    <n v="0"/>
    <n v="1"/>
    <n v="2"/>
    <n v="1"/>
    <n v="0"/>
    <n v="0"/>
    <n v="95"/>
    <n v="196"/>
    <n v="25"/>
    <x v="3"/>
    <s v="medical consultation "/>
    <s v="Fall"/>
    <s v="Healthy"/>
  </r>
  <r>
    <n v="500"/>
    <n v="28"/>
    <n v="9"/>
    <n v="5"/>
    <x v="21"/>
    <n v="291"/>
    <n v="31"/>
    <x v="15"/>
    <n v="0"/>
    <n v="1"/>
    <n v="1"/>
    <n v="1"/>
    <n v="0"/>
    <n v="1"/>
    <n v="73"/>
    <n v="171"/>
    <n v="25"/>
    <x v="3"/>
    <s v="dental consultation "/>
    <s v="Fall"/>
    <s v="Healthy"/>
  </r>
  <r>
    <n v="501"/>
    <n v="23"/>
    <n v="9"/>
    <n v="6"/>
    <x v="16"/>
    <n v="179"/>
    <n v="26"/>
    <x v="17"/>
    <n v="0"/>
    <n v="3"/>
    <n v="0"/>
    <n v="0"/>
    <n v="0"/>
    <n v="0"/>
    <n v="56"/>
    <n v="171"/>
    <n v="19"/>
    <x v="2"/>
    <s v="medical consultation "/>
    <s v="Fall"/>
    <s v="Healthy"/>
  </r>
  <r>
    <n v="502"/>
    <n v="23"/>
    <n v="9"/>
    <n v="6"/>
    <x v="16"/>
    <n v="248"/>
    <n v="25"/>
    <x v="8"/>
    <n v="0"/>
    <n v="1"/>
    <n v="2"/>
    <n v="0"/>
    <n v="0"/>
    <n v="1"/>
    <n v="86"/>
    <n v="165"/>
    <n v="32"/>
    <x v="5"/>
    <s v="medical consultation "/>
    <s v="Fall"/>
    <s v="Obese"/>
  </r>
  <r>
    <n v="503"/>
    <n v="23"/>
    <n v="9"/>
    <n v="2"/>
    <x v="14"/>
    <n v="179"/>
    <n v="51"/>
    <x v="3"/>
    <n v="0"/>
    <n v="1"/>
    <n v="0"/>
    <n v="1"/>
    <n v="0"/>
    <n v="0"/>
    <n v="89"/>
    <n v="170"/>
    <n v="31"/>
    <x v="0"/>
    <s v="medical consultation "/>
    <s v="Fall"/>
    <s v="Obese"/>
  </r>
  <r>
    <n v="504"/>
    <n v="23"/>
    <n v="9"/>
    <n v="4"/>
    <x v="21"/>
    <n v="225"/>
    <n v="26"/>
    <x v="5"/>
    <n v="0"/>
    <n v="1"/>
    <n v="1"/>
    <n v="0"/>
    <n v="0"/>
    <n v="2"/>
    <n v="69"/>
    <n v="169"/>
    <n v="24"/>
    <x v="5"/>
    <s v="medical consultation "/>
    <s v="Fall"/>
    <s v="Healthy"/>
  </r>
  <r>
    <n v="505"/>
    <n v="23"/>
    <n v="9"/>
    <n v="2"/>
    <x v="23"/>
    <n v="179"/>
    <n v="26"/>
    <x v="17"/>
    <n v="0"/>
    <n v="3"/>
    <n v="0"/>
    <n v="0"/>
    <n v="0"/>
    <n v="0"/>
    <n v="56"/>
    <n v="171"/>
    <n v="19"/>
    <x v="3"/>
    <s v="medical consultation "/>
    <s v="Fall"/>
    <s v="Healthy"/>
  </r>
  <r>
    <n v="506"/>
    <n v="23"/>
    <n v="9"/>
    <n v="3"/>
    <x v="1"/>
    <n v="369"/>
    <n v="17"/>
    <x v="16"/>
    <n v="0"/>
    <n v="1"/>
    <n v="3"/>
    <n v="1"/>
    <n v="0"/>
    <n v="0"/>
    <n v="70"/>
    <n v="169"/>
    <n v="25"/>
    <x v="2"/>
    <s v="medical consultation "/>
    <s v="Fall"/>
    <s v="Healthy"/>
  </r>
  <r>
    <n v="507"/>
    <n v="22"/>
    <n v="9"/>
    <n v="3"/>
    <x v="15"/>
    <n v="361"/>
    <n v="52"/>
    <x v="5"/>
    <n v="0"/>
    <n v="1"/>
    <n v="1"/>
    <n v="1"/>
    <n v="0"/>
    <n v="4"/>
    <n v="80"/>
    <n v="172"/>
    <n v="27"/>
    <x v="2"/>
    <s v="patient follow-up "/>
    <s v="Fall"/>
    <s v="Overweight"/>
  </r>
  <r>
    <n v="508"/>
    <n v="4"/>
    <n v="10"/>
    <n v="5"/>
    <x v="20"/>
    <n v="289"/>
    <n v="48"/>
    <x v="18"/>
    <n v="0"/>
    <n v="1"/>
    <n v="0"/>
    <n v="0"/>
    <n v="0"/>
    <n v="2"/>
    <n v="108"/>
    <n v="172"/>
    <n v="36"/>
    <x v="5"/>
    <s v="Endocrine, nutritional and metabolic diseases"/>
    <s v="Fall"/>
    <s v="Obese"/>
  </r>
  <r>
    <n v="509"/>
    <n v="11"/>
    <n v="10"/>
    <n v="5"/>
    <x v="19"/>
    <n v="235"/>
    <n v="16"/>
    <x v="12"/>
    <n v="0"/>
    <n v="3"/>
    <n v="0"/>
    <n v="0"/>
    <n v="0"/>
    <n v="0"/>
    <n v="75"/>
    <n v="178"/>
    <n v="25"/>
    <x v="7"/>
    <s v="Diseases of the digestive system"/>
    <s v="Fall"/>
    <s v="Healthy"/>
  </r>
  <r>
    <n v="510"/>
    <n v="26"/>
    <n v="10"/>
    <n v="6"/>
    <x v="28"/>
    <n v="246"/>
    <n v="25"/>
    <x v="9"/>
    <n v="0"/>
    <n v="1"/>
    <n v="0"/>
    <n v="1"/>
    <n v="0"/>
    <n v="0"/>
    <n v="67"/>
    <n v="170"/>
    <n v="23"/>
    <x v="2"/>
    <s v="unjustified absence "/>
    <s v="Fall"/>
    <s v="Healthy"/>
  </r>
  <r>
    <n v="511"/>
    <n v="14"/>
    <n v="10"/>
    <n v="4"/>
    <x v="17"/>
    <n v="289"/>
    <n v="48"/>
    <x v="18"/>
    <n v="0"/>
    <n v="1"/>
    <n v="0"/>
    <n v="0"/>
    <n v="0"/>
    <n v="2"/>
    <n v="108"/>
    <n v="172"/>
    <n v="36"/>
    <x v="7"/>
    <s v="Diseases of the genitourinary system"/>
    <s v="Fall"/>
    <s v="Obese"/>
  </r>
  <r>
    <n v="512"/>
    <n v="28"/>
    <n v="10"/>
    <n v="4"/>
    <x v="30"/>
    <n v="291"/>
    <n v="31"/>
    <x v="15"/>
    <n v="0"/>
    <n v="1"/>
    <n v="1"/>
    <n v="1"/>
    <n v="0"/>
    <n v="1"/>
    <n v="73"/>
    <n v="171"/>
    <n v="25"/>
    <x v="3"/>
    <s v="dental consultation "/>
    <s v="Fall"/>
    <s v="Healthy"/>
  </r>
  <r>
    <n v="513"/>
    <n v="23"/>
    <n v="10"/>
    <n v="3"/>
    <x v="6"/>
    <n v="118"/>
    <n v="10"/>
    <x v="7"/>
    <n v="0"/>
    <n v="1"/>
    <n v="0"/>
    <n v="0"/>
    <n v="0"/>
    <n v="0"/>
    <n v="83"/>
    <n v="172"/>
    <n v="28"/>
    <x v="3"/>
    <s v="medical consultation "/>
    <s v="Fall"/>
    <s v="Overweight"/>
  </r>
  <r>
    <n v="514"/>
    <n v="23"/>
    <n v="10"/>
    <n v="5"/>
    <x v="20"/>
    <n v="289"/>
    <n v="48"/>
    <x v="18"/>
    <n v="0"/>
    <n v="1"/>
    <n v="0"/>
    <n v="0"/>
    <n v="0"/>
    <n v="2"/>
    <n v="108"/>
    <n v="172"/>
    <n v="36"/>
    <x v="3"/>
    <s v="medical consultation "/>
    <s v="Fall"/>
    <s v="Obese"/>
  </r>
  <r>
    <n v="515"/>
    <n v="23"/>
    <n v="10"/>
    <n v="6"/>
    <x v="8"/>
    <n v="291"/>
    <n v="31"/>
    <x v="15"/>
    <n v="0"/>
    <n v="1"/>
    <n v="1"/>
    <n v="1"/>
    <n v="0"/>
    <n v="1"/>
    <n v="73"/>
    <n v="171"/>
    <n v="25"/>
    <x v="5"/>
    <s v="medical consultation "/>
    <s v="Fall"/>
    <s v="Healthy"/>
  </r>
  <r>
    <n v="516"/>
    <n v="23"/>
    <n v="10"/>
    <n v="3"/>
    <x v="3"/>
    <n v="225"/>
    <n v="26"/>
    <x v="5"/>
    <n v="0"/>
    <n v="1"/>
    <n v="1"/>
    <n v="0"/>
    <n v="0"/>
    <n v="2"/>
    <n v="69"/>
    <n v="169"/>
    <n v="24"/>
    <x v="3"/>
    <s v="medical consultation "/>
    <s v="Fall"/>
    <s v="Healthy"/>
  </r>
  <r>
    <n v="517"/>
    <n v="23"/>
    <n v="10"/>
    <n v="3"/>
    <x v="4"/>
    <n v="369"/>
    <n v="17"/>
    <x v="16"/>
    <n v="0"/>
    <n v="1"/>
    <n v="3"/>
    <n v="1"/>
    <n v="0"/>
    <n v="0"/>
    <n v="70"/>
    <n v="169"/>
    <n v="25"/>
    <x v="2"/>
    <s v="medical consultation "/>
    <s v="Fall"/>
    <s v="Healthy"/>
  </r>
  <r>
    <n v="518"/>
    <n v="23"/>
    <n v="10"/>
    <n v="3"/>
    <x v="8"/>
    <n v="369"/>
    <n v="17"/>
    <x v="16"/>
    <n v="0"/>
    <n v="1"/>
    <n v="3"/>
    <n v="1"/>
    <n v="0"/>
    <n v="0"/>
    <n v="70"/>
    <n v="169"/>
    <n v="25"/>
    <x v="7"/>
    <s v="medical consultation "/>
    <s v="Fall"/>
    <s v="Healthy"/>
  </r>
  <r>
    <n v="519"/>
    <n v="23"/>
    <n v="10"/>
    <n v="3"/>
    <x v="28"/>
    <n v="225"/>
    <n v="26"/>
    <x v="5"/>
    <n v="0"/>
    <n v="1"/>
    <n v="1"/>
    <n v="0"/>
    <n v="0"/>
    <n v="2"/>
    <n v="69"/>
    <n v="169"/>
    <n v="24"/>
    <x v="0"/>
    <s v="medical consultation "/>
    <s v="Fall"/>
    <s v="Healthy"/>
  </r>
  <r>
    <n v="520"/>
    <n v="26"/>
    <n v="10"/>
    <n v="3"/>
    <x v="1"/>
    <n v="369"/>
    <n v="17"/>
    <x v="16"/>
    <n v="0"/>
    <n v="1"/>
    <n v="3"/>
    <n v="1"/>
    <n v="0"/>
    <n v="0"/>
    <n v="70"/>
    <n v="169"/>
    <n v="25"/>
    <x v="2"/>
    <s v="unjustified absence "/>
    <s v="Fall"/>
    <s v="Healthy"/>
  </r>
  <r>
    <n v="521"/>
    <n v="28"/>
    <n v="10"/>
    <n v="4"/>
    <x v="5"/>
    <n v="179"/>
    <n v="51"/>
    <x v="3"/>
    <n v="0"/>
    <n v="1"/>
    <n v="0"/>
    <n v="1"/>
    <n v="0"/>
    <n v="0"/>
    <n v="89"/>
    <n v="170"/>
    <n v="31"/>
    <x v="7"/>
    <s v="dental consultation "/>
    <s v="Fall"/>
    <s v="Obese"/>
  </r>
  <r>
    <n v="522"/>
    <n v="1"/>
    <n v="10"/>
    <n v="4"/>
    <x v="2"/>
    <n v="228"/>
    <n v="14"/>
    <x v="19"/>
    <n v="0"/>
    <n v="1"/>
    <n v="2"/>
    <n v="0"/>
    <n v="0"/>
    <n v="1"/>
    <n v="65"/>
    <n v="172"/>
    <n v="22"/>
    <x v="5"/>
    <s v="Certain infectious and parasitic diseases"/>
    <s v="Fall"/>
    <s v="Healthy"/>
  </r>
  <r>
    <n v="523"/>
    <n v="23"/>
    <n v="10"/>
    <n v="4"/>
    <x v="3"/>
    <n v="291"/>
    <n v="31"/>
    <x v="15"/>
    <n v="0"/>
    <n v="1"/>
    <n v="1"/>
    <n v="1"/>
    <n v="0"/>
    <n v="1"/>
    <n v="73"/>
    <n v="171"/>
    <n v="25"/>
    <x v="5"/>
    <s v="medical consultation "/>
    <s v="Fall"/>
    <s v="Healthy"/>
  </r>
  <r>
    <n v="524"/>
    <n v="10"/>
    <n v="10"/>
    <n v="5"/>
    <x v="29"/>
    <n v="369"/>
    <n v="17"/>
    <x v="16"/>
    <n v="0"/>
    <n v="1"/>
    <n v="3"/>
    <n v="1"/>
    <n v="0"/>
    <n v="0"/>
    <n v="70"/>
    <n v="169"/>
    <n v="25"/>
    <x v="2"/>
    <s v="Diseases of the respiratory system"/>
    <s v="Fall"/>
    <s v="Healthy"/>
  </r>
  <r>
    <n v="525"/>
    <n v="13"/>
    <n v="10"/>
    <n v="5"/>
    <x v="17"/>
    <n v="225"/>
    <n v="26"/>
    <x v="5"/>
    <n v="0"/>
    <n v="1"/>
    <n v="1"/>
    <n v="0"/>
    <n v="0"/>
    <n v="2"/>
    <n v="69"/>
    <n v="169"/>
    <n v="24"/>
    <x v="5"/>
    <s v="Diseases of the musculoskeletal system and connective tissue"/>
    <s v="Fall"/>
    <s v="Healthy"/>
  </r>
  <r>
    <n v="526"/>
    <n v="10"/>
    <n v="10"/>
    <n v="6"/>
    <x v="9"/>
    <n v="369"/>
    <n v="17"/>
    <x v="16"/>
    <n v="0"/>
    <n v="1"/>
    <n v="3"/>
    <n v="1"/>
    <n v="0"/>
    <n v="0"/>
    <n v="70"/>
    <n v="169"/>
    <n v="25"/>
    <x v="2"/>
    <s v="Diseases of the respiratory system"/>
    <s v="Fall"/>
    <s v="Healthy"/>
  </r>
  <r>
    <n v="527"/>
    <n v="10"/>
    <n v="10"/>
    <n v="6"/>
    <x v="25"/>
    <n v="225"/>
    <n v="26"/>
    <x v="5"/>
    <n v="0"/>
    <n v="1"/>
    <n v="1"/>
    <n v="0"/>
    <n v="0"/>
    <n v="2"/>
    <n v="69"/>
    <n v="169"/>
    <n v="24"/>
    <x v="7"/>
    <s v="Diseases of the respiratory system"/>
    <s v="Fall"/>
    <s v="Healthy"/>
  </r>
  <r>
    <n v="528"/>
    <n v="23"/>
    <n v="10"/>
    <n v="2"/>
    <x v="26"/>
    <n v="189"/>
    <n v="29"/>
    <x v="0"/>
    <n v="0"/>
    <n v="1"/>
    <n v="2"/>
    <n v="0"/>
    <n v="0"/>
    <n v="2"/>
    <n v="69"/>
    <n v="167"/>
    <n v="25"/>
    <x v="2"/>
    <s v="medical consultation "/>
    <s v="Fall"/>
    <s v="Healthy"/>
  </r>
  <r>
    <n v="529"/>
    <n v="6"/>
    <n v="10"/>
    <n v="2"/>
    <x v="9"/>
    <n v="235"/>
    <n v="16"/>
    <x v="12"/>
    <n v="0"/>
    <n v="3"/>
    <n v="0"/>
    <n v="0"/>
    <n v="0"/>
    <n v="0"/>
    <n v="75"/>
    <n v="178"/>
    <n v="25"/>
    <x v="2"/>
    <s v="Diseases of the nervous system"/>
    <s v="Fall"/>
    <s v="Healthy"/>
  </r>
  <r>
    <n v="530"/>
    <n v="10"/>
    <n v="10"/>
    <n v="2"/>
    <x v="22"/>
    <n v="248"/>
    <n v="25"/>
    <x v="8"/>
    <n v="0"/>
    <n v="1"/>
    <n v="2"/>
    <n v="0"/>
    <n v="0"/>
    <n v="1"/>
    <n v="86"/>
    <n v="165"/>
    <n v="32"/>
    <x v="2"/>
    <s v="Diseases of the respiratory system"/>
    <s v="Fall"/>
    <s v="Obese"/>
  </r>
  <r>
    <n v="531"/>
    <n v="0"/>
    <n v="10"/>
    <n v="2"/>
    <x v="6"/>
    <n v="225"/>
    <n v="26"/>
    <x v="5"/>
    <n v="1"/>
    <n v="1"/>
    <n v="1"/>
    <n v="0"/>
    <n v="0"/>
    <n v="2"/>
    <n v="69"/>
    <n v="169"/>
    <n v="24"/>
    <x v="1"/>
    <s v="Unkown"/>
    <s v="Fall"/>
    <s v="Healthy"/>
  </r>
  <r>
    <n v="532"/>
    <n v="13"/>
    <n v="10"/>
    <n v="3"/>
    <x v="33"/>
    <n v="225"/>
    <n v="26"/>
    <x v="5"/>
    <n v="0"/>
    <n v="1"/>
    <n v="1"/>
    <n v="0"/>
    <n v="0"/>
    <n v="2"/>
    <n v="69"/>
    <n v="169"/>
    <n v="24"/>
    <x v="7"/>
    <s v="Diseases of the musculoskeletal system and connective tissue"/>
    <s v="Fall"/>
    <s v="Healthy"/>
  </r>
  <r>
    <n v="533"/>
    <n v="21"/>
    <n v="11"/>
    <n v="3"/>
    <x v="24"/>
    <n v="179"/>
    <n v="51"/>
    <x v="3"/>
    <n v="0"/>
    <n v="1"/>
    <n v="0"/>
    <n v="1"/>
    <n v="0"/>
    <n v="0"/>
    <n v="89"/>
    <n v="170"/>
    <n v="31"/>
    <x v="5"/>
    <s v="Factors influencing health status and contact with health services."/>
    <s v="Fall"/>
    <s v="Obese"/>
  </r>
  <r>
    <n v="534"/>
    <n v="28"/>
    <n v="11"/>
    <n v="4"/>
    <x v="21"/>
    <n v="118"/>
    <n v="10"/>
    <x v="7"/>
    <n v="0"/>
    <n v="1"/>
    <n v="0"/>
    <n v="0"/>
    <n v="0"/>
    <n v="0"/>
    <n v="83"/>
    <n v="172"/>
    <n v="28"/>
    <x v="7"/>
    <s v="dental consultation "/>
    <s v="Fall"/>
    <s v="Overweight"/>
  </r>
  <r>
    <n v="535"/>
    <n v="2"/>
    <n v="11"/>
    <n v="4"/>
    <x v="22"/>
    <n v="330"/>
    <n v="16"/>
    <x v="5"/>
    <n v="0"/>
    <n v="2"/>
    <n v="0"/>
    <n v="0"/>
    <n v="0"/>
    <n v="0"/>
    <n v="84"/>
    <n v="182"/>
    <n v="25"/>
    <x v="11"/>
    <s v="Neoplasms"/>
    <s v="Fall"/>
    <s v="Healthy"/>
  </r>
  <r>
    <n v="536"/>
    <n v="28"/>
    <n v="11"/>
    <n v="6"/>
    <x v="16"/>
    <n v="179"/>
    <n v="51"/>
    <x v="3"/>
    <n v="0"/>
    <n v="1"/>
    <n v="0"/>
    <n v="1"/>
    <n v="0"/>
    <n v="0"/>
    <n v="89"/>
    <n v="170"/>
    <n v="31"/>
    <x v="5"/>
    <s v="dental consultation "/>
    <s v="Fall"/>
    <s v="Obese"/>
  </r>
  <r>
    <n v="537"/>
    <n v="9"/>
    <n v="11"/>
    <n v="3"/>
    <x v="28"/>
    <n v="118"/>
    <n v="10"/>
    <x v="7"/>
    <n v="0"/>
    <n v="1"/>
    <n v="0"/>
    <n v="0"/>
    <n v="0"/>
    <n v="0"/>
    <n v="83"/>
    <n v="172"/>
    <n v="28"/>
    <x v="2"/>
    <s v="Diseases of the circulatory system"/>
    <s v="Fall"/>
    <s v="Overweight"/>
  </r>
  <r>
    <n v="538"/>
    <n v="24"/>
    <n v="11"/>
    <n v="4"/>
    <x v="8"/>
    <n v="289"/>
    <n v="36"/>
    <x v="0"/>
    <n v="0"/>
    <n v="1"/>
    <n v="2"/>
    <n v="1"/>
    <n v="0"/>
    <n v="1"/>
    <n v="90"/>
    <n v="172"/>
    <n v="30"/>
    <x v="2"/>
    <s v="blood donation"/>
    <s v="Fall"/>
    <s v="Overweight"/>
  </r>
  <r>
    <n v="539"/>
    <n v="1"/>
    <n v="11"/>
    <n v="6"/>
    <x v="20"/>
    <n v="235"/>
    <n v="16"/>
    <x v="12"/>
    <n v="0"/>
    <n v="3"/>
    <n v="0"/>
    <n v="0"/>
    <n v="0"/>
    <n v="0"/>
    <n v="75"/>
    <n v="178"/>
    <n v="25"/>
    <x v="2"/>
    <s v="Certain infectious and parasitic diseases"/>
    <s v="Fall"/>
    <s v="Healthy"/>
  </r>
  <r>
    <n v="540"/>
    <n v="23"/>
    <n v="11"/>
    <n v="6"/>
    <x v="3"/>
    <n v="225"/>
    <n v="26"/>
    <x v="5"/>
    <n v="0"/>
    <n v="1"/>
    <n v="1"/>
    <n v="0"/>
    <n v="0"/>
    <n v="2"/>
    <n v="69"/>
    <n v="169"/>
    <n v="24"/>
    <x v="0"/>
    <s v="medical consultation "/>
    <s v="Fall"/>
    <s v="Healthy"/>
  </r>
  <r>
    <n v="541"/>
    <n v="22"/>
    <n v="11"/>
    <n v="3"/>
    <x v="12"/>
    <n v="361"/>
    <n v="52"/>
    <x v="5"/>
    <n v="0"/>
    <n v="1"/>
    <n v="1"/>
    <n v="1"/>
    <n v="0"/>
    <n v="4"/>
    <n v="80"/>
    <n v="172"/>
    <n v="27"/>
    <x v="2"/>
    <s v="patient follow-up "/>
    <s v="Fall"/>
    <s v="Overweight"/>
  </r>
  <r>
    <n v="542"/>
    <n v="28"/>
    <n v="11"/>
    <n v="4"/>
    <x v="8"/>
    <n v="291"/>
    <n v="31"/>
    <x v="15"/>
    <n v="0"/>
    <n v="1"/>
    <n v="1"/>
    <n v="1"/>
    <n v="0"/>
    <n v="1"/>
    <n v="73"/>
    <n v="171"/>
    <n v="25"/>
    <x v="3"/>
    <s v="dental consultation "/>
    <s v="Fall"/>
    <s v="Healthy"/>
  </r>
  <r>
    <n v="543"/>
    <n v="13"/>
    <n v="11"/>
    <n v="5"/>
    <x v="21"/>
    <n v="118"/>
    <n v="10"/>
    <x v="7"/>
    <n v="0"/>
    <n v="1"/>
    <n v="0"/>
    <n v="0"/>
    <n v="0"/>
    <n v="0"/>
    <n v="83"/>
    <n v="172"/>
    <n v="28"/>
    <x v="3"/>
    <s v="Diseases of the musculoskeletal system and connective tissue"/>
    <s v="Fall"/>
    <s v="Overweight"/>
  </r>
  <r>
    <n v="544"/>
    <n v="14"/>
    <n v="11"/>
    <n v="5"/>
    <x v="24"/>
    <n v="225"/>
    <n v="26"/>
    <x v="5"/>
    <n v="0"/>
    <n v="1"/>
    <n v="1"/>
    <n v="0"/>
    <n v="0"/>
    <n v="2"/>
    <n v="69"/>
    <n v="169"/>
    <n v="24"/>
    <x v="7"/>
    <s v="Diseases of the genitourinary system"/>
    <s v="Fall"/>
    <s v="Healthy"/>
  </r>
  <r>
    <n v="545"/>
    <n v="28"/>
    <n v="11"/>
    <n v="2"/>
    <x v="24"/>
    <n v="179"/>
    <n v="51"/>
    <x v="3"/>
    <n v="0"/>
    <n v="1"/>
    <n v="0"/>
    <n v="1"/>
    <n v="0"/>
    <n v="0"/>
    <n v="89"/>
    <n v="170"/>
    <n v="31"/>
    <x v="5"/>
    <s v="dental consultation "/>
    <s v="Fall"/>
    <s v="Obese"/>
  </r>
  <r>
    <n v="546"/>
    <n v="23"/>
    <n v="11"/>
    <n v="2"/>
    <x v="15"/>
    <n v="118"/>
    <n v="10"/>
    <x v="7"/>
    <n v="0"/>
    <n v="1"/>
    <n v="0"/>
    <n v="0"/>
    <n v="0"/>
    <n v="0"/>
    <n v="83"/>
    <n v="172"/>
    <n v="28"/>
    <x v="2"/>
    <s v="medical consultation "/>
    <s v="Fall"/>
    <s v="Overweight"/>
  </r>
  <r>
    <n v="547"/>
    <n v="8"/>
    <n v="11"/>
    <n v="3"/>
    <x v="32"/>
    <n v="118"/>
    <n v="10"/>
    <x v="7"/>
    <n v="0"/>
    <n v="1"/>
    <n v="0"/>
    <n v="0"/>
    <n v="0"/>
    <n v="0"/>
    <n v="83"/>
    <n v="172"/>
    <n v="28"/>
    <x v="2"/>
    <s v="Diseases of the ear and mastoid process"/>
    <s v="Fall"/>
    <s v="Overweight"/>
  </r>
  <r>
    <n v="548"/>
    <n v="23"/>
    <n v="11"/>
    <n v="3"/>
    <x v="28"/>
    <n v="225"/>
    <n v="26"/>
    <x v="5"/>
    <n v="0"/>
    <n v="1"/>
    <n v="1"/>
    <n v="0"/>
    <n v="0"/>
    <n v="2"/>
    <n v="69"/>
    <n v="169"/>
    <n v="24"/>
    <x v="3"/>
    <s v="medical consultation "/>
    <s v="Fall"/>
    <s v="Healthy"/>
  </r>
  <r>
    <n v="549"/>
    <n v="0"/>
    <n v="11"/>
    <n v="3"/>
    <x v="26"/>
    <n v="291"/>
    <n v="31"/>
    <x v="15"/>
    <n v="1"/>
    <n v="1"/>
    <n v="1"/>
    <n v="1"/>
    <n v="0"/>
    <n v="1"/>
    <n v="73"/>
    <n v="171"/>
    <n v="25"/>
    <x v="1"/>
    <s v="Unkown"/>
    <s v="Fall"/>
    <s v="Healthy"/>
  </r>
  <r>
    <n v="550"/>
    <n v="0"/>
    <n v="11"/>
    <n v="4"/>
    <x v="22"/>
    <n v="289"/>
    <n v="36"/>
    <x v="0"/>
    <n v="1"/>
    <n v="1"/>
    <n v="2"/>
    <n v="1"/>
    <n v="0"/>
    <n v="1"/>
    <n v="90"/>
    <n v="172"/>
    <n v="30"/>
    <x v="1"/>
    <s v="Unkown"/>
    <s v="Fall"/>
    <s v="Overweight"/>
  </r>
  <r>
    <n v="551"/>
    <n v="14"/>
    <n v="11"/>
    <n v="5"/>
    <x v="28"/>
    <n v="248"/>
    <n v="25"/>
    <x v="8"/>
    <n v="0"/>
    <n v="1"/>
    <n v="2"/>
    <n v="0"/>
    <n v="0"/>
    <n v="1"/>
    <n v="86"/>
    <n v="165"/>
    <n v="32"/>
    <x v="0"/>
    <s v="Diseases of the genitourinary system"/>
    <s v="Fall"/>
    <s v="Obese"/>
  </r>
  <r>
    <n v="552"/>
    <n v="0"/>
    <n v="11"/>
    <n v="5"/>
    <x v="24"/>
    <n v="235"/>
    <n v="20"/>
    <x v="14"/>
    <n v="1"/>
    <n v="1"/>
    <n v="1"/>
    <n v="1"/>
    <n v="0"/>
    <n v="0"/>
    <n v="106"/>
    <n v="167"/>
    <n v="38"/>
    <x v="1"/>
    <s v="Unkown"/>
    <s v="Fall"/>
    <s v="Obese"/>
  </r>
  <r>
    <n v="553"/>
    <n v="23"/>
    <n v="11"/>
    <n v="6"/>
    <x v="30"/>
    <n v="225"/>
    <n v="26"/>
    <x v="5"/>
    <n v="0"/>
    <n v="1"/>
    <n v="1"/>
    <n v="0"/>
    <n v="0"/>
    <n v="2"/>
    <n v="69"/>
    <n v="169"/>
    <n v="24"/>
    <x v="3"/>
    <s v="medical consultation "/>
    <s v="Fall"/>
    <s v="Healthy"/>
  </r>
  <r>
    <n v="554"/>
    <n v="26"/>
    <n v="11"/>
    <n v="6"/>
    <x v="20"/>
    <n v="369"/>
    <n v="17"/>
    <x v="16"/>
    <n v="0"/>
    <n v="1"/>
    <n v="3"/>
    <n v="1"/>
    <n v="0"/>
    <n v="0"/>
    <n v="70"/>
    <n v="169"/>
    <n v="25"/>
    <x v="2"/>
    <s v="unjustified absence "/>
    <s v="Fall"/>
    <s v="Healthy"/>
  </r>
  <r>
    <n v="555"/>
    <n v="28"/>
    <n v="11"/>
    <n v="2"/>
    <x v="8"/>
    <n v="361"/>
    <n v="52"/>
    <x v="5"/>
    <n v="0"/>
    <n v="1"/>
    <n v="1"/>
    <n v="1"/>
    <n v="0"/>
    <n v="4"/>
    <n v="80"/>
    <n v="172"/>
    <n v="27"/>
    <x v="3"/>
    <s v="dental consultation "/>
    <s v="Fall"/>
    <s v="Overweight"/>
  </r>
  <r>
    <n v="556"/>
    <n v="13"/>
    <n v="12"/>
    <n v="3"/>
    <x v="32"/>
    <n v="179"/>
    <n v="51"/>
    <x v="3"/>
    <n v="0"/>
    <n v="1"/>
    <n v="0"/>
    <n v="1"/>
    <n v="0"/>
    <n v="0"/>
    <n v="89"/>
    <n v="170"/>
    <n v="31"/>
    <x v="8"/>
    <s v="Diseases of the musculoskeletal system and connective tissue"/>
    <s v="Winter"/>
    <s v="Obese"/>
  </r>
  <r>
    <n v="557"/>
    <n v="28"/>
    <n v="12"/>
    <n v="4"/>
    <x v="17"/>
    <n v="291"/>
    <n v="31"/>
    <x v="15"/>
    <n v="0"/>
    <n v="1"/>
    <n v="1"/>
    <n v="1"/>
    <n v="0"/>
    <n v="1"/>
    <n v="73"/>
    <n v="171"/>
    <n v="25"/>
    <x v="5"/>
    <s v="dental consultation "/>
    <s v="Winter"/>
    <s v="Healthy"/>
  </r>
  <r>
    <n v="558"/>
    <n v="23"/>
    <n v="12"/>
    <n v="4"/>
    <x v="25"/>
    <n v="225"/>
    <n v="26"/>
    <x v="5"/>
    <n v="0"/>
    <n v="1"/>
    <n v="1"/>
    <n v="0"/>
    <n v="0"/>
    <n v="2"/>
    <n v="69"/>
    <n v="169"/>
    <n v="24"/>
    <x v="7"/>
    <s v="medical consultation "/>
    <s v="Winter"/>
    <s v="Healthy"/>
  </r>
  <r>
    <n v="559"/>
    <n v="13"/>
    <n v="12"/>
    <n v="6"/>
    <x v="5"/>
    <n v="179"/>
    <n v="26"/>
    <x v="17"/>
    <n v="0"/>
    <n v="3"/>
    <n v="0"/>
    <n v="0"/>
    <n v="0"/>
    <n v="0"/>
    <n v="56"/>
    <n v="171"/>
    <n v="19"/>
    <x v="5"/>
    <s v="Diseases of the musculoskeletal system and connective tissue"/>
    <s v="Winter"/>
    <s v="Healthy"/>
  </r>
  <r>
    <n v="560"/>
    <n v="23"/>
    <n v="12"/>
    <n v="6"/>
    <x v="20"/>
    <n v="225"/>
    <n v="26"/>
    <x v="5"/>
    <n v="0"/>
    <n v="1"/>
    <n v="1"/>
    <n v="0"/>
    <n v="0"/>
    <n v="2"/>
    <n v="69"/>
    <n v="169"/>
    <n v="24"/>
    <x v="7"/>
    <s v="medical consultation "/>
    <s v="Winter"/>
    <s v="Healthy"/>
  </r>
  <r>
    <n v="561"/>
    <n v="23"/>
    <n v="12"/>
    <n v="4"/>
    <x v="32"/>
    <n v="225"/>
    <n v="26"/>
    <x v="5"/>
    <n v="0"/>
    <n v="1"/>
    <n v="1"/>
    <n v="0"/>
    <n v="0"/>
    <n v="2"/>
    <n v="69"/>
    <n v="169"/>
    <n v="24"/>
    <x v="7"/>
    <s v="medical consultation "/>
    <s v="Winter"/>
    <s v="Healthy"/>
  </r>
  <r>
    <n v="562"/>
    <n v="14"/>
    <n v="12"/>
    <n v="5"/>
    <x v="28"/>
    <n v="361"/>
    <n v="52"/>
    <x v="5"/>
    <n v="0"/>
    <n v="1"/>
    <n v="1"/>
    <n v="1"/>
    <n v="0"/>
    <n v="4"/>
    <n v="80"/>
    <n v="172"/>
    <n v="27"/>
    <x v="0"/>
    <s v="Diseases of the genitourinary system"/>
    <s v="Winter"/>
    <s v="Overweight"/>
  </r>
  <r>
    <n v="563"/>
    <n v="18"/>
    <n v="12"/>
    <n v="6"/>
    <x v="0"/>
    <n v="179"/>
    <n v="22"/>
    <x v="15"/>
    <n v="0"/>
    <n v="2"/>
    <n v="2"/>
    <n v="0"/>
    <n v="1"/>
    <n v="0"/>
    <n v="63"/>
    <n v="170"/>
    <n v="22"/>
    <x v="3"/>
    <s v="Symptoms, signs and abnormal clinical and laboratory findings, not elsewhere classified"/>
    <s v="Winter"/>
    <s v="Healthy"/>
  </r>
  <r>
    <n v="564"/>
    <n v="26"/>
    <n v="12"/>
    <n v="6"/>
    <x v="2"/>
    <n v="235"/>
    <n v="20"/>
    <x v="14"/>
    <n v="0"/>
    <n v="1"/>
    <n v="1"/>
    <n v="1"/>
    <n v="0"/>
    <n v="0"/>
    <n v="106"/>
    <n v="167"/>
    <n v="38"/>
    <x v="2"/>
    <s v="unjustified absence "/>
    <s v="Winter"/>
    <s v="Obese"/>
  </r>
  <r>
    <n v="565"/>
    <n v="18"/>
    <n v="12"/>
    <n v="2"/>
    <x v="29"/>
    <n v="233"/>
    <n v="51"/>
    <x v="16"/>
    <n v="0"/>
    <n v="2"/>
    <n v="1"/>
    <n v="1"/>
    <n v="0"/>
    <n v="8"/>
    <n v="68"/>
    <n v="178"/>
    <n v="21"/>
    <x v="2"/>
    <s v="Symptoms, signs and abnormal clinical and laboratory findings, not elsewhere classified"/>
    <s v="Winter"/>
    <s v="Healthy"/>
  </r>
  <r>
    <n v="566"/>
    <n v="13"/>
    <n v="12"/>
    <n v="3"/>
    <x v="12"/>
    <n v="179"/>
    <n v="26"/>
    <x v="17"/>
    <n v="0"/>
    <n v="3"/>
    <n v="0"/>
    <n v="0"/>
    <n v="0"/>
    <n v="0"/>
    <n v="56"/>
    <n v="171"/>
    <n v="19"/>
    <x v="10"/>
    <s v="Diseases of the musculoskeletal system and connective tissue"/>
    <s v="Winter"/>
    <s v="Healthy"/>
  </r>
  <r>
    <n v="567"/>
    <n v="23"/>
    <n v="12"/>
    <n v="3"/>
    <x v="29"/>
    <n v="225"/>
    <n v="26"/>
    <x v="5"/>
    <n v="0"/>
    <n v="1"/>
    <n v="1"/>
    <n v="0"/>
    <n v="0"/>
    <n v="2"/>
    <n v="69"/>
    <n v="169"/>
    <n v="24"/>
    <x v="3"/>
    <s v="medical consultation "/>
    <s v="Winter"/>
    <s v="Healthy"/>
  </r>
  <r>
    <n v="568"/>
    <n v="23"/>
    <n v="12"/>
    <n v="5"/>
    <x v="32"/>
    <n v="225"/>
    <n v="26"/>
    <x v="5"/>
    <n v="0"/>
    <n v="1"/>
    <n v="1"/>
    <n v="0"/>
    <n v="0"/>
    <n v="2"/>
    <n v="69"/>
    <n v="169"/>
    <n v="24"/>
    <x v="7"/>
    <s v="medical consultation "/>
    <s v="Winter"/>
    <s v="Healthy"/>
  </r>
  <r>
    <n v="569"/>
    <n v="23"/>
    <n v="12"/>
    <n v="2"/>
    <x v="20"/>
    <n v="225"/>
    <n v="26"/>
    <x v="5"/>
    <n v="0"/>
    <n v="1"/>
    <n v="1"/>
    <n v="0"/>
    <n v="0"/>
    <n v="2"/>
    <n v="69"/>
    <n v="169"/>
    <n v="24"/>
    <x v="3"/>
    <s v="medical consultation "/>
    <s v="Winter"/>
    <s v="Healthy"/>
  </r>
  <r>
    <n v="570"/>
    <n v="18"/>
    <n v="12"/>
    <n v="3"/>
    <x v="4"/>
    <n v="155"/>
    <n v="12"/>
    <x v="6"/>
    <n v="0"/>
    <n v="1"/>
    <n v="2"/>
    <n v="1"/>
    <n v="0"/>
    <n v="0"/>
    <n v="95"/>
    <n v="196"/>
    <n v="25"/>
    <x v="14"/>
    <s v="Symptoms, signs and abnormal clinical and laboratory findings, not elsewhere classified"/>
    <s v="Winter"/>
    <s v="Healthy"/>
  </r>
  <r>
    <n v="571"/>
    <n v="12"/>
    <n v="1"/>
    <n v="2"/>
    <x v="4"/>
    <n v="179"/>
    <n v="26"/>
    <x v="17"/>
    <n v="0"/>
    <n v="3"/>
    <n v="0"/>
    <n v="0"/>
    <n v="0"/>
    <n v="0"/>
    <n v="56"/>
    <n v="171"/>
    <n v="19"/>
    <x v="11"/>
    <s v="Diseases of the skin and subcutaneous tissue"/>
    <s v="Winter"/>
    <s v="Healthy"/>
  </r>
  <r>
    <n v="572"/>
    <n v="12"/>
    <n v="1"/>
    <n v="5"/>
    <x v="32"/>
    <n v="179"/>
    <n v="26"/>
    <x v="17"/>
    <n v="0"/>
    <n v="3"/>
    <n v="0"/>
    <n v="0"/>
    <n v="0"/>
    <n v="0"/>
    <n v="56"/>
    <n v="171"/>
    <n v="19"/>
    <x v="10"/>
    <s v="Diseases of the skin and subcutaneous tissue"/>
    <s v="Winter"/>
    <s v="Healthy"/>
  </r>
  <r>
    <n v="573"/>
    <n v="25"/>
    <n v="1"/>
    <n v="5"/>
    <x v="9"/>
    <n v="179"/>
    <n v="22"/>
    <x v="15"/>
    <n v="0"/>
    <n v="2"/>
    <n v="2"/>
    <n v="0"/>
    <n v="1"/>
    <n v="0"/>
    <n v="63"/>
    <n v="170"/>
    <n v="22"/>
    <x v="3"/>
    <s v="laboratory examination "/>
    <s v="Winter"/>
    <s v="Healthy"/>
  </r>
  <r>
    <n v="574"/>
    <n v="25"/>
    <n v="1"/>
    <n v="6"/>
    <x v="21"/>
    <n v="179"/>
    <n v="22"/>
    <x v="15"/>
    <n v="0"/>
    <n v="2"/>
    <n v="2"/>
    <n v="0"/>
    <n v="1"/>
    <n v="0"/>
    <n v="63"/>
    <n v="170"/>
    <n v="22"/>
    <x v="3"/>
    <s v="laboratory examination "/>
    <s v="Winter"/>
    <s v="Healthy"/>
  </r>
  <r>
    <n v="575"/>
    <n v="13"/>
    <n v="1"/>
    <n v="2"/>
    <x v="24"/>
    <n v="179"/>
    <n v="26"/>
    <x v="17"/>
    <n v="0"/>
    <n v="3"/>
    <n v="0"/>
    <n v="0"/>
    <n v="0"/>
    <n v="0"/>
    <n v="56"/>
    <n v="171"/>
    <n v="19"/>
    <x v="7"/>
    <s v="Diseases of the musculoskeletal system and connective tissue"/>
    <s v="Winter"/>
    <s v="Healthy"/>
  </r>
  <r>
    <n v="576"/>
    <n v="25"/>
    <n v="1"/>
    <n v="4"/>
    <x v="16"/>
    <n v="179"/>
    <n v="22"/>
    <x v="15"/>
    <n v="0"/>
    <n v="2"/>
    <n v="2"/>
    <n v="0"/>
    <n v="1"/>
    <n v="0"/>
    <n v="63"/>
    <n v="170"/>
    <n v="22"/>
    <x v="3"/>
    <s v="laboratory examination "/>
    <s v="Winter"/>
    <s v="Healthy"/>
  </r>
  <r>
    <n v="577"/>
    <n v="10"/>
    <n v="1"/>
    <n v="5"/>
    <x v="15"/>
    <n v="289"/>
    <n v="48"/>
    <x v="18"/>
    <n v="0"/>
    <n v="1"/>
    <n v="0"/>
    <n v="0"/>
    <n v="0"/>
    <n v="2"/>
    <n v="108"/>
    <n v="172"/>
    <n v="36"/>
    <x v="2"/>
    <s v="Diseases of the respiratory system"/>
    <s v="Winter"/>
    <s v="Obese"/>
  </r>
  <r>
    <n v="578"/>
    <n v="18"/>
    <n v="1"/>
    <n v="6"/>
    <x v="8"/>
    <n v="179"/>
    <n v="22"/>
    <x v="15"/>
    <n v="0"/>
    <n v="2"/>
    <n v="2"/>
    <n v="0"/>
    <n v="1"/>
    <n v="0"/>
    <n v="63"/>
    <n v="170"/>
    <n v="22"/>
    <x v="7"/>
    <s v="Symptoms, signs and abnormal clinical and laboratory findings, not elsewhere classified"/>
    <s v="Winter"/>
    <s v="Healthy"/>
  </r>
  <r>
    <n v="579"/>
    <n v="27"/>
    <n v="1"/>
    <n v="2"/>
    <x v="17"/>
    <n v="179"/>
    <n v="26"/>
    <x v="17"/>
    <n v="0"/>
    <n v="3"/>
    <n v="0"/>
    <n v="0"/>
    <n v="0"/>
    <n v="0"/>
    <n v="56"/>
    <n v="171"/>
    <n v="19"/>
    <x v="3"/>
    <s v="physiotherapy "/>
    <s v="Winter"/>
    <s v="Healthy"/>
  </r>
  <r>
    <n v="580"/>
    <n v="18"/>
    <n v="1"/>
    <n v="3"/>
    <x v="33"/>
    <n v="155"/>
    <n v="12"/>
    <x v="6"/>
    <n v="0"/>
    <n v="1"/>
    <n v="2"/>
    <n v="1"/>
    <n v="0"/>
    <n v="0"/>
    <n v="95"/>
    <n v="196"/>
    <n v="25"/>
    <x v="2"/>
    <s v="Symptoms, signs and abnormal clinical and laboratory findings, not elsewhere classified"/>
    <s v="Winter"/>
    <s v="Healthy"/>
  </r>
  <r>
    <n v="581"/>
    <n v="27"/>
    <n v="1"/>
    <n v="4"/>
    <x v="28"/>
    <n v="179"/>
    <n v="26"/>
    <x v="17"/>
    <n v="0"/>
    <n v="3"/>
    <n v="0"/>
    <n v="0"/>
    <n v="0"/>
    <n v="0"/>
    <n v="56"/>
    <n v="171"/>
    <n v="19"/>
    <x v="3"/>
    <s v="physiotherapy "/>
    <s v="Winter"/>
    <s v="Healthy"/>
  </r>
  <r>
    <n v="582"/>
    <n v="27"/>
    <n v="1"/>
    <n v="4"/>
    <x v="25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583"/>
    <n v="13"/>
    <n v="1"/>
    <n v="4"/>
    <x v="16"/>
    <n v="289"/>
    <n v="36"/>
    <x v="0"/>
    <n v="0"/>
    <n v="1"/>
    <n v="2"/>
    <n v="1"/>
    <n v="0"/>
    <n v="1"/>
    <n v="90"/>
    <n v="172"/>
    <n v="30"/>
    <x v="2"/>
    <s v="Diseases of the musculoskeletal system and connective tissue"/>
    <s v="Winter"/>
    <s v="Overweight"/>
  </r>
  <r>
    <n v="584"/>
    <n v="27"/>
    <n v="1"/>
    <n v="5"/>
    <x v="9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585"/>
    <n v="27"/>
    <n v="1"/>
    <n v="6"/>
    <x v="11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586"/>
    <n v="13"/>
    <n v="2"/>
    <n v="3"/>
    <x v="22"/>
    <n v="179"/>
    <n v="51"/>
    <x v="3"/>
    <n v="0"/>
    <n v="1"/>
    <n v="0"/>
    <n v="1"/>
    <n v="0"/>
    <n v="0"/>
    <n v="89"/>
    <n v="170"/>
    <n v="31"/>
    <x v="2"/>
    <s v="Diseases of the musculoskeletal system and connective tissue"/>
    <s v="Winter"/>
    <s v="Obese"/>
  </r>
  <r>
    <n v="587"/>
    <n v="23"/>
    <n v="2"/>
    <n v="3"/>
    <x v="2"/>
    <n v="225"/>
    <n v="26"/>
    <x v="5"/>
    <n v="0"/>
    <n v="1"/>
    <n v="1"/>
    <n v="0"/>
    <n v="0"/>
    <n v="2"/>
    <n v="69"/>
    <n v="169"/>
    <n v="24"/>
    <x v="7"/>
    <s v="medical consultation "/>
    <s v="Winter"/>
    <s v="Healthy"/>
  </r>
  <r>
    <n v="588"/>
    <n v="1"/>
    <n v="2"/>
    <n v="4"/>
    <x v="26"/>
    <n v="248"/>
    <n v="25"/>
    <x v="8"/>
    <n v="0"/>
    <n v="1"/>
    <n v="2"/>
    <n v="0"/>
    <n v="0"/>
    <n v="1"/>
    <n v="86"/>
    <n v="165"/>
    <n v="32"/>
    <x v="2"/>
    <s v="Certain infectious and parasitic diseases"/>
    <s v="Winter"/>
    <s v="Obese"/>
  </r>
  <r>
    <n v="589"/>
    <n v="27"/>
    <n v="2"/>
    <n v="4"/>
    <x v="18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590"/>
    <n v="28"/>
    <n v="2"/>
    <n v="5"/>
    <x v="29"/>
    <n v="225"/>
    <n v="26"/>
    <x v="5"/>
    <n v="0"/>
    <n v="1"/>
    <n v="1"/>
    <n v="0"/>
    <n v="0"/>
    <n v="2"/>
    <n v="69"/>
    <n v="169"/>
    <n v="24"/>
    <x v="7"/>
    <s v="dental consultation "/>
    <s v="Winter"/>
    <s v="Healthy"/>
  </r>
  <r>
    <n v="591"/>
    <n v="27"/>
    <n v="2"/>
    <n v="5"/>
    <x v="24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592"/>
    <n v="27"/>
    <n v="2"/>
    <n v="5"/>
    <x v="21"/>
    <n v="179"/>
    <n v="26"/>
    <x v="17"/>
    <n v="0"/>
    <n v="3"/>
    <n v="0"/>
    <n v="0"/>
    <n v="0"/>
    <n v="0"/>
    <n v="56"/>
    <n v="171"/>
    <n v="19"/>
    <x v="3"/>
    <s v="physiotherapy "/>
    <s v="Winter"/>
    <s v="Healthy"/>
  </r>
  <r>
    <n v="593"/>
    <n v="28"/>
    <n v="2"/>
    <n v="6"/>
    <x v="1"/>
    <n v="225"/>
    <n v="15"/>
    <x v="9"/>
    <n v="0"/>
    <n v="4"/>
    <n v="2"/>
    <n v="1"/>
    <n v="0"/>
    <n v="2"/>
    <n v="94"/>
    <n v="182"/>
    <n v="28"/>
    <x v="3"/>
    <s v="dental consultation "/>
    <s v="Winter"/>
    <s v="Overweight"/>
  </r>
  <r>
    <n v="594"/>
    <n v="27"/>
    <n v="2"/>
    <n v="6"/>
    <x v="32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595"/>
    <n v="19"/>
    <n v="2"/>
    <n v="2"/>
    <x v="19"/>
    <n v="233"/>
    <n v="51"/>
    <x v="16"/>
    <n v="0"/>
    <n v="2"/>
    <n v="1"/>
    <n v="1"/>
    <n v="0"/>
    <n v="8"/>
    <n v="68"/>
    <n v="178"/>
    <n v="21"/>
    <x v="3"/>
    <s v="Injury, poisoning and certain other consequences of external causes"/>
    <s v="Winter"/>
    <s v="Healthy"/>
  </r>
  <r>
    <n v="596"/>
    <n v="27"/>
    <n v="2"/>
    <n v="2"/>
    <x v="30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597"/>
    <n v="7"/>
    <n v="2"/>
    <n v="3"/>
    <x v="13"/>
    <n v="225"/>
    <n v="26"/>
    <x v="5"/>
    <n v="0"/>
    <n v="1"/>
    <n v="1"/>
    <n v="0"/>
    <n v="0"/>
    <n v="2"/>
    <n v="69"/>
    <n v="169"/>
    <n v="24"/>
    <x v="2"/>
    <s v="Diseases of the eye and adnexa"/>
    <s v="Winter"/>
    <s v="Healthy"/>
  </r>
  <r>
    <n v="598"/>
    <n v="27"/>
    <n v="2"/>
    <n v="4"/>
    <x v="30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599"/>
    <n v="27"/>
    <n v="2"/>
    <n v="5"/>
    <x v="13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600"/>
    <n v="25"/>
    <n v="2"/>
    <n v="5"/>
    <x v="6"/>
    <n v="225"/>
    <n v="26"/>
    <x v="5"/>
    <n v="0"/>
    <n v="1"/>
    <n v="1"/>
    <n v="0"/>
    <n v="0"/>
    <n v="2"/>
    <n v="69"/>
    <n v="169"/>
    <n v="24"/>
    <x v="7"/>
    <s v="laboratory examination "/>
    <s v="Winter"/>
    <s v="Healthy"/>
  </r>
  <r>
    <n v="601"/>
    <n v="13"/>
    <n v="2"/>
    <n v="5"/>
    <x v="29"/>
    <n v="179"/>
    <n v="26"/>
    <x v="17"/>
    <n v="0"/>
    <n v="3"/>
    <n v="0"/>
    <n v="0"/>
    <n v="0"/>
    <n v="0"/>
    <n v="56"/>
    <n v="171"/>
    <n v="19"/>
    <x v="3"/>
    <s v="Diseases of the musculoskeletal system and connective tissue"/>
    <s v="Winter"/>
    <s v="Healthy"/>
  </r>
  <r>
    <n v="602"/>
    <n v="23"/>
    <n v="2"/>
    <n v="6"/>
    <x v="0"/>
    <n v="179"/>
    <n v="22"/>
    <x v="15"/>
    <n v="0"/>
    <n v="2"/>
    <n v="2"/>
    <n v="0"/>
    <n v="1"/>
    <n v="0"/>
    <n v="63"/>
    <n v="170"/>
    <n v="22"/>
    <x v="3"/>
    <s v="medical consultation "/>
    <s v="Winter"/>
    <s v="Healthy"/>
  </r>
  <r>
    <n v="603"/>
    <n v="27"/>
    <n v="2"/>
    <n v="6"/>
    <x v="7"/>
    <n v="179"/>
    <n v="51"/>
    <x v="3"/>
    <n v="0"/>
    <n v="1"/>
    <n v="0"/>
    <n v="1"/>
    <n v="0"/>
    <n v="0"/>
    <n v="89"/>
    <n v="170"/>
    <n v="31"/>
    <x v="7"/>
    <s v="physiotherapy "/>
    <s v="Winter"/>
    <s v="Obese"/>
  </r>
  <r>
    <n v="604"/>
    <n v="12"/>
    <n v="2"/>
    <n v="4"/>
    <x v="16"/>
    <n v="233"/>
    <n v="51"/>
    <x v="16"/>
    <n v="0"/>
    <n v="2"/>
    <n v="1"/>
    <n v="1"/>
    <n v="0"/>
    <n v="8"/>
    <n v="68"/>
    <n v="178"/>
    <n v="21"/>
    <x v="7"/>
    <s v="Diseases of the skin and subcutaneous tissue"/>
    <s v="Winter"/>
    <s v="Healthy"/>
  </r>
  <r>
    <n v="605"/>
    <n v="27"/>
    <n v="2"/>
    <n v="4"/>
    <x v="23"/>
    <n v="179"/>
    <n v="26"/>
    <x v="17"/>
    <n v="0"/>
    <n v="3"/>
    <n v="0"/>
    <n v="0"/>
    <n v="0"/>
    <n v="0"/>
    <n v="56"/>
    <n v="171"/>
    <n v="19"/>
    <x v="3"/>
    <s v="physiotherapy "/>
    <s v="Winter"/>
    <s v="Healthy"/>
  </r>
  <r>
    <n v="606"/>
    <n v="27"/>
    <n v="2"/>
    <n v="4"/>
    <x v="27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607"/>
    <n v="13"/>
    <n v="2"/>
    <n v="5"/>
    <x v="12"/>
    <n v="179"/>
    <n v="51"/>
    <x v="3"/>
    <n v="0"/>
    <n v="1"/>
    <n v="0"/>
    <n v="1"/>
    <n v="0"/>
    <n v="0"/>
    <n v="89"/>
    <n v="170"/>
    <n v="31"/>
    <x v="2"/>
    <s v="Diseases of the musculoskeletal system and connective tissue"/>
    <s v="Winter"/>
    <s v="Obese"/>
  </r>
  <r>
    <n v="608"/>
    <n v="27"/>
    <n v="2"/>
    <n v="6"/>
    <x v="7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609"/>
    <n v="25"/>
    <n v="2"/>
    <n v="2"/>
    <x v="21"/>
    <n v="155"/>
    <n v="12"/>
    <x v="6"/>
    <n v="0"/>
    <n v="1"/>
    <n v="2"/>
    <n v="1"/>
    <n v="0"/>
    <n v="0"/>
    <n v="95"/>
    <n v="196"/>
    <n v="25"/>
    <x v="9"/>
    <s v="laboratory examination "/>
    <s v="Winter"/>
    <s v="Healthy"/>
  </r>
  <r>
    <n v="610"/>
    <n v="25"/>
    <n v="2"/>
    <n v="2"/>
    <x v="2"/>
    <n v="235"/>
    <n v="16"/>
    <x v="12"/>
    <n v="0"/>
    <n v="3"/>
    <n v="0"/>
    <n v="0"/>
    <n v="0"/>
    <n v="0"/>
    <n v="75"/>
    <n v="178"/>
    <n v="25"/>
    <x v="7"/>
    <s v="laboratory examination "/>
    <s v="Winter"/>
    <s v="Healthy"/>
  </r>
  <r>
    <n v="611"/>
    <n v="27"/>
    <n v="2"/>
    <n v="2"/>
    <x v="0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612"/>
    <n v="7"/>
    <n v="2"/>
    <n v="2"/>
    <x v="8"/>
    <n v="225"/>
    <n v="26"/>
    <x v="5"/>
    <n v="0"/>
    <n v="1"/>
    <n v="1"/>
    <n v="0"/>
    <n v="0"/>
    <n v="2"/>
    <n v="69"/>
    <n v="169"/>
    <n v="24"/>
    <x v="3"/>
    <s v="Diseases of the eye and adnexa"/>
    <s v="Winter"/>
    <s v="Healthy"/>
  </r>
  <r>
    <n v="613"/>
    <n v="27"/>
    <n v="2"/>
    <n v="3"/>
    <x v="24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614"/>
    <n v="23"/>
    <n v="2"/>
    <n v="3"/>
    <x v="15"/>
    <n v="248"/>
    <n v="25"/>
    <x v="8"/>
    <n v="0"/>
    <n v="1"/>
    <n v="2"/>
    <n v="0"/>
    <n v="0"/>
    <n v="1"/>
    <n v="86"/>
    <n v="165"/>
    <n v="32"/>
    <x v="3"/>
    <s v="medical consultation "/>
    <s v="Winter"/>
    <s v="Obese"/>
  </r>
  <r>
    <n v="615"/>
    <n v="25"/>
    <n v="2"/>
    <n v="3"/>
    <x v="27"/>
    <n v="225"/>
    <n v="26"/>
    <x v="5"/>
    <n v="0"/>
    <n v="1"/>
    <n v="1"/>
    <n v="0"/>
    <n v="0"/>
    <n v="2"/>
    <n v="69"/>
    <n v="169"/>
    <n v="24"/>
    <x v="3"/>
    <s v="laboratory examination "/>
    <s v="Winter"/>
    <s v="Healthy"/>
  </r>
  <r>
    <n v="616"/>
    <n v="27"/>
    <n v="2"/>
    <n v="4"/>
    <x v="26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617"/>
    <n v="27"/>
    <n v="2"/>
    <n v="5"/>
    <x v="5"/>
    <n v="179"/>
    <n v="51"/>
    <x v="3"/>
    <n v="0"/>
    <n v="1"/>
    <n v="0"/>
    <n v="1"/>
    <n v="0"/>
    <n v="0"/>
    <n v="89"/>
    <n v="170"/>
    <n v="31"/>
    <x v="3"/>
    <s v="physiotherapy "/>
    <s v="Winter"/>
    <s v="Obese"/>
  </r>
  <r>
    <n v="618"/>
    <n v="25"/>
    <n v="2"/>
    <n v="6"/>
    <x v="11"/>
    <n v="235"/>
    <n v="16"/>
    <x v="12"/>
    <n v="0"/>
    <n v="3"/>
    <n v="0"/>
    <n v="0"/>
    <n v="0"/>
    <n v="0"/>
    <n v="75"/>
    <n v="178"/>
    <n v="25"/>
    <x v="3"/>
    <s v="laboratory examination "/>
    <s v="Winter"/>
    <s v="Healthy"/>
  </r>
  <r>
    <n v="619"/>
    <n v="27"/>
    <n v="3"/>
    <n v="2"/>
    <x v="29"/>
    <n v="179"/>
    <n v="51"/>
    <x v="3"/>
    <n v="0"/>
    <n v="1"/>
    <n v="0"/>
    <n v="1"/>
    <n v="0"/>
    <n v="0"/>
    <n v="89"/>
    <n v="170"/>
    <n v="31"/>
    <x v="3"/>
    <s v="physiotherapy "/>
    <s v="Spring"/>
    <s v="Obese"/>
  </r>
  <r>
    <n v="620"/>
    <n v="23"/>
    <n v="3"/>
    <n v="2"/>
    <x v="18"/>
    <n v="248"/>
    <n v="25"/>
    <x v="8"/>
    <n v="0"/>
    <n v="1"/>
    <n v="2"/>
    <n v="0"/>
    <n v="0"/>
    <n v="1"/>
    <n v="86"/>
    <n v="165"/>
    <n v="32"/>
    <x v="3"/>
    <s v="medical consultation "/>
    <s v="Spring"/>
    <s v="Obese"/>
  </r>
  <r>
    <n v="621"/>
    <n v="25"/>
    <n v="3"/>
    <n v="3"/>
    <x v="33"/>
    <n v="228"/>
    <n v="14"/>
    <x v="19"/>
    <n v="0"/>
    <n v="1"/>
    <n v="2"/>
    <n v="0"/>
    <n v="0"/>
    <n v="1"/>
    <n v="65"/>
    <n v="172"/>
    <n v="22"/>
    <x v="7"/>
    <s v="laboratory examination "/>
    <s v="Spring"/>
    <s v="Healthy"/>
  </r>
  <r>
    <n v="622"/>
    <n v="25"/>
    <n v="3"/>
    <n v="3"/>
    <x v="21"/>
    <n v="248"/>
    <n v="25"/>
    <x v="8"/>
    <n v="0"/>
    <n v="1"/>
    <n v="2"/>
    <n v="0"/>
    <n v="0"/>
    <n v="1"/>
    <n v="86"/>
    <n v="165"/>
    <n v="32"/>
    <x v="7"/>
    <s v="laboratory examination "/>
    <s v="Spring"/>
    <s v="Obese"/>
  </r>
  <r>
    <n v="623"/>
    <n v="12"/>
    <n v="3"/>
    <n v="3"/>
    <x v="18"/>
    <n v="228"/>
    <n v="14"/>
    <x v="19"/>
    <n v="0"/>
    <n v="1"/>
    <n v="2"/>
    <n v="0"/>
    <n v="0"/>
    <n v="1"/>
    <n v="65"/>
    <n v="172"/>
    <n v="22"/>
    <x v="16"/>
    <s v="Diseases of the skin and subcutaneous tissue"/>
    <s v="Spring"/>
    <s v="Healthy"/>
  </r>
  <r>
    <n v="624"/>
    <n v="27"/>
    <n v="3"/>
    <n v="4"/>
    <x v="17"/>
    <n v="179"/>
    <n v="51"/>
    <x v="3"/>
    <n v="0"/>
    <n v="1"/>
    <n v="0"/>
    <n v="1"/>
    <n v="0"/>
    <n v="0"/>
    <n v="89"/>
    <n v="170"/>
    <n v="31"/>
    <x v="3"/>
    <s v="physiotherapy "/>
    <s v="Spring"/>
    <s v="Obese"/>
  </r>
  <r>
    <n v="625"/>
    <n v="27"/>
    <n v="3"/>
    <n v="5"/>
    <x v="11"/>
    <n v="225"/>
    <n v="26"/>
    <x v="5"/>
    <n v="0"/>
    <n v="1"/>
    <n v="1"/>
    <n v="0"/>
    <n v="0"/>
    <n v="2"/>
    <n v="69"/>
    <n v="169"/>
    <n v="24"/>
    <x v="3"/>
    <s v="physiotherapy "/>
    <s v="Spring"/>
    <s v="Healthy"/>
  </r>
  <r>
    <n v="626"/>
    <n v="27"/>
    <n v="3"/>
    <n v="5"/>
    <x v="29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27"/>
    <n v="25"/>
    <n v="3"/>
    <n v="5"/>
    <x v="11"/>
    <n v="225"/>
    <n v="26"/>
    <x v="5"/>
    <n v="0"/>
    <n v="1"/>
    <n v="1"/>
    <n v="0"/>
    <n v="0"/>
    <n v="2"/>
    <n v="69"/>
    <n v="169"/>
    <n v="24"/>
    <x v="3"/>
    <s v="laboratory examination "/>
    <s v="Spring"/>
    <s v="Healthy"/>
  </r>
  <r>
    <n v="628"/>
    <n v="27"/>
    <n v="3"/>
    <n v="6"/>
    <x v="33"/>
    <n v="179"/>
    <n v="26"/>
    <x v="17"/>
    <n v="0"/>
    <n v="3"/>
    <n v="0"/>
    <n v="0"/>
    <n v="0"/>
    <n v="0"/>
    <n v="56"/>
    <n v="171"/>
    <n v="19"/>
    <x v="7"/>
    <s v="physiotherapy "/>
    <s v="Spring"/>
    <s v="Healthy"/>
  </r>
  <r>
    <n v="629"/>
    <n v="25"/>
    <n v="3"/>
    <n v="2"/>
    <x v="29"/>
    <n v="235"/>
    <n v="16"/>
    <x v="12"/>
    <n v="0"/>
    <n v="3"/>
    <n v="0"/>
    <n v="0"/>
    <n v="0"/>
    <n v="0"/>
    <n v="75"/>
    <n v="178"/>
    <n v="25"/>
    <x v="7"/>
    <s v="laboratory examination "/>
    <s v="Spring"/>
    <s v="Healthy"/>
  </r>
  <r>
    <n v="630"/>
    <n v="19"/>
    <n v="3"/>
    <n v="2"/>
    <x v="29"/>
    <n v="361"/>
    <n v="52"/>
    <x v="5"/>
    <n v="0"/>
    <n v="1"/>
    <n v="1"/>
    <n v="1"/>
    <n v="0"/>
    <n v="4"/>
    <n v="80"/>
    <n v="172"/>
    <n v="27"/>
    <x v="2"/>
    <s v="Injury, poisoning and certain other consequences of external causes"/>
    <s v="Spring"/>
    <s v="Overweight"/>
  </r>
  <r>
    <n v="631"/>
    <n v="13"/>
    <n v="3"/>
    <n v="3"/>
    <x v="0"/>
    <n v="179"/>
    <n v="51"/>
    <x v="3"/>
    <n v="0"/>
    <n v="1"/>
    <n v="0"/>
    <n v="1"/>
    <n v="0"/>
    <n v="0"/>
    <n v="89"/>
    <n v="170"/>
    <n v="31"/>
    <x v="2"/>
    <s v="Diseases of the musculoskeletal system and connective tissue"/>
    <s v="Spring"/>
    <s v="Obese"/>
  </r>
  <r>
    <n v="632"/>
    <n v="27"/>
    <n v="3"/>
    <n v="4"/>
    <x v="8"/>
    <n v="179"/>
    <n v="51"/>
    <x v="3"/>
    <n v="0"/>
    <n v="1"/>
    <n v="0"/>
    <n v="1"/>
    <n v="0"/>
    <n v="0"/>
    <n v="89"/>
    <n v="170"/>
    <n v="31"/>
    <x v="3"/>
    <s v="physiotherapy "/>
    <s v="Spring"/>
    <s v="Obese"/>
  </r>
  <r>
    <n v="633"/>
    <n v="27"/>
    <n v="3"/>
    <n v="5"/>
    <x v="3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34"/>
    <n v="27"/>
    <n v="3"/>
    <n v="6"/>
    <x v="31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35"/>
    <n v="10"/>
    <n v="3"/>
    <n v="2"/>
    <x v="28"/>
    <n v="179"/>
    <n v="51"/>
    <x v="3"/>
    <n v="0"/>
    <n v="1"/>
    <n v="0"/>
    <n v="1"/>
    <n v="0"/>
    <n v="0"/>
    <n v="89"/>
    <n v="170"/>
    <n v="31"/>
    <x v="0"/>
    <s v="Diseases of the respiratory system"/>
    <s v="Spring"/>
    <s v="Obese"/>
  </r>
  <r>
    <n v="636"/>
    <n v="13"/>
    <n v="3"/>
    <n v="2"/>
    <x v="16"/>
    <n v="248"/>
    <n v="25"/>
    <x v="8"/>
    <n v="0"/>
    <n v="1"/>
    <n v="2"/>
    <n v="0"/>
    <n v="0"/>
    <n v="1"/>
    <n v="86"/>
    <n v="165"/>
    <n v="32"/>
    <x v="3"/>
    <s v="Diseases of the musculoskeletal system and connective tissue"/>
    <s v="Spring"/>
    <s v="Obese"/>
  </r>
  <r>
    <n v="637"/>
    <n v="27"/>
    <n v="3"/>
    <n v="2"/>
    <x v="32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38"/>
    <n v="7"/>
    <n v="3"/>
    <n v="2"/>
    <x v="20"/>
    <n v="225"/>
    <n v="26"/>
    <x v="5"/>
    <n v="0"/>
    <n v="1"/>
    <n v="1"/>
    <n v="0"/>
    <n v="0"/>
    <n v="2"/>
    <n v="69"/>
    <n v="169"/>
    <n v="24"/>
    <x v="2"/>
    <s v="Diseases of the eye and adnexa"/>
    <s v="Spring"/>
    <s v="Healthy"/>
  </r>
  <r>
    <n v="639"/>
    <n v="27"/>
    <n v="3"/>
    <n v="3"/>
    <x v="29"/>
    <n v="179"/>
    <n v="51"/>
    <x v="3"/>
    <n v="0"/>
    <n v="1"/>
    <n v="0"/>
    <n v="1"/>
    <n v="0"/>
    <n v="0"/>
    <n v="89"/>
    <n v="170"/>
    <n v="31"/>
    <x v="3"/>
    <s v="physiotherapy "/>
    <s v="Spring"/>
    <s v="Obese"/>
  </r>
  <r>
    <n v="640"/>
    <n v="23"/>
    <n v="3"/>
    <n v="4"/>
    <x v="14"/>
    <n v="289"/>
    <n v="36"/>
    <x v="0"/>
    <n v="0"/>
    <n v="1"/>
    <n v="2"/>
    <n v="1"/>
    <n v="0"/>
    <n v="1"/>
    <n v="90"/>
    <n v="172"/>
    <n v="30"/>
    <x v="2"/>
    <s v="medical consultation "/>
    <s v="Spring"/>
    <s v="Overweight"/>
  </r>
  <r>
    <n v="641"/>
    <n v="25"/>
    <n v="3"/>
    <n v="4"/>
    <x v="9"/>
    <n v="228"/>
    <n v="14"/>
    <x v="19"/>
    <n v="0"/>
    <n v="1"/>
    <n v="2"/>
    <n v="0"/>
    <n v="0"/>
    <n v="1"/>
    <n v="65"/>
    <n v="172"/>
    <n v="22"/>
    <x v="3"/>
    <s v="laboratory examination "/>
    <s v="Spring"/>
    <s v="Healthy"/>
  </r>
  <r>
    <n v="642"/>
    <n v="27"/>
    <n v="3"/>
    <n v="4"/>
    <x v="12"/>
    <n v="179"/>
    <n v="51"/>
    <x v="3"/>
    <n v="0"/>
    <n v="1"/>
    <n v="0"/>
    <n v="1"/>
    <n v="0"/>
    <n v="0"/>
    <n v="89"/>
    <n v="170"/>
    <n v="31"/>
    <x v="3"/>
    <s v="physiotherapy "/>
    <s v="Spring"/>
    <s v="Obese"/>
  </r>
  <r>
    <n v="643"/>
    <n v="23"/>
    <n v="3"/>
    <n v="5"/>
    <x v="24"/>
    <n v="248"/>
    <n v="25"/>
    <x v="8"/>
    <n v="0"/>
    <n v="1"/>
    <n v="2"/>
    <n v="0"/>
    <n v="0"/>
    <n v="1"/>
    <n v="86"/>
    <n v="165"/>
    <n v="32"/>
    <x v="7"/>
    <s v="medical consultation "/>
    <s v="Spring"/>
    <s v="Obese"/>
  </r>
  <r>
    <n v="644"/>
    <n v="27"/>
    <n v="3"/>
    <n v="5"/>
    <x v="17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45"/>
    <n v="23"/>
    <n v="3"/>
    <n v="6"/>
    <x v="25"/>
    <n v="179"/>
    <n v="26"/>
    <x v="17"/>
    <n v="0"/>
    <n v="3"/>
    <n v="0"/>
    <n v="0"/>
    <n v="0"/>
    <n v="0"/>
    <n v="56"/>
    <n v="171"/>
    <n v="19"/>
    <x v="3"/>
    <s v="medical consultation "/>
    <s v="Spring"/>
    <s v="Healthy"/>
  </r>
  <r>
    <n v="646"/>
    <n v="27"/>
    <n v="3"/>
    <n v="6"/>
    <x v="31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47"/>
    <n v="27"/>
    <n v="3"/>
    <n v="3"/>
    <x v="9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48"/>
    <n v="23"/>
    <n v="3"/>
    <n v="4"/>
    <x v="16"/>
    <n v="118"/>
    <n v="15"/>
    <x v="20"/>
    <n v="0"/>
    <n v="1"/>
    <n v="2"/>
    <n v="1"/>
    <n v="1"/>
    <n v="0"/>
    <n v="75"/>
    <n v="175"/>
    <n v="25"/>
    <x v="2"/>
    <s v="medical consultation "/>
    <s v="Spring"/>
    <s v="Healthy"/>
  </r>
  <r>
    <n v="649"/>
    <n v="13"/>
    <n v="3"/>
    <n v="4"/>
    <x v="5"/>
    <n v="155"/>
    <n v="12"/>
    <x v="6"/>
    <n v="0"/>
    <n v="1"/>
    <n v="2"/>
    <n v="1"/>
    <n v="0"/>
    <n v="0"/>
    <n v="95"/>
    <n v="196"/>
    <n v="25"/>
    <x v="11"/>
    <s v="Diseases of the musculoskeletal system and connective tissue"/>
    <s v="Spring"/>
    <s v="Healthy"/>
  </r>
  <r>
    <n v="650"/>
    <n v="27"/>
    <n v="3"/>
    <n v="4"/>
    <x v="17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51"/>
    <n v="27"/>
    <n v="3"/>
    <n v="5"/>
    <x v="4"/>
    <n v="179"/>
    <n v="51"/>
    <x v="3"/>
    <n v="0"/>
    <n v="1"/>
    <n v="0"/>
    <n v="1"/>
    <n v="0"/>
    <n v="0"/>
    <n v="89"/>
    <n v="170"/>
    <n v="31"/>
    <x v="7"/>
    <s v="physiotherapy "/>
    <s v="Spring"/>
    <s v="Obese"/>
  </r>
  <r>
    <n v="652"/>
    <n v="13"/>
    <n v="3"/>
    <n v="2"/>
    <x v="21"/>
    <n v="179"/>
    <n v="26"/>
    <x v="17"/>
    <n v="0"/>
    <n v="3"/>
    <n v="0"/>
    <n v="0"/>
    <n v="0"/>
    <n v="0"/>
    <n v="56"/>
    <n v="171"/>
    <n v="19"/>
    <x v="3"/>
    <s v="Diseases of the musculoskeletal system and connective tissue"/>
    <s v="Spring"/>
    <s v="Healthy"/>
  </r>
  <r>
    <n v="653"/>
    <n v="19"/>
    <n v="3"/>
    <n v="2"/>
    <x v="19"/>
    <n v="289"/>
    <n v="36"/>
    <x v="0"/>
    <n v="0"/>
    <n v="1"/>
    <n v="2"/>
    <n v="1"/>
    <n v="0"/>
    <n v="1"/>
    <n v="90"/>
    <n v="172"/>
    <n v="30"/>
    <x v="17"/>
    <s v="Injury, poisoning and certain other consequences of external causes"/>
    <s v="Spring"/>
    <s v="Overweight"/>
  </r>
  <r>
    <n v="654"/>
    <n v="22"/>
    <n v="3"/>
    <n v="4"/>
    <x v="0"/>
    <n v="369"/>
    <n v="17"/>
    <x v="16"/>
    <n v="0"/>
    <n v="1"/>
    <n v="3"/>
    <n v="1"/>
    <n v="0"/>
    <n v="0"/>
    <n v="70"/>
    <n v="169"/>
    <n v="25"/>
    <x v="2"/>
    <s v="patient follow-up "/>
    <s v="Spring"/>
    <s v="Healthy"/>
  </r>
  <r>
    <n v="655"/>
    <n v="13"/>
    <n v="4"/>
    <n v="2"/>
    <x v="5"/>
    <n v="225"/>
    <n v="26"/>
    <x v="5"/>
    <n v="0"/>
    <n v="1"/>
    <n v="1"/>
    <n v="0"/>
    <n v="0"/>
    <n v="2"/>
    <n v="69"/>
    <n v="169"/>
    <n v="24"/>
    <x v="2"/>
    <s v="Diseases of the musculoskeletal system and connective tissue"/>
    <s v="Spring"/>
    <s v="Healthy"/>
  </r>
  <r>
    <n v="656"/>
    <n v="10"/>
    <n v="4"/>
    <n v="2"/>
    <x v="10"/>
    <n v="118"/>
    <n v="10"/>
    <x v="7"/>
    <n v="0"/>
    <n v="1"/>
    <n v="0"/>
    <n v="0"/>
    <n v="0"/>
    <n v="0"/>
    <n v="83"/>
    <n v="172"/>
    <n v="28"/>
    <x v="2"/>
    <s v="Diseases of the respiratory system"/>
    <s v="Spring"/>
    <s v="Overweight"/>
  </r>
  <r>
    <n v="657"/>
    <n v="19"/>
    <n v="4"/>
    <n v="3"/>
    <x v="22"/>
    <n v="361"/>
    <n v="52"/>
    <x v="5"/>
    <n v="0"/>
    <n v="1"/>
    <n v="1"/>
    <n v="1"/>
    <n v="0"/>
    <n v="4"/>
    <n v="80"/>
    <n v="172"/>
    <n v="27"/>
    <x v="2"/>
    <s v="Injury, poisoning and certain other consequences of external causes"/>
    <s v="Spring"/>
    <s v="Overweight"/>
  </r>
  <r>
    <n v="658"/>
    <n v="19"/>
    <n v="4"/>
    <n v="4"/>
    <x v="0"/>
    <n v="248"/>
    <n v="25"/>
    <x v="8"/>
    <n v="0"/>
    <n v="1"/>
    <n v="2"/>
    <n v="0"/>
    <n v="0"/>
    <n v="1"/>
    <n v="86"/>
    <n v="165"/>
    <n v="32"/>
    <x v="2"/>
    <s v="Injury, poisoning and certain other consequences of external causes"/>
    <s v="Spring"/>
    <s v="Obese"/>
  </r>
  <r>
    <n v="659"/>
    <n v="13"/>
    <n v="4"/>
    <n v="5"/>
    <x v="7"/>
    <n v="189"/>
    <n v="29"/>
    <x v="0"/>
    <n v="0"/>
    <n v="1"/>
    <n v="2"/>
    <n v="0"/>
    <n v="0"/>
    <n v="2"/>
    <n v="69"/>
    <n v="167"/>
    <n v="25"/>
    <x v="2"/>
    <s v="Diseases of the musculoskeletal system and connective tissue"/>
    <s v="Spring"/>
    <s v="Healthy"/>
  </r>
  <r>
    <n v="660"/>
    <n v="27"/>
    <n v="4"/>
    <n v="6"/>
    <x v="29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61"/>
    <n v="7"/>
    <n v="4"/>
    <n v="2"/>
    <x v="10"/>
    <n v="369"/>
    <n v="17"/>
    <x v="16"/>
    <n v="0"/>
    <n v="1"/>
    <n v="3"/>
    <n v="1"/>
    <n v="0"/>
    <n v="0"/>
    <n v="70"/>
    <n v="169"/>
    <n v="25"/>
    <x v="11"/>
    <s v="Diseases of the eye and adnexa"/>
    <s v="Spring"/>
    <s v="Healthy"/>
  </r>
  <r>
    <n v="662"/>
    <n v="16"/>
    <n v="4"/>
    <n v="3"/>
    <x v="8"/>
    <n v="179"/>
    <n v="22"/>
    <x v="15"/>
    <n v="0"/>
    <n v="2"/>
    <n v="2"/>
    <n v="0"/>
    <n v="1"/>
    <n v="0"/>
    <n v="63"/>
    <n v="170"/>
    <n v="22"/>
    <x v="3"/>
    <s v="Certain conditions originating in the perinatal period"/>
    <s v="Spring"/>
    <s v="Healthy"/>
  </r>
  <r>
    <n v="663"/>
    <n v="23"/>
    <n v="4"/>
    <n v="3"/>
    <x v="11"/>
    <n v="118"/>
    <n v="13"/>
    <x v="1"/>
    <n v="0"/>
    <n v="1"/>
    <n v="1"/>
    <n v="1"/>
    <n v="0"/>
    <n v="0"/>
    <n v="98"/>
    <n v="178"/>
    <n v="31"/>
    <x v="7"/>
    <s v="medical consultation "/>
    <s v="Spring"/>
    <s v="Obese"/>
  </r>
  <r>
    <n v="664"/>
    <n v="23"/>
    <n v="4"/>
    <n v="3"/>
    <x v="4"/>
    <n v="361"/>
    <n v="52"/>
    <x v="5"/>
    <n v="0"/>
    <n v="1"/>
    <n v="1"/>
    <n v="1"/>
    <n v="0"/>
    <n v="4"/>
    <n v="80"/>
    <n v="172"/>
    <n v="27"/>
    <x v="3"/>
    <s v="medical consultation "/>
    <s v="Spring"/>
    <s v="Overweight"/>
  </r>
  <r>
    <n v="665"/>
    <n v="10"/>
    <n v="4"/>
    <n v="4"/>
    <x v="18"/>
    <n v="118"/>
    <n v="10"/>
    <x v="7"/>
    <n v="0"/>
    <n v="1"/>
    <n v="0"/>
    <n v="0"/>
    <n v="0"/>
    <n v="0"/>
    <n v="83"/>
    <n v="172"/>
    <n v="28"/>
    <x v="3"/>
    <s v="Diseases of the respiratory system"/>
    <s v="Spring"/>
    <s v="Overweight"/>
  </r>
  <r>
    <n v="666"/>
    <n v="22"/>
    <n v="4"/>
    <n v="6"/>
    <x v="9"/>
    <n v="235"/>
    <n v="11"/>
    <x v="7"/>
    <n v="0"/>
    <n v="3"/>
    <n v="1"/>
    <n v="0"/>
    <n v="0"/>
    <n v="1"/>
    <n v="88"/>
    <n v="172"/>
    <n v="29"/>
    <x v="2"/>
    <s v="patient follow-up "/>
    <s v="Spring"/>
    <s v="Overweight"/>
  </r>
  <r>
    <n v="667"/>
    <n v="27"/>
    <n v="4"/>
    <n v="6"/>
    <x v="6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68"/>
    <n v="19"/>
    <n v="4"/>
    <n v="2"/>
    <x v="18"/>
    <n v="225"/>
    <n v="26"/>
    <x v="5"/>
    <n v="0"/>
    <n v="1"/>
    <n v="1"/>
    <n v="0"/>
    <n v="0"/>
    <n v="2"/>
    <n v="69"/>
    <n v="169"/>
    <n v="24"/>
    <x v="2"/>
    <s v="Injury, poisoning and certain other consequences of external causes"/>
    <s v="Spring"/>
    <s v="Healthy"/>
  </r>
  <r>
    <n v="669"/>
    <n v="16"/>
    <n v="4"/>
    <n v="3"/>
    <x v="23"/>
    <n v="235"/>
    <n v="16"/>
    <x v="12"/>
    <n v="0"/>
    <n v="3"/>
    <n v="0"/>
    <n v="0"/>
    <n v="0"/>
    <n v="0"/>
    <n v="75"/>
    <n v="178"/>
    <n v="25"/>
    <x v="7"/>
    <s v="Certain conditions originating in the perinatal period"/>
    <s v="Spring"/>
    <s v="Healthy"/>
  </r>
  <r>
    <n v="670"/>
    <n v="27"/>
    <n v="4"/>
    <n v="6"/>
    <x v="13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71"/>
    <n v="28"/>
    <n v="4"/>
    <n v="3"/>
    <x v="16"/>
    <n v="155"/>
    <n v="12"/>
    <x v="6"/>
    <n v="0"/>
    <n v="1"/>
    <n v="2"/>
    <n v="1"/>
    <n v="0"/>
    <n v="0"/>
    <n v="95"/>
    <n v="196"/>
    <n v="25"/>
    <x v="0"/>
    <s v="dental consultation "/>
    <s v="Spring"/>
    <s v="Healthy"/>
  </r>
  <r>
    <n v="672"/>
    <n v="19"/>
    <n v="4"/>
    <n v="5"/>
    <x v="12"/>
    <n v="225"/>
    <n v="26"/>
    <x v="5"/>
    <n v="0"/>
    <n v="1"/>
    <n v="1"/>
    <n v="0"/>
    <n v="0"/>
    <n v="2"/>
    <n v="69"/>
    <n v="169"/>
    <n v="24"/>
    <x v="2"/>
    <s v="Injury, poisoning and certain other consequences of external causes"/>
    <s v="Spring"/>
    <s v="Healthy"/>
  </r>
  <r>
    <n v="673"/>
    <n v="14"/>
    <n v="4"/>
    <n v="5"/>
    <x v="4"/>
    <n v="118"/>
    <n v="13"/>
    <x v="1"/>
    <n v="0"/>
    <n v="1"/>
    <n v="1"/>
    <n v="1"/>
    <n v="0"/>
    <n v="0"/>
    <n v="98"/>
    <n v="178"/>
    <n v="31"/>
    <x v="3"/>
    <s v="Diseases of the genitourinary system"/>
    <s v="Spring"/>
    <s v="Obese"/>
  </r>
  <r>
    <n v="674"/>
    <n v="27"/>
    <n v="4"/>
    <n v="6"/>
    <x v="9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75"/>
    <n v="22"/>
    <n v="5"/>
    <n v="2"/>
    <x v="25"/>
    <n v="235"/>
    <n v="11"/>
    <x v="7"/>
    <n v="0"/>
    <n v="3"/>
    <n v="1"/>
    <n v="0"/>
    <n v="0"/>
    <n v="1"/>
    <n v="88"/>
    <n v="172"/>
    <n v="29"/>
    <x v="2"/>
    <s v="patient follow-up "/>
    <s v="Spring"/>
    <s v="Overweight"/>
  </r>
  <r>
    <n v="676"/>
    <n v="19"/>
    <n v="5"/>
    <n v="4"/>
    <x v="33"/>
    <n v="225"/>
    <n v="15"/>
    <x v="9"/>
    <n v="0"/>
    <n v="4"/>
    <n v="2"/>
    <n v="1"/>
    <n v="0"/>
    <n v="2"/>
    <n v="94"/>
    <n v="182"/>
    <n v="28"/>
    <x v="7"/>
    <s v="Injury, poisoning and certain other consequences of external causes"/>
    <s v="Spring"/>
    <s v="Overweight"/>
  </r>
  <r>
    <n v="677"/>
    <n v="28"/>
    <n v="5"/>
    <n v="4"/>
    <x v="3"/>
    <n v="235"/>
    <n v="16"/>
    <x v="12"/>
    <n v="0"/>
    <n v="3"/>
    <n v="0"/>
    <n v="0"/>
    <n v="0"/>
    <n v="0"/>
    <n v="75"/>
    <n v="178"/>
    <n v="25"/>
    <x v="3"/>
    <s v="dental consultation "/>
    <s v="Spring"/>
    <s v="Healthy"/>
  </r>
  <r>
    <n v="678"/>
    <n v="8"/>
    <n v="5"/>
    <n v="4"/>
    <x v="22"/>
    <n v="118"/>
    <n v="10"/>
    <x v="7"/>
    <n v="0"/>
    <n v="1"/>
    <n v="0"/>
    <n v="0"/>
    <n v="0"/>
    <n v="0"/>
    <n v="83"/>
    <n v="172"/>
    <n v="28"/>
    <x v="7"/>
    <s v="Diseases of the ear and mastoid process"/>
    <s v="Spring"/>
    <s v="Overweight"/>
  </r>
  <r>
    <n v="679"/>
    <n v="26"/>
    <n v="5"/>
    <n v="4"/>
    <x v="5"/>
    <n v="235"/>
    <n v="20"/>
    <x v="14"/>
    <n v="0"/>
    <n v="1"/>
    <n v="1"/>
    <n v="1"/>
    <n v="0"/>
    <n v="0"/>
    <n v="106"/>
    <n v="167"/>
    <n v="38"/>
    <x v="2"/>
    <s v="unjustified absence "/>
    <s v="Spring"/>
    <s v="Obese"/>
  </r>
  <r>
    <n v="680"/>
    <n v="13"/>
    <n v="5"/>
    <n v="5"/>
    <x v="10"/>
    <n v="179"/>
    <n v="26"/>
    <x v="17"/>
    <n v="0"/>
    <n v="3"/>
    <n v="0"/>
    <n v="0"/>
    <n v="0"/>
    <n v="0"/>
    <n v="56"/>
    <n v="171"/>
    <n v="19"/>
    <x v="5"/>
    <s v="Diseases of the musculoskeletal system and connective tissue"/>
    <s v="Spring"/>
    <s v="Healthy"/>
  </r>
  <r>
    <n v="681"/>
    <n v="28"/>
    <n v="5"/>
    <n v="5"/>
    <x v="3"/>
    <n v="291"/>
    <n v="31"/>
    <x v="15"/>
    <n v="0"/>
    <n v="1"/>
    <n v="1"/>
    <n v="1"/>
    <n v="0"/>
    <n v="1"/>
    <n v="73"/>
    <n v="171"/>
    <n v="25"/>
    <x v="3"/>
    <s v="dental consultation "/>
    <s v="Spring"/>
    <s v="Healthy"/>
  </r>
  <r>
    <n v="682"/>
    <n v="14"/>
    <n v="5"/>
    <n v="5"/>
    <x v="23"/>
    <n v="225"/>
    <n v="15"/>
    <x v="9"/>
    <n v="0"/>
    <n v="4"/>
    <n v="2"/>
    <n v="1"/>
    <n v="0"/>
    <n v="2"/>
    <n v="94"/>
    <n v="182"/>
    <n v="28"/>
    <x v="2"/>
    <s v="Diseases of the genitourinary system"/>
    <s v="Spring"/>
    <s v="Overweight"/>
  </r>
  <r>
    <n v="683"/>
    <n v="19"/>
    <n v="5"/>
    <n v="6"/>
    <x v="15"/>
    <n v="300"/>
    <n v="26"/>
    <x v="14"/>
    <n v="0"/>
    <n v="1"/>
    <n v="2"/>
    <n v="1"/>
    <n v="1"/>
    <n v="1"/>
    <n v="77"/>
    <n v="175"/>
    <n v="25"/>
    <x v="12"/>
    <s v="Injury, poisoning and certain other consequences of external causes"/>
    <s v="Spring"/>
    <s v="Healthy"/>
  </r>
  <r>
    <n v="684"/>
    <n v="22"/>
    <n v="5"/>
    <n v="6"/>
    <x v="33"/>
    <n v="225"/>
    <n v="15"/>
    <x v="9"/>
    <n v="0"/>
    <n v="4"/>
    <n v="2"/>
    <n v="1"/>
    <n v="0"/>
    <n v="2"/>
    <n v="94"/>
    <n v="182"/>
    <n v="28"/>
    <x v="2"/>
    <s v="patient follow-up "/>
    <s v="Spring"/>
    <s v="Overweight"/>
  </r>
  <r>
    <n v="685"/>
    <n v="27"/>
    <n v="5"/>
    <n v="6"/>
    <x v="3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86"/>
    <n v="23"/>
    <n v="5"/>
    <n v="2"/>
    <x v="27"/>
    <n v="118"/>
    <n v="13"/>
    <x v="1"/>
    <n v="0"/>
    <n v="1"/>
    <n v="1"/>
    <n v="1"/>
    <n v="0"/>
    <n v="0"/>
    <n v="98"/>
    <n v="178"/>
    <n v="31"/>
    <x v="3"/>
    <s v="medical consultation "/>
    <s v="Spring"/>
    <s v="Obese"/>
  </r>
  <r>
    <n v="687"/>
    <n v="5"/>
    <n v="5"/>
    <n v="3"/>
    <x v="27"/>
    <n v="118"/>
    <n v="13"/>
    <x v="1"/>
    <n v="0"/>
    <n v="1"/>
    <n v="1"/>
    <n v="1"/>
    <n v="0"/>
    <n v="0"/>
    <n v="98"/>
    <n v="178"/>
    <n v="31"/>
    <x v="7"/>
    <s v="Mental and behavioural disorders"/>
    <s v="Spring"/>
    <s v="Obese"/>
  </r>
  <r>
    <n v="688"/>
    <n v="28"/>
    <n v="5"/>
    <n v="3"/>
    <x v="22"/>
    <n v="118"/>
    <n v="10"/>
    <x v="7"/>
    <n v="0"/>
    <n v="1"/>
    <n v="0"/>
    <n v="0"/>
    <n v="0"/>
    <n v="0"/>
    <n v="83"/>
    <n v="172"/>
    <n v="28"/>
    <x v="5"/>
    <s v="dental consultation "/>
    <s v="Spring"/>
    <s v="Overweight"/>
  </r>
  <r>
    <n v="689"/>
    <n v="0"/>
    <n v="5"/>
    <n v="3"/>
    <x v="17"/>
    <n v="118"/>
    <n v="13"/>
    <x v="1"/>
    <n v="1"/>
    <n v="1"/>
    <n v="1"/>
    <n v="1"/>
    <n v="0"/>
    <n v="0"/>
    <n v="98"/>
    <n v="178"/>
    <n v="31"/>
    <x v="1"/>
    <s v="Unkown"/>
    <s v="Spring"/>
    <s v="Obese"/>
  </r>
  <r>
    <n v="690"/>
    <n v="27"/>
    <n v="5"/>
    <n v="4"/>
    <x v="13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691"/>
    <n v="0"/>
    <n v="5"/>
    <n v="4"/>
    <x v="5"/>
    <n v="378"/>
    <n v="49"/>
    <x v="2"/>
    <n v="1"/>
    <n v="1"/>
    <n v="2"/>
    <n v="0"/>
    <n v="1"/>
    <n v="4"/>
    <n v="65"/>
    <n v="174"/>
    <n v="21"/>
    <x v="1"/>
    <s v="Unkown"/>
    <s v="Spring"/>
    <s v="Healthy"/>
  </r>
  <r>
    <n v="692"/>
    <n v="16"/>
    <n v="5"/>
    <n v="6"/>
    <x v="10"/>
    <n v="179"/>
    <n v="22"/>
    <x v="15"/>
    <n v="0"/>
    <n v="2"/>
    <n v="2"/>
    <n v="0"/>
    <n v="1"/>
    <n v="0"/>
    <n v="63"/>
    <n v="170"/>
    <n v="22"/>
    <x v="5"/>
    <s v="Certain conditions originating in the perinatal period"/>
    <s v="Spring"/>
    <s v="Healthy"/>
  </r>
  <r>
    <n v="693"/>
    <n v="10"/>
    <n v="5"/>
    <n v="2"/>
    <x v="25"/>
    <n v="155"/>
    <n v="12"/>
    <x v="6"/>
    <n v="0"/>
    <n v="1"/>
    <n v="2"/>
    <n v="1"/>
    <n v="0"/>
    <n v="0"/>
    <n v="95"/>
    <n v="196"/>
    <n v="25"/>
    <x v="18"/>
    <s v="Diseases of the respiratory system"/>
    <s v="Spring"/>
    <s v="Healthy"/>
  </r>
  <r>
    <n v="694"/>
    <n v="10"/>
    <n v="5"/>
    <n v="2"/>
    <x v="1"/>
    <n v="235"/>
    <n v="16"/>
    <x v="12"/>
    <n v="0"/>
    <n v="3"/>
    <n v="0"/>
    <n v="0"/>
    <n v="0"/>
    <n v="0"/>
    <n v="75"/>
    <n v="178"/>
    <n v="25"/>
    <x v="2"/>
    <s v="Diseases of the respiratory system"/>
    <s v="Spring"/>
    <s v="Healthy"/>
  </r>
  <r>
    <n v="695"/>
    <n v="22"/>
    <n v="5"/>
    <n v="4"/>
    <x v="5"/>
    <n v="291"/>
    <n v="31"/>
    <x v="15"/>
    <n v="0"/>
    <n v="1"/>
    <n v="1"/>
    <n v="1"/>
    <n v="0"/>
    <n v="1"/>
    <n v="73"/>
    <n v="171"/>
    <n v="25"/>
    <x v="2"/>
    <s v="patient follow-up "/>
    <s v="Spring"/>
    <s v="Healthy"/>
  </r>
  <r>
    <n v="696"/>
    <n v="10"/>
    <n v="5"/>
    <n v="4"/>
    <x v="2"/>
    <n v="179"/>
    <n v="22"/>
    <x v="15"/>
    <n v="0"/>
    <n v="2"/>
    <n v="2"/>
    <n v="0"/>
    <n v="1"/>
    <n v="0"/>
    <n v="63"/>
    <n v="170"/>
    <n v="22"/>
    <x v="2"/>
    <s v="Diseases of the respiratory system"/>
    <s v="Spring"/>
    <s v="Healthy"/>
  </r>
  <r>
    <n v="697"/>
    <n v="6"/>
    <n v="5"/>
    <n v="4"/>
    <x v="24"/>
    <n v="225"/>
    <n v="26"/>
    <x v="5"/>
    <n v="0"/>
    <n v="1"/>
    <n v="1"/>
    <n v="0"/>
    <n v="0"/>
    <n v="2"/>
    <n v="69"/>
    <n v="169"/>
    <n v="24"/>
    <x v="7"/>
    <s v="Diseases of the nervous system"/>
    <s v="Spring"/>
    <s v="Healthy"/>
  </r>
  <r>
    <n v="698"/>
    <n v="10"/>
    <n v="5"/>
    <n v="5"/>
    <x v="4"/>
    <n v="330"/>
    <n v="16"/>
    <x v="5"/>
    <n v="0"/>
    <n v="2"/>
    <n v="0"/>
    <n v="0"/>
    <n v="0"/>
    <n v="0"/>
    <n v="84"/>
    <n v="182"/>
    <n v="25"/>
    <x v="2"/>
    <s v="Diseases of the respiratory system"/>
    <s v="Spring"/>
    <s v="Healthy"/>
  </r>
  <r>
    <n v="699"/>
    <n v="23"/>
    <n v="5"/>
    <n v="5"/>
    <x v="9"/>
    <n v="235"/>
    <n v="16"/>
    <x v="12"/>
    <n v="0"/>
    <n v="3"/>
    <n v="0"/>
    <n v="0"/>
    <n v="0"/>
    <n v="0"/>
    <n v="75"/>
    <n v="178"/>
    <n v="25"/>
    <x v="3"/>
    <s v="medical consultation "/>
    <s v="Spring"/>
    <s v="Healthy"/>
  </r>
  <r>
    <n v="700"/>
    <n v="28"/>
    <n v="5"/>
    <n v="5"/>
    <x v="11"/>
    <n v="291"/>
    <n v="31"/>
    <x v="15"/>
    <n v="0"/>
    <n v="1"/>
    <n v="1"/>
    <n v="1"/>
    <n v="0"/>
    <n v="1"/>
    <n v="73"/>
    <n v="171"/>
    <n v="25"/>
    <x v="3"/>
    <s v="dental consultation "/>
    <s v="Spring"/>
    <s v="Healthy"/>
  </r>
  <r>
    <n v="701"/>
    <n v="27"/>
    <n v="5"/>
    <n v="6"/>
    <x v="2"/>
    <n v="179"/>
    <n v="26"/>
    <x v="17"/>
    <n v="0"/>
    <n v="3"/>
    <n v="0"/>
    <n v="0"/>
    <n v="0"/>
    <n v="0"/>
    <n v="56"/>
    <n v="171"/>
    <n v="19"/>
    <x v="3"/>
    <s v="physiotherapy "/>
    <s v="Spring"/>
    <s v="Healthy"/>
  </r>
  <r>
    <n v="702"/>
    <n v="7"/>
    <n v="5"/>
    <n v="2"/>
    <x v="12"/>
    <n v="361"/>
    <n v="52"/>
    <x v="5"/>
    <n v="0"/>
    <n v="1"/>
    <n v="1"/>
    <n v="1"/>
    <n v="0"/>
    <n v="4"/>
    <n v="80"/>
    <n v="172"/>
    <n v="27"/>
    <x v="2"/>
    <s v="Diseases of the eye and adnexa"/>
    <s v="Spring"/>
    <s v="Overweight"/>
  </r>
  <r>
    <n v="703"/>
    <n v="23"/>
    <n v="5"/>
    <n v="4"/>
    <x v="0"/>
    <n v="155"/>
    <n v="12"/>
    <x v="6"/>
    <n v="0"/>
    <n v="1"/>
    <n v="2"/>
    <n v="1"/>
    <n v="0"/>
    <n v="0"/>
    <n v="95"/>
    <n v="196"/>
    <n v="25"/>
    <x v="3"/>
    <s v="medical consultation "/>
    <s v="Spring"/>
    <s v="Healthy"/>
  </r>
  <r>
    <n v="704"/>
    <n v="25"/>
    <n v="5"/>
    <n v="6"/>
    <x v="9"/>
    <n v="179"/>
    <n v="22"/>
    <x v="15"/>
    <n v="0"/>
    <n v="2"/>
    <n v="2"/>
    <n v="0"/>
    <n v="1"/>
    <n v="0"/>
    <n v="63"/>
    <n v="170"/>
    <n v="22"/>
    <x v="2"/>
    <s v="laboratory examination "/>
    <s v="Spring"/>
    <s v="Healthy"/>
  </r>
  <r>
    <n v="705"/>
    <n v="10"/>
    <n v="5"/>
    <n v="6"/>
    <x v="30"/>
    <n v="155"/>
    <n v="12"/>
    <x v="6"/>
    <n v="0"/>
    <n v="1"/>
    <n v="2"/>
    <n v="1"/>
    <n v="0"/>
    <n v="0"/>
    <n v="95"/>
    <n v="196"/>
    <n v="25"/>
    <x v="2"/>
    <s v="Diseases of the respiratory system"/>
    <s v="Spring"/>
    <s v="Healthy"/>
  </r>
  <r>
    <n v="706"/>
    <n v="11"/>
    <n v="5"/>
    <n v="2"/>
    <x v="32"/>
    <n v="225"/>
    <n v="26"/>
    <x v="5"/>
    <n v="0"/>
    <n v="1"/>
    <n v="1"/>
    <n v="0"/>
    <n v="0"/>
    <n v="2"/>
    <n v="69"/>
    <n v="169"/>
    <n v="24"/>
    <x v="5"/>
    <s v="Diseases of the digestive system"/>
    <s v="Spring"/>
    <s v="Healthy"/>
  </r>
  <r>
    <n v="707"/>
    <n v="7"/>
    <n v="6"/>
    <n v="4"/>
    <x v="7"/>
    <n v="118"/>
    <n v="15"/>
    <x v="20"/>
    <n v="0"/>
    <n v="1"/>
    <n v="2"/>
    <n v="1"/>
    <n v="1"/>
    <n v="0"/>
    <n v="75"/>
    <n v="175"/>
    <n v="25"/>
    <x v="2"/>
    <s v="Diseases of the eye and adnexa"/>
    <s v="Summer"/>
    <s v="Healthy"/>
  </r>
  <r>
    <n v="708"/>
    <n v="27"/>
    <n v="6"/>
    <n v="4"/>
    <x v="7"/>
    <n v="179"/>
    <n v="26"/>
    <x v="17"/>
    <n v="0"/>
    <n v="3"/>
    <n v="0"/>
    <n v="0"/>
    <n v="0"/>
    <n v="0"/>
    <n v="56"/>
    <n v="171"/>
    <n v="19"/>
    <x v="7"/>
    <s v="physiotherapy "/>
    <s v="Summer"/>
    <s v="Healthy"/>
  </r>
  <r>
    <n v="709"/>
    <n v="26"/>
    <n v="6"/>
    <n v="6"/>
    <x v="14"/>
    <n v="118"/>
    <n v="10"/>
    <x v="7"/>
    <n v="0"/>
    <n v="1"/>
    <n v="0"/>
    <n v="0"/>
    <n v="0"/>
    <n v="0"/>
    <n v="83"/>
    <n v="172"/>
    <n v="28"/>
    <x v="2"/>
    <s v="unjustified absence "/>
    <s v="Summer"/>
    <s v="Overweight"/>
  </r>
  <r>
    <n v="710"/>
    <n v="10"/>
    <n v="6"/>
    <n v="4"/>
    <x v="31"/>
    <n v="118"/>
    <n v="10"/>
    <x v="7"/>
    <n v="0"/>
    <n v="1"/>
    <n v="0"/>
    <n v="0"/>
    <n v="0"/>
    <n v="0"/>
    <n v="83"/>
    <n v="172"/>
    <n v="28"/>
    <x v="2"/>
    <s v="Diseases of the respiratory system"/>
    <s v="Summer"/>
    <s v="Overweight"/>
  </r>
  <r>
    <n v="711"/>
    <n v="22"/>
    <n v="6"/>
    <n v="5"/>
    <x v="14"/>
    <n v="378"/>
    <n v="49"/>
    <x v="2"/>
    <n v="0"/>
    <n v="1"/>
    <n v="2"/>
    <n v="0"/>
    <n v="1"/>
    <n v="4"/>
    <n v="65"/>
    <n v="174"/>
    <n v="21"/>
    <x v="2"/>
    <s v="patient follow-up "/>
    <s v="Summer"/>
    <s v="Healthy"/>
  </r>
  <r>
    <n v="712"/>
    <n v="19"/>
    <n v="6"/>
    <n v="5"/>
    <x v="9"/>
    <n v="118"/>
    <n v="13"/>
    <x v="1"/>
    <n v="0"/>
    <n v="1"/>
    <n v="1"/>
    <n v="1"/>
    <n v="0"/>
    <n v="0"/>
    <n v="98"/>
    <n v="178"/>
    <n v="31"/>
    <x v="11"/>
    <s v="Injury, poisoning and certain other consequences of external causes"/>
    <s v="Summer"/>
    <s v="Obese"/>
  </r>
  <r>
    <n v="713"/>
    <n v="19"/>
    <n v="6"/>
    <n v="6"/>
    <x v="14"/>
    <n v="233"/>
    <n v="51"/>
    <x v="16"/>
    <n v="0"/>
    <n v="2"/>
    <n v="1"/>
    <n v="1"/>
    <n v="0"/>
    <n v="8"/>
    <n v="68"/>
    <n v="178"/>
    <n v="21"/>
    <x v="2"/>
    <s v="Injury, poisoning and certain other consequences of external causes"/>
    <s v="Summer"/>
    <s v="Healthy"/>
  </r>
  <r>
    <n v="714"/>
    <n v="27"/>
    <n v="6"/>
    <n v="6"/>
    <x v="20"/>
    <n v="179"/>
    <n v="26"/>
    <x v="17"/>
    <n v="0"/>
    <n v="3"/>
    <n v="0"/>
    <n v="0"/>
    <n v="0"/>
    <n v="0"/>
    <n v="56"/>
    <n v="171"/>
    <n v="19"/>
    <x v="3"/>
    <s v="physiotherapy "/>
    <s v="Summer"/>
    <s v="Healthy"/>
  </r>
  <r>
    <n v="715"/>
    <n v="0"/>
    <n v="6"/>
    <n v="2"/>
    <x v="31"/>
    <n v="235"/>
    <n v="29"/>
    <x v="11"/>
    <n v="1"/>
    <n v="1"/>
    <n v="1"/>
    <n v="0"/>
    <n v="1"/>
    <n v="5"/>
    <n v="88"/>
    <n v="163"/>
    <n v="33"/>
    <x v="1"/>
    <s v="Unkown"/>
    <s v="Summer"/>
    <s v="Obese"/>
  </r>
  <r>
    <n v="716"/>
    <n v="0"/>
    <n v="6"/>
    <n v="2"/>
    <x v="13"/>
    <n v="268"/>
    <n v="11"/>
    <x v="0"/>
    <n v="1"/>
    <n v="2"/>
    <n v="0"/>
    <n v="0"/>
    <n v="0"/>
    <n v="0"/>
    <n v="79"/>
    <n v="178"/>
    <n v="25"/>
    <x v="1"/>
    <s v="Unkown"/>
    <s v="Summer"/>
    <s v="Healthy"/>
  </r>
  <r>
    <n v="717"/>
    <n v="19"/>
    <n v="6"/>
    <n v="5"/>
    <x v="22"/>
    <n v="118"/>
    <n v="13"/>
    <x v="1"/>
    <n v="0"/>
    <n v="1"/>
    <n v="1"/>
    <n v="1"/>
    <n v="0"/>
    <n v="0"/>
    <n v="98"/>
    <n v="178"/>
    <n v="31"/>
    <x v="7"/>
    <s v="Injury, poisoning and certain other consequences of external causes"/>
    <s v="Summer"/>
    <s v="Obese"/>
  </r>
  <r>
    <n v="718"/>
    <n v="13"/>
    <n v="6"/>
    <n v="5"/>
    <x v="27"/>
    <n v="179"/>
    <n v="26"/>
    <x v="17"/>
    <n v="0"/>
    <n v="3"/>
    <n v="0"/>
    <n v="0"/>
    <n v="0"/>
    <n v="0"/>
    <n v="56"/>
    <n v="171"/>
    <n v="19"/>
    <x v="3"/>
    <s v="Diseases of the musculoskeletal system and connective tissue"/>
    <s v="Summer"/>
    <s v="Healthy"/>
  </r>
  <r>
    <n v="719"/>
    <n v="28"/>
    <n v="6"/>
    <n v="5"/>
    <x v="31"/>
    <n v="291"/>
    <n v="31"/>
    <x v="15"/>
    <n v="0"/>
    <n v="1"/>
    <n v="1"/>
    <n v="1"/>
    <n v="0"/>
    <n v="1"/>
    <n v="73"/>
    <n v="171"/>
    <n v="25"/>
    <x v="3"/>
    <s v="dental consultation "/>
    <s v="Summer"/>
    <s v="Healthy"/>
  </r>
  <r>
    <n v="720"/>
    <n v="13"/>
    <n v="6"/>
    <n v="2"/>
    <x v="15"/>
    <n v="179"/>
    <n v="26"/>
    <x v="17"/>
    <n v="0"/>
    <n v="3"/>
    <n v="0"/>
    <n v="0"/>
    <n v="0"/>
    <n v="0"/>
    <n v="56"/>
    <n v="171"/>
    <n v="19"/>
    <x v="7"/>
    <s v="Diseases of the musculoskeletal system and connective tissue"/>
    <s v="Summer"/>
    <s v="Healthy"/>
  </r>
  <r>
    <n v="721"/>
    <n v="25"/>
    <n v="6"/>
    <n v="2"/>
    <x v="25"/>
    <n v="118"/>
    <n v="10"/>
    <x v="7"/>
    <n v="0"/>
    <n v="1"/>
    <n v="0"/>
    <n v="0"/>
    <n v="0"/>
    <n v="0"/>
    <n v="83"/>
    <n v="172"/>
    <n v="28"/>
    <x v="7"/>
    <s v="laboratory examination "/>
    <s v="Summer"/>
    <s v="Overweight"/>
  </r>
  <r>
    <n v="722"/>
    <n v="22"/>
    <n v="6"/>
    <n v="5"/>
    <x v="33"/>
    <n v="233"/>
    <n v="51"/>
    <x v="16"/>
    <n v="0"/>
    <n v="2"/>
    <n v="1"/>
    <n v="1"/>
    <n v="0"/>
    <n v="8"/>
    <n v="68"/>
    <n v="178"/>
    <n v="21"/>
    <x v="2"/>
    <s v="patient follow-up "/>
    <s v="Summer"/>
    <s v="Healthy"/>
  </r>
  <r>
    <n v="723"/>
    <n v="8"/>
    <n v="6"/>
    <n v="6"/>
    <x v="29"/>
    <n v="118"/>
    <n v="10"/>
    <x v="7"/>
    <n v="0"/>
    <n v="1"/>
    <n v="0"/>
    <n v="0"/>
    <n v="0"/>
    <n v="0"/>
    <n v="83"/>
    <n v="172"/>
    <n v="28"/>
    <x v="3"/>
    <s v="Diseases of the ear and mastoid process"/>
    <s v="Summer"/>
    <s v="Overweight"/>
  </r>
  <r>
    <n v="724"/>
    <n v="10"/>
    <n v="6"/>
    <n v="4"/>
    <x v="32"/>
    <n v="118"/>
    <n v="10"/>
    <x v="7"/>
    <n v="0"/>
    <n v="1"/>
    <n v="0"/>
    <n v="0"/>
    <n v="0"/>
    <n v="0"/>
    <n v="83"/>
    <n v="172"/>
    <n v="28"/>
    <x v="7"/>
    <s v="Diseases of the respiratory system"/>
    <s v="Summer"/>
    <s v="Overweight"/>
  </r>
  <r>
    <n v="725"/>
    <n v="22"/>
    <n v="6"/>
    <n v="4"/>
    <x v="31"/>
    <n v="233"/>
    <n v="51"/>
    <x v="16"/>
    <n v="0"/>
    <n v="2"/>
    <n v="1"/>
    <n v="1"/>
    <n v="0"/>
    <n v="8"/>
    <n v="68"/>
    <n v="178"/>
    <n v="21"/>
    <x v="7"/>
    <s v="patient follow-up "/>
    <s v="Summer"/>
    <s v="Healthy"/>
  </r>
  <r>
    <n v="726"/>
    <n v="26"/>
    <n v="7"/>
    <n v="4"/>
    <x v="7"/>
    <n v="235"/>
    <n v="20"/>
    <x v="14"/>
    <n v="0"/>
    <n v="1"/>
    <n v="1"/>
    <n v="1"/>
    <n v="0"/>
    <n v="0"/>
    <n v="106"/>
    <n v="167"/>
    <n v="38"/>
    <x v="0"/>
    <s v="unjustified absence "/>
    <s v="Summer"/>
    <s v="Obese"/>
  </r>
  <r>
    <n v="727"/>
    <n v="19"/>
    <n v="7"/>
    <n v="6"/>
    <x v="21"/>
    <n v="233"/>
    <n v="51"/>
    <x v="16"/>
    <n v="0"/>
    <n v="2"/>
    <n v="1"/>
    <n v="1"/>
    <n v="0"/>
    <n v="8"/>
    <n v="68"/>
    <n v="178"/>
    <n v="21"/>
    <x v="3"/>
    <s v="Injury, poisoning and certain other consequences of external causes"/>
    <s v="Summer"/>
    <s v="Healthy"/>
  </r>
  <r>
    <n v="728"/>
    <n v="6"/>
    <n v="7"/>
    <n v="2"/>
    <x v="20"/>
    <n v="228"/>
    <n v="14"/>
    <x v="19"/>
    <n v="0"/>
    <n v="1"/>
    <n v="2"/>
    <n v="0"/>
    <n v="0"/>
    <n v="1"/>
    <n v="65"/>
    <n v="172"/>
    <n v="22"/>
    <x v="2"/>
    <s v="Diseases of the nervous system"/>
    <s v="Summer"/>
    <s v="Healthy"/>
  </r>
  <r>
    <n v="729"/>
    <n v="28"/>
    <n v="7"/>
    <n v="2"/>
    <x v="4"/>
    <n v="118"/>
    <n v="10"/>
    <x v="7"/>
    <n v="0"/>
    <n v="1"/>
    <n v="0"/>
    <n v="0"/>
    <n v="0"/>
    <n v="0"/>
    <n v="83"/>
    <n v="172"/>
    <n v="28"/>
    <x v="0"/>
    <s v="dental consultation "/>
    <s v="Summer"/>
    <s v="Overweight"/>
  </r>
  <r>
    <n v="730"/>
    <n v="6"/>
    <n v="7"/>
    <n v="3"/>
    <x v="20"/>
    <n v="228"/>
    <n v="14"/>
    <x v="19"/>
    <n v="0"/>
    <n v="1"/>
    <n v="2"/>
    <n v="0"/>
    <n v="0"/>
    <n v="1"/>
    <n v="65"/>
    <n v="172"/>
    <n v="22"/>
    <x v="15"/>
    <s v="Diseases of the nervous system"/>
    <s v="Summer"/>
    <s v="Healthy"/>
  </r>
  <r>
    <n v="731"/>
    <n v="22"/>
    <n v="7"/>
    <n v="3"/>
    <x v="8"/>
    <n v="189"/>
    <n v="29"/>
    <x v="0"/>
    <n v="0"/>
    <n v="1"/>
    <n v="2"/>
    <n v="0"/>
    <n v="0"/>
    <n v="2"/>
    <n v="69"/>
    <n v="167"/>
    <n v="25"/>
    <x v="10"/>
    <s v="patient follow-up "/>
    <s v="Summer"/>
    <s v="Healthy"/>
  </r>
  <r>
    <n v="732"/>
    <n v="23"/>
    <n v="7"/>
    <n v="4"/>
    <x v="20"/>
    <n v="118"/>
    <n v="10"/>
    <x v="7"/>
    <n v="0"/>
    <n v="1"/>
    <n v="0"/>
    <n v="0"/>
    <n v="0"/>
    <n v="0"/>
    <n v="83"/>
    <n v="172"/>
    <n v="28"/>
    <x v="3"/>
    <s v="medical consultation "/>
    <s v="Summer"/>
    <s v="Overweight"/>
  </r>
  <r>
    <n v="733"/>
    <n v="22"/>
    <n v="7"/>
    <n v="4"/>
    <x v="9"/>
    <n v="361"/>
    <n v="52"/>
    <x v="5"/>
    <n v="0"/>
    <n v="1"/>
    <n v="1"/>
    <n v="1"/>
    <n v="0"/>
    <n v="4"/>
    <n v="80"/>
    <n v="172"/>
    <n v="27"/>
    <x v="2"/>
    <s v="patient follow-up "/>
    <s v="Summer"/>
    <s v="Overweight"/>
  </r>
  <r>
    <n v="734"/>
    <n v="22"/>
    <n v="7"/>
    <n v="4"/>
    <x v="11"/>
    <n v="225"/>
    <n v="26"/>
    <x v="5"/>
    <n v="0"/>
    <n v="1"/>
    <n v="1"/>
    <n v="0"/>
    <n v="0"/>
    <n v="2"/>
    <n v="69"/>
    <n v="169"/>
    <n v="24"/>
    <x v="2"/>
    <s v="patient follow-up "/>
    <s v="Summer"/>
    <s v="Healthy"/>
  </r>
  <r>
    <n v="735"/>
    <n v="13"/>
    <n v="7"/>
    <n v="2"/>
    <x v="4"/>
    <n v="369"/>
    <n v="17"/>
    <x v="16"/>
    <n v="0"/>
    <n v="1"/>
    <n v="3"/>
    <n v="1"/>
    <n v="0"/>
    <n v="0"/>
    <n v="70"/>
    <n v="169"/>
    <n v="25"/>
    <x v="14"/>
    <s v="Diseases of the musculoskeletal system and connective tissue"/>
    <s v="Summer"/>
    <s v="Healthy"/>
  </r>
  <r>
    <n v="736"/>
    <n v="14"/>
    <n v="7"/>
    <n v="3"/>
    <x v="2"/>
    <n v="289"/>
    <n v="36"/>
    <x v="0"/>
    <n v="0"/>
    <n v="1"/>
    <n v="2"/>
    <n v="1"/>
    <n v="0"/>
    <n v="1"/>
    <n v="90"/>
    <n v="172"/>
    <n v="30"/>
    <x v="2"/>
    <s v="Diseases of the genitourinary system"/>
    <s v="Summer"/>
    <s v="Overweight"/>
  </r>
  <r>
    <n v="737"/>
    <n v="11"/>
    <n v="7"/>
    <n v="3"/>
    <x v="29"/>
    <n v="235"/>
    <n v="11"/>
    <x v="7"/>
    <n v="0"/>
    <n v="3"/>
    <n v="1"/>
    <n v="0"/>
    <n v="0"/>
    <n v="1"/>
    <n v="88"/>
    <n v="172"/>
    <n v="29"/>
    <x v="0"/>
    <s v="Diseases of the digestive system"/>
    <s v="Summer"/>
    <s v="Overweight"/>
  </r>
  <r>
    <n v="738"/>
    <n v="0"/>
    <n v="0"/>
    <n v="3"/>
    <x v="7"/>
    <n v="118"/>
    <n v="14"/>
    <x v="15"/>
    <n v="0"/>
    <n v="1"/>
    <n v="1"/>
    <n v="1"/>
    <n v="0"/>
    <n v="8"/>
    <n v="98"/>
    <n v="170"/>
    <n v="34"/>
    <x v="1"/>
    <s v="Unkown"/>
    <e v="#N/A"/>
    <s v="Obese"/>
  </r>
  <r>
    <n v="739"/>
    <n v="0"/>
    <n v="0"/>
    <n v="4"/>
    <x v="10"/>
    <n v="231"/>
    <n v="35"/>
    <x v="4"/>
    <n v="0"/>
    <n v="1"/>
    <n v="2"/>
    <n v="1"/>
    <n v="0"/>
    <n v="2"/>
    <n v="100"/>
    <n v="170"/>
    <n v="35"/>
    <x v="1"/>
    <s v="Unkown"/>
    <e v="#N/A"/>
    <s v="Obese"/>
  </r>
  <r>
    <n v="740"/>
    <n v="0"/>
    <n v="0"/>
    <n v="6"/>
    <x v="2"/>
    <n v="179"/>
    <n v="45"/>
    <x v="21"/>
    <n v="0"/>
    <n v="1"/>
    <n v="1"/>
    <n v="0"/>
    <n v="0"/>
    <n v="1"/>
    <n v="77"/>
    <n v="175"/>
    <n v="25"/>
    <x v="1"/>
    <s v="Unkown"/>
    <e v="#N/A"/>
    <s v="Health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A09D7-9A18-464D-8E8C-C13BD0FA7B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9" rowHeaderCaption="Age Group">
  <location ref="J16:K21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 Absent Hrs" fld="17" baseField="7" baseItem="1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B5C237-AC6B-4F06-A2A4-91D8A53C6AD7}" autoFormatId="16" applyNumberFormats="0" applyBorderFormats="0" applyFontFormats="0" applyPatternFormats="0" applyAlignmentFormats="0" applyWidthHeightFormats="0">
  <queryTableRefresh nextId="24" unboundColumnsRight="2">
    <queryTableFields count="21">
      <queryTableField id="1" name="ID" tableColumnId="1"/>
      <queryTableField id="2" name="Reason for absence" tableColumnId="2"/>
      <queryTableField id="3" name="Month of absence" tableColumnId="3"/>
      <queryTableField id="4" name="Day of the week" tableColumnId="4"/>
      <queryTableField id="5" name="comp/hr" tableColumnId="5"/>
      <queryTableField id="6" name="Transportation expense" tableColumnId="6"/>
      <queryTableField id="7" name="Distance from Residence to Work" tableColumnId="7"/>
      <queryTableField id="8" name="Age" tableColumnId="8"/>
      <queryTableField id="9" name="Disciplinary failure" tableColumnId="9"/>
      <queryTableField id="10" name="Education" tableColumnId="10"/>
      <queryTableField id="11" name="Son" tableColumnId="11"/>
      <queryTableField id="12" name="Social drinker" tableColumnId="12"/>
      <queryTableField id="13" name="Social smoker" tableColumnId="13"/>
      <queryTableField id="14" name="Pet" tableColumnId="14"/>
      <queryTableField id="15" name="Weight" tableColumnId="15"/>
      <queryTableField id="16" name="Height" tableColumnId="16"/>
      <queryTableField id="17" name="Body mass index" tableColumnId="17"/>
      <queryTableField id="18" name="Absenteeism time in hours" tableColumnId="18"/>
      <queryTableField id="19" name="Reasons" tableColumnId="19"/>
      <queryTableField id="20" dataBound="0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A16D0-D3A2-423F-A081-25244796DE02}" name="Absent_Data" displayName="Absent_Data" ref="A1:U741" tableType="queryTable" totalsRowShown="0">
  <autoFilter ref="A1:U741" xr:uid="{B91A16D0-D3A2-423F-A081-25244796DE02}"/>
  <tableColumns count="21">
    <tableColumn id="1" xr3:uid="{83ECFC89-BEA8-44BD-85A5-E5A5B3644BDC}" uniqueName="1" name="ID" queryTableFieldId="1"/>
    <tableColumn id="2" xr3:uid="{90EA0715-FF04-4798-A895-D6503A09A497}" uniqueName="2" name="Reason for absence" queryTableFieldId="2"/>
    <tableColumn id="3" xr3:uid="{7CCCD5BE-6FB6-4A0D-9935-B73A3F56CB36}" uniqueName="3" name="Month of absence" queryTableFieldId="3"/>
    <tableColumn id="4" xr3:uid="{885FB643-4840-42EE-940E-1F05173C22AB}" uniqueName="4" name="Day of the week" queryTableFieldId="4"/>
    <tableColumn id="5" xr3:uid="{2287A72C-886B-4B83-AFFF-8A9845C01F19}" uniqueName="5" name="comp/hr" queryTableFieldId="5"/>
    <tableColumn id="6" xr3:uid="{D21BC1C7-336F-4ACC-B04D-3B3FCD28481D}" uniqueName="6" name="Transportation expense" queryTableFieldId="6"/>
    <tableColumn id="7" xr3:uid="{48B779AC-D3C0-4B8B-ABE8-5C4C2C1AA343}" uniqueName="7" name="Distance from Residence to Work" queryTableFieldId="7"/>
    <tableColumn id="8" xr3:uid="{472983E6-2703-4289-828F-EEC85DB166D3}" uniqueName="8" name="Age" queryTableFieldId="8"/>
    <tableColumn id="9" xr3:uid="{61C3B0D3-4055-4E4A-8C11-18BCCD8D9D51}" uniqueName="9" name="Disciplinary failure" queryTableFieldId="9"/>
    <tableColumn id="10" xr3:uid="{13920597-931B-4C4E-B262-9447AC2756EF}" uniqueName="10" name="Education" queryTableFieldId="10"/>
    <tableColumn id="11" xr3:uid="{F91E3EEC-CB6E-41D1-97DA-91BFCDAA5C7F}" uniqueName="11" name="Son" queryTableFieldId="11"/>
    <tableColumn id="12" xr3:uid="{7BDEE0A9-2D02-4664-BA99-43FF183C49BE}" uniqueName="12" name="Social drinker" queryTableFieldId="12"/>
    <tableColumn id="13" xr3:uid="{9F750119-E9CC-408B-8E8C-7D9A827F1048}" uniqueName="13" name="Social smoker" queryTableFieldId="13"/>
    <tableColumn id="14" xr3:uid="{8A9D6D6E-36CD-441D-B49C-D1BBC02F6D3C}" uniqueName="14" name="Pet" queryTableFieldId="14"/>
    <tableColumn id="15" xr3:uid="{EB63014A-0762-441D-A878-F5198DDE0F6E}" uniqueName="15" name="Weight" queryTableFieldId="15"/>
    <tableColumn id="16" xr3:uid="{94E29F6B-8246-40A4-A7D7-491C2A760F16}" uniqueName="16" name="Height" queryTableFieldId="16"/>
    <tableColumn id="17" xr3:uid="{CAE8E4EF-9BD4-4692-A1A2-21B10D3D546E}" uniqueName="17" name="Body mass index" queryTableFieldId="17"/>
    <tableColumn id="18" xr3:uid="{04147C89-37A0-4525-BA57-90A9995EA8A9}" uniqueName="18" name="Absenteeism time in hours" queryTableFieldId="18"/>
    <tableColumn id="19" xr3:uid="{F405FC06-F775-4AAD-907E-FA363251B944}" uniqueName="19" name="Reasons" queryTableFieldId="19" dataDxfId="2"/>
    <tableColumn id="20" xr3:uid="{EE0946CF-11CF-4920-AAC8-83218C7982DB}" uniqueName="20" name="Season" queryTableFieldId="20" dataDxfId="1">
      <calculatedColumnFormula>VLOOKUP(Absent_Data[[#This Row],[Month of absence]],Index!$B$4:$C$15,2,FALSE)</calculatedColumnFormula>
    </tableColumn>
    <tableColumn id="21" xr3:uid="{B51D1048-CDBA-4EC7-AA5A-6ADBC3C26007}" uniqueName="21" name="BMI" queryTableFieldId="21" dataDxfId="0">
      <calculatedColumnFormula array="1">_xlfn.IFS(Absent_Data[[#This Row],[Body mass index]]&lt;18.5,"Underweight", Absent_Data[[#This Row],[Body mass index]] &lt;=25, "Healthy", Absent_Data[[#This Row],[Body mass index]]&lt;=30, "Overweight",TRUE, "Obese")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60A9-FEF1-4759-A154-6A943942C8A5}">
  <dimension ref="A1"/>
  <sheetViews>
    <sheetView tabSelected="1" zoomScale="80" zoomScaleNormal="80" workbookViewId="0">
      <selection activeCell="Y10" sqref="Y10"/>
    </sheetView>
  </sheetViews>
  <sheetFormatPr defaultRowHeight="14.4" x14ac:dyDescent="0.3"/>
  <cols>
    <col min="9" max="9" width="3.77734375" customWidth="1"/>
    <col min="16" max="16" width="3.77734375" customWidth="1"/>
  </cols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B919-4D47-4D07-8A1D-A6EDFB3385FD}">
  <dimension ref="A1:A3"/>
  <sheetViews>
    <sheetView zoomScale="80" zoomScaleNormal="80" workbookViewId="0">
      <selection activeCell="Z15" sqref="Z15"/>
    </sheetView>
  </sheetViews>
  <sheetFormatPr defaultRowHeight="14.4" x14ac:dyDescent="0.3"/>
  <cols>
    <col min="8" max="8" width="6.6640625" customWidth="1"/>
    <col min="11" max="11" width="6.6640625" customWidth="1"/>
    <col min="12" max="12" width="5" customWidth="1"/>
    <col min="13" max="13" width="6.6640625" customWidth="1"/>
    <col min="17" max="17" width="8.88671875" customWidth="1"/>
    <col min="18" max="18" width="5" customWidth="1"/>
  </cols>
  <sheetData>
    <row r="1" customFormat="1" x14ac:dyDescent="0.3"/>
    <row r="2" customFormat="1" x14ac:dyDescent="0.3"/>
    <row r="3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1A6D-49B1-4504-9617-9BB94A358DE9}">
  <dimension ref="B2:F51"/>
  <sheetViews>
    <sheetView showGridLines="0" topLeftCell="A10" workbookViewId="0">
      <selection activeCell="B19" sqref="B19:C20"/>
    </sheetView>
  </sheetViews>
  <sheetFormatPr defaultRowHeight="14.4" x14ac:dyDescent="0.3"/>
  <cols>
    <col min="3" max="3" width="13.44140625" customWidth="1"/>
    <col min="5" max="5" width="26.77734375" customWidth="1"/>
    <col min="6" max="6" width="17.6640625" customWidth="1"/>
  </cols>
  <sheetData>
    <row r="2" spans="2:3" x14ac:dyDescent="0.3">
      <c r="B2" s="3" t="s">
        <v>97</v>
      </c>
    </row>
    <row r="4" spans="2:3" ht="28.8" x14ac:dyDescent="0.55000000000000004">
      <c r="B4" s="48">
        <f>'Calculation Engine'!B6</f>
        <v>740</v>
      </c>
      <c r="C4" s="48"/>
    </row>
    <row r="5" spans="2:3" ht="15.6" x14ac:dyDescent="0.3">
      <c r="B5" s="52" t="s">
        <v>96</v>
      </c>
      <c r="C5" s="52"/>
    </row>
    <row r="7" spans="2:3" ht="28.8" x14ac:dyDescent="0.55000000000000004">
      <c r="B7" s="49">
        <f>'Calculation Engine'!C6</f>
        <v>36.450000000000003</v>
      </c>
      <c r="C7" s="49"/>
    </row>
    <row r="8" spans="2:3" ht="15.6" x14ac:dyDescent="0.3">
      <c r="B8" s="52" t="s">
        <v>55</v>
      </c>
      <c r="C8" s="52"/>
    </row>
    <row r="10" spans="2:3" ht="28.8" x14ac:dyDescent="0.55000000000000004">
      <c r="B10" s="48" t="str">
        <f>'Calculation Engine'!D6 &amp;" Hrs"</f>
        <v>5124 Hrs</v>
      </c>
      <c r="C10" s="48"/>
    </row>
    <row r="11" spans="2:3" ht="15.6" x14ac:dyDescent="0.3">
      <c r="B11" s="52" t="s">
        <v>98</v>
      </c>
      <c r="C11" s="52"/>
    </row>
    <row r="13" spans="2:3" ht="28.8" x14ac:dyDescent="0.55000000000000004">
      <c r="B13" s="50" t="str">
        <f>ROUND('Calculation Engine'!E6,2)&amp;" Hrs"</f>
        <v>6.92 Hrs</v>
      </c>
      <c r="C13" s="50"/>
    </row>
    <row r="14" spans="2:3" ht="15.6" x14ac:dyDescent="0.3">
      <c r="B14" s="52" t="s">
        <v>58</v>
      </c>
      <c r="C14" s="52"/>
    </row>
    <row r="16" spans="2:3" ht="28.8" x14ac:dyDescent="0.55000000000000004">
      <c r="B16" s="48">
        <f>'Calculation Engine'!F6</f>
        <v>120</v>
      </c>
      <c r="C16" s="48"/>
    </row>
    <row r="17" spans="2:6" ht="15.6" x14ac:dyDescent="0.3">
      <c r="B17" s="52" t="s">
        <v>99</v>
      </c>
      <c r="C17" s="52"/>
    </row>
    <row r="19" spans="2:6" ht="28.8" x14ac:dyDescent="0.55000000000000004">
      <c r="B19" s="51">
        <f>'Calculation Engine'!H6</f>
        <v>0.61351351351351346</v>
      </c>
      <c r="C19" s="51"/>
    </row>
    <row r="20" spans="2:6" ht="15.6" x14ac:dyDescent="0.3">
      <c r="B20" s="52" t="s">
        <v>100</v>
      </c>
      <c r="C20" s="52"/>
    </row>
    <row r="22" spans="2:6" ht="28.8" x14ac:dyDescent="0.3">
      <c r="B22" s="4" t="s">
        <v>62</v>
      </c>
      <c r="C22" s="2"/>
      <c r="D22" s="2"/>
      <c r="E22" s="2"/>
    </row>
    <row r="23" spans="2:6" ht="19.8" customHeight="1" x14ac:dyDescent="0.3">
      <c r="B23" s="3" t="s">
        <v>63</v>
      </c>
      <c r="C23" s="3" t="s">
        <v>64</v>
      </c>
      <c r="D23" s="2"/>
      <c r="E23" s="47" t="s">
        <v>95</v>
      </c>
      <c r="F23" s="47" t="s">
        <v>96</v>
      </c>
    </row>
    <row r="24" spans="2:6" x14ac:dyDescent="0.3">
      <c r="B24" s="25" t="str" cm="1">
        <f t="array" ref="B24:B51">_xlfn.UNIQUE(Absent_Data[Reasons],,FALSE)</f>
        <v xml:space="preserve">unjustified absence </v>
      </c>
      <c r="C24" s="8" cm="1">
        <f t="array" ref="C24:C51">COUNTIF(Absent_Data[Reasons],_xlfn.ANCHORARRAY('Dashboard Metrics'!$B$24))</f>
        <v>33</v>
      </c>
      <c r="D24" s="2"/>
      <c r="E24" s="32" t="str" cm="1">
        <f t="array" ref="E24:F51">_xlfn._xlws.SORT(_xlfn._xlws.FILTER(B24:C51,_xlfn.ANCHORARRAY(C24) &lt;&gt;0),2,-1)</f>
        <v xml:space="preserve">medical consultation </v>
      </c>
      <c r="F24" s="24">
        <v>149</v>
      </c>
    </row>
    <row r="25" spans="2:6" x14ac:dyDescent="0.3">
      <c r="B25" s="31" t="str">
        <v>Unkown</v>
      </c>
      <c r="C25" s="9">
        <v>43</v>
      </c>
      <c r="D25" s="2"/>
      <c r="E25" s="32" t="str">
        <v xml:space="preserve">dental consultation </v>
      </c>
      <c r="F25" s="24">
        <v>112</v>
      </c>
    </row>
    <row r="26" spans="2:6" x14ac:dyDescent="0.3">
      <c r="B26" s="31" t="str">
        <v>Certain infectious and parasitic diseases</v>
      </c>
      <c r="C26" s="9">
        <v>16</v>
      </c>
      <c r="D26" s="2"/>
      <c r="E26" s="32" t="str">
        <v xml:space="preserve">physiotherapy </v>
      </c>
      <c r="F26" s="24">
        <v>69</v>
      </c>
    </row>
    <row r="27" spans="2:6" ht="28.8" x14ac:dyDescent="0.3">
      <c r="B27" s="31" t="str">
        <v xml:space="preserve">medical consultation </v>
      </c>
      <c r="C27" s="9">
        <v>149</v>
      </c>
      <c r="D27" s="2"/>
      <c r="E27" s="32" t="str">
        <v>Diseases of the musculoskeletal system and connective tissue</v>
      </c>
      <c r="F27" s="24">
        <v>55</v>
      </c>
    </row>
    <row r="28" spans="2:6" x14ac:dyDescent="0.3">
      <c r="B28" s="31" t="str">
        <v>Diseases of the eye and adnexa</v>
      </c>
      <c r="C28" s="9">
        <v>15</v>
      </c>
      <c r="D28" s="2"/>
      <c r="E28" s="32" t="str">
        <v>Unkown</v>
      </c>
      <c r="F28" s="24">
        <v>43</v>
      </c>
    </row>
    <row r="29" spans="2:6" ht="43.2" x14ac:dyDescent="0.3">
      <c r="B29" s="31" t="str">
        <v xml:space="preserve">patient follow-up </v>
      </c>
      <c r="C29" s="9">
        <v>38</v>
      </c>
      <c r="D29" s="2"/>
      <c r="E29" s="32" t="str">
        <v>Injury, poisoning and certain other consequences of external causes</v>
      </c>
      <c r="F29" s="24">
        <v>40</v>
      </c>
    </row>
    <row r="30" spans="2:6" x14ac:dyDescent="0.3">
      <c r="B30" s="31" t="str">
        <v>Injury, poisoning and certain other consequences of external causes</v>
      </c>
      <c r="C30" s="9">
        <v>40</v>
      </c>
      <c r="D30" s="2"/>
      <c r="E30" s="32" t="str">
        <v xml:space="preserve">patient follow-up </v>
      </c>
      <c r="F30" s="24">
        <v>38</v>
      </c>
    </row>
    <row r="31" spans="2:6" x14ac:dyDescent="0.3">
      <c r="B31" s="31" t="str">
        <v>Diseases of the digestive system</v>
      </c>
      <c r="C31" s="9">
        <v>26</v>
      </c>
      <c r="D31" s="2"/>
      <c r="E31" s="32" t="str">
        <v xml:space="preserve">unjustified absence </v>
      </c>
      <c r="F31" s="24">
        <v>33</v>
      </c>
    </row>
    <row r="32" spans="2:6" x14ac:dyDescent="0.3">
      <c r="B32" s="31" t="str">
        <v>Diseases of the genitourinary system</v>
      </c>
      <c r="C32" s="9">
        <v>19</v>
      </c>
      <c r="D32" s="2"/>
      <c r="E32" s="32" t="str">
        <v xml:space="preserve">laboratory examination </v>
      </c>
      <c r="F32" s="24">
        <v>31</v>
      </c>
    </row>
    <row r="33" spans="2:6" x14ac:dyDescent="0.3">
      <c r="B33" s="31" t="str">
        <v>Diseases of the respiratory system</v>
      </c>
      <c r="C33" s="9">
        <v>25</v>
      </c>
      <c r="D33" s="2"/>
      <c r="E33" s="32" t="str">
        <v>Diseases of the digestive system</v>
      </c>
      <c r="F33" s="24">
        <v>26</v>
      </c>
    </row>
    <row r="34" spans="2:6" ht="28.8" x14ac:dyDescent="0.3">
      <c r="B34" s="31" t="str">
        <v>Factors influencing health status and contact with health services.</v>
      </c>
      <c r="C34" s="9">
        <v>6</v>
      </c>
      <c r="D34" s="2"/>
      <c r="E34" s="32" t="str">
        <v>Diseases of the respiratory system</v>
      </c>
      <c r="F34" s="24">
        <v>25</v>
      </c>
    </row>
    <row r="35" spans="2:6" ht="43.2" x14ac:dyDescent="0.3">
      <c r="B35" s="31" t="str">
        <v>Diseases of the musculoskeletal system and connective tissue</v>
      </c>
      <c r="C35" s="9">
        <v>55</v>
      </c>
      <c r="D35" s="2"/>
      <c r="E35" s="32" t="str">
        <v>Symptoms, signs and abnormal clinical and laboratory findings, not elsewhere classified</v>
      </c>
      <c r="F35" s="24">
        <v>21</v>
      </c>
    </row>
    <row r="36" spans="2:6" ht="28.8" x14ac:dyDescent="0.3">
      <c r="B36" s="31" t="str">
        <v xml:space="preserve">dental consultation </v>
      </c>
      <c r="C36" s="9">
        <v>112</v>
      </c>
      <c r="D36" s="2"/>
      <c r="E36" s="32" t="str">
        <v>Diseases of the genitourinary system</v>
      </c>
      <c r="F36" s="24">
        <v>19</v>
      </c>
    </row>
    <row r="37" spans="2:6" ht="28.8" x14ac:dyDescent="0.3">
      <c r="B37" s="31" t="str">
        <v>Symptoms, signs and abnormal clinical and laboratory findings, not elsewhere classified</v>
      </c>
      <c r="C37" s="9">
        <v>21</v>
      </c>
      <c r="D37" s="2"/>
      <c r="E37" s="32" t="str">
        <v>Certain infectious and parasitic diseases</v>
      </c>
      <c r="F37" s="24">
        <v>16</v>
      </c>
    </row>
    <row r="38" spans="2:6" x14ac:dyDescent="0.3">
      <c r="B38" s="31" t="str">
        <v xml:space="preserve">laboratory examination </v>
      </c>
      <c r="C38" s="9">
        <v>31</v>
      </c>
      <c r="D38" s="2"/>
      <c r="E38" s="32" t="str">
        <v>Diseases of the eye and adnexa</v>
      </c>
      <c r="F38" s="24">
        <v>15</v>
      </c>
    </row>
    <row r="39" spans="2:6" x14ac:dyDescent="0.3">
      <c r="B39" s="31" t="str">
        <v>blood donation</v>
      </c>
      <c r="C39" s="9">
        <v>3</v>
      </c>
      <c r="D39" s="2"/>
      <c r="E39" s="32" t="str">
        <v>Diseases of the nervous system</v>
      </c>
      <c r="F39" s="24">
        <v>8</v>
      </c>
    </row>
    <row r="40" spans="2:6" ht="28.8" x14ac:dyDescent="0.3">
      <c r="B40" s="31" t="str">
        <v>Diseases of the nervous system</v>
      </c>
      <c r="C40" s="9">
        <v>8</v>
      </c>
      <c r="D40" s="2"/>
      <c r="E40" s="32" t="str">
        <v>Diseases of the skin and subcutaneous tissue</v>
      </c>
      <c r="F40" s="24">
        <v>8</v>
      </c>
    </row>
    <row r="41" spans="2:6" ht="43.2" x14ac:dyDescent="0.3">
      <c r="B41" s="31" t="str">
        <v xml:space="preserve">physiotherapy </v>
      </c>
      <c r="C41" s="9">
        <v>69</v>
      </c>
      <c r="D41" s="2"/>
      <c r="E41" s="32" t="str">
        <v>Factors influencing health status and contact with health services.</v>
      </c>
      <c r="F41" s="24">
        <v>6</v>
      </c>
    </row>
    <row r="42" spans="2:6" ht="28.8" x14ac:dyDescent="0.3">
      <c r="B42" s="31" t="str">
        <v>Congenital malformations, deformations and chromosomal abnormalities</v>
      </c>
      <c r="C42" s="9">
        <v>1</v>
      </c>
      <c r="D42" s="2"/>
      <c r="E42" s="32" t="str">
        <v>Diseases of the ear and mastoid process</v>
      </c>
      <c r="F42" s="24">
        <v>6</v>
      </c>
    </row>
    <row r="43" spans="2:6" ht="28.8" x14ac:dyDescent="0.3">
      <c r="B43" s="31" t="str">
        <v>Diseases of the ear and mastoid process</v>
      </c>
      <c r="C43" s="9">
        <v>6</v>
      </c>
      <c r="D43" s="2"/>
      <c r="E43" s="32" t="str">
        <v>Diseases of the circulatory system</v>
      </c>
      <c r="F43" s="24">
        <v>4</v>
      </c>
    </row>
    <row r="44" spans="2:6" x14ac:dyDescent="0.3">
      <c r="B44" s="31" t="str">
        <v>Diseases of the skin and subcutaneous tissue</v>
      </c>
      <c r="C44" s="9">
        <v>8</v>
      </c>
      <c r="D44" s="2"/>
      <c r="E44" s="32" t="str">
        <v>blood donation</v>
      </c>
      <c r="F44" s="24">
        <v>3</v>
      </c>
    </row>
    <row r="45" spans="2:6" ht="28.8" x14ac:dyDescent="0.3">
      <c r="B45" s="31" t="str">
        <v>Mental and behavioural disorders</v>
      </c>
      <c r="C45" s="9">
        <v>3</v>
      </c>
      <c r="D45" s="2"/>
      <c r="E45" s="32" t="str">
        <v>Mental and behavioural disorders</v>
      </c>
      <c r="F45" s="24">
        <v>3</v>
      </c>
    </row>
    <row r="46" spans="2:6" ht="28.8" x14ac:dyDescent="0.3">
      <c r="B46" s="31" t="str">
        <v>Diseases of the circulatory system</v>
      </c>
      <c r="C46" s="9">
        <v>4</v>
      </c>
      <c r="D46" s="2"/>
      <c r="E46" s="32" t="str">
        <v>Certain conditions originating in the perinatal period</v>
      </c>
      <c r="F46" s="24">
        <v>3</v>
      </c>
    </row>
    <row r="47" spans="2:6" ht="28.8" x14ac:dyDescent="0.3">
      <c r="B47" s="31" t="str">
        <v>Pregnancy, childbirth and the puerperium</v>
      </c>
      <c r="C47" s="9">
        <v>2</v>
      </c>
      <c r="D47" s="2"/>
      <c r="E47" s="32" t="str">
        <v>Pregnancy, childbirth and the puerperium</v>
      </c>
      <c r="F47" s="24">
        <v>2</v>
      </c>
    </row>
    <row r="48" spans="2:6" ht="28.8" x14ac:dyDescent="0.3">
      <c r="B48" s="31" t="str">
        <v>Endocrine, nutritional and metabolic diseases</v>
      </c>
      <c r="C48" s="9">
        <v>2</v>
      </c>
      <c r="D48" s="2"/>
      <c r="E48" s="32" t="str">
        <v>Endocrine, nutritional and metabolic diseases</v>
      </c>
      <c r="F48" s="24">
        <v>2</v>
      </c>
    </row>
    <row r="49" spans="2:6" ht="43.2" x14ac:dyDescent="0.3">
      <c r="B49" s="31" t="str">
        <v>Diseases of the blood and blood-forming organs and certain disorders involving the immune mechanism</v>
      </c>
      <c r="C49" s="9">
        <v>1</v>
      </c>
      <c r="D49" s="2"/>
      <c r="E49" s="32" t="str">
        <v>Congenital malformations, deformations and chromosomal abnormalities</v>
      </c>
      <c r="F49" s="24">
        <v>1</v>
      </c>
    </row>
    <row r="50" spans="2:6" ht="57.6" x14ac:dyDescent="0.3">
      <c r="B50" s="31" t="str">
        <v>Neoplasms</v>
      </c>
      <c r="C50" s="9">
        <v>1</v>
      </c>
      <c r="D50" s="2"/>
      <c r="E50" s="32" t="str">
        <v>Diseases of the blood and blood-forming organs and certain disorders involving the immune mechanism</v>
      </c>
      <c r="F50" s="24">
        <v>1</v>
      </c>
    </row>
    <row r="51" spans="2:6" x14ac:dyDescent="0.3">
      <c r="B51" s="19" t="str">
        <v>Certain conditions originating in the perinatal period</v>
      </c>
      <c r="C51" s="10">
        <v>3</v>
      </c>
      <c r="D51" s="2"/>
      <c r="E51" s="32" t="str">
        <v>Neoplasms</v>
      </c>
      <c r="F51" s="24">
        <v>1</v>
      </c>
    </row>
  </sheetData>
  <mergeCells count="12">
    <mergeCell ref="B7:C7"/>
    <mergeCell ref="B4:C4"/>
    <mergeCell ref="B20:C20"/>
    <mergeCell ref="B17:C17"/>
    <mergeCell ref="B14:C14"/>
    <mergeCell ref="B11:C11"/>
    <mergeCell ref="B8:C8"/>
    <mergeCell ref="B5:C5"/>
    <mergeCell ref="B16:C16"/>
    <mergeCell ref="B19:C19"/>
    <mergeCell ref="B13:C13"/>
    <mergeCell ref="B10:C10"/>
  </mergeCells>
  <conditionalFormatting sqref="F24:F51">
    <cfRule type="colorScale" priority="1">
      <colorScale>
        <cfvo type="min"/>
        <cfvo type="max"/>
        <color theme="4" tint="0.79998168889431442"/>
        <color rgb="FFFAF50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061B-98F1-4E8D-8D1E-56F6A331C6B9}">
  <dimension ref="B1:Q60"/>
  <sheetViews>
    <sheetView workbookViewId="0">
      <selection activeCell="G29" sqref="G29"/>
    </sheetView>
  </sheetViews>
  <sheetFormatPr defaultRowHeight="14.4" x14ac:dyDescent="0.3"/>
  <cols>
    <col min="2" max="2" width="16.6640625" customWidth="1"/>
    <col min="3" max="3" width="12.44140625" customWidth="1"/>
    <col min="4" max="4" width="15.44140625" bestFit="1" customWidth="1"/>
    <col min="5" max="5" width="17.88671875" bestFit="1" customWidth="1"/>
    <col min="6" max="6" width="15.88671875" bestFit="1" customWidth="1"/>
    <col min="7" max="7" width="20.77734375" bestFit="1" customWidth="1"/>
    <col min="8" max="8" width="16.88671875" bestFit="1" customWidth="1"/>
    <col min="10" max="10" width="14.44140625" customWidth="1"/>
    <col min="11" max="11" width="13.21875" customWidth="1"/>
    <col min="17" max="17" width="11.21875" customWidth="1"/>
  </cols>
  <sheetData>
    <row r="1" spans="2:17" x14ac:dyDescent="0.3">
      <c r="B1" s="11" t="s">
        <v>94</v>
      </c>
    </row>
    <row r="2" spans="2:17" x14ac:dyDescent="0.3">
      <c r="I2" s="1"/>
      <c r="J2" s="1"/>
    </row>
    <row r="3" spans="2:17" x14ac:dyDescent="0.3">
      <c r="I3" s="1"/>
      <c r="J3" s="1"/>
    </row>
    <row r="4" spans="2:17" x14ac:dyDescent="0.3">
      <c r="B4" s="11" t="s">
        <v>57</v>
      </c>
      <c r="I4" s="1"/>
      <c r="J4" s="1"/>
      <c r="P4" s="38" t="s">
        <v>105</v>
      </c>
      <c r="Q4" s="38"/>
    </row>
    <row r="5" spans="2:17" x14ac:dyDescent="0.3">
      <c r="B5" s="15" t="s">
        <v>54</v>
      </c>
      <c r="C5" s="15" t="s">
        <v>55</v>
      </c>
      <c r="D5" s="15" t="s">
        <v>56</v>
      </c>
      <c r="E5" s="15" t="s">
        <v>58</v>
      </c>
      <c r="F5" s="15" t="s">
        <v>59</v>
      </c>
      <c r="G5" s="15" t="s">
        <v>60</v>
      </c>
      <c r="H5" s="15" t="s">
        <v>61</v>
      </c>
      <c r="I5" s="1"/>
      <c r="J5" s="1"/>
      <c r="P5" s="3" t="s">
        <v>78</v>
      </c>
      <c r="Q5" s="3" t="s">
        <v>79</v>
      </c>
    </row>
    <row r="6" spans="2:17" x14ac:dyDescent="0.3">
      <c r="B6" s="19">
        <f>COUNT(Absent_Data[ID])</f>
        <v>740</v>
      </c>
      <c r="C6" s="37">
        <f>AVERAGE(Absent_Data[Age])</f>
        <v>36.450000000000003</v>
      </c>
      <c r="D6" s="20">
        <f>SUM(Absent_Data[Absenteeism time in hours])</f>
        <v>5124</v>
      </c>
      <c r="E6" s="36">
        <f>AVERAGE(Absent_Data[Absenteeism time in hours])</f>
        <v>6.9243243243243242</v>
      </c>
      <c r="F6" s="20">
        <f>MAX(Absent_Data[Absenteeism time in hours])</f>
        <v>120</v>
      </c>
      <c r="G6" s="20" cm="1">
        <f t="array" ref="G6">SUMPRODUCT(--((Absent_Data[Social drinker] = 1)+(Absent_Data[Social smoker] =1) &gt;0))</f>
        <v>454</v>
      </c>
      <c r="H6" s="21">
        <f>G6/B6</f>
        <v>0.61351351351351346</v>
      </c>
      <c r="P6" s="5" cm="1">
        <f t="array" ref="P6:P39">_xlfn.UNIQUE(Absent_Data[comp/hr])</f>
        <v>35</v>
      </c>
      <c r="Q6" s="33" cm="1">
        <f t="array" ref="Q6:Q39">AVERAGEIF(Absent_Data[comp/hr],_xlfn.ANCHORARRAY(P6),Absent_Data[Absenteeism time in hours])</f>
        <v>3.9411764705882355</v>
      </c>
    </row>
    <row r="7" spans="2:17" x14ac:dyDescent="0.3">
      <c r="P7" s="6">
        <v>49</v>
      </c>
      <c r="Q7" s="34">
        <v>5.2941176470588234</v>
      </c>
    </row>
    <row r="8" spans="2:17" x14ac:dyDescent="0.3">
      <c r="J8" s="38" t="s">
        <v>66</v>
      </c>
      <c r="K8" s="38"/>
      <c r="L8" s="38"/>
      <c r="M8" s="38"/>
      <c r="N8" s="38"/>
      <c r="P8" s="6">
        <v>55</v>
      </c>
      <c r="Q8" s="34">
        <v>8.7241379310344822</v>
      </c>
    </row>
    <row r="9" spans="2:17" ht="18.600000000000001" customHeight="1" x14ac:dyDescent="0.3">
      <c r="B9" s="11" t="s">
        <v>71</v>
      </c>
      <c r="J9" s="3" t="s">
        <v>67</v>
      </c>
      <c r="K9" s="3" t="s">
        <v>64</v>
      </c>
      <c r="M9" s="3" t="s">
        <v>65</v>
      </c>
      <c r="N9" s="3" t="s">
        <v>64</v>
      </c>
      <c r="P9" s="6">
        <v>47</v>
      </c>
      <c r="Q9" s="34">
        <v>5.2222222222222223</v>
      </c>
    </row>
    <row r="10" spans="2:17" x14ac:dyDescent="0.3">
      <c r="J10" s="5" t="str" cm="1">
        <f t="array" ref="J10:J12">_xlfn.UNIQUE(Absent_Data[BMI])</f>
        <v>Overweight</v>
      </c>
      <c r="K10" s="5" cm="1">
        <f t="array" ref="K10:K12">COUNTIF(Absent_Data[BMI],_xlfn.ANCHORARRAY(J10))</f>
        <v>146</v>
      </c>
      <c r="M10" s="5" t="str" cm="1">
        <f t="array" ref="M10:M12">_xlfn.SORTBY(_xlfn.ANCHORARRAY(J10),_xlfn.ANCHORARRAY(K10),-1)</f>
        <v>Healthy</v>
      </c>
      <c r="N10" s="5" cm="1">
        <f t="array" ref="N10:N12">_xlfn.XLOOKUP(_xlfn.ANCHORARRAY(M10),_xlfn.ANCHORARRAY(J10),_xlfn.ANCHORARRAY(K10))</f>
        <v>390</v>
      </c>
      <c r="P10" s="6">
        <v>31</v>
      </c>
      <c r="Q10" s="34">
        <v>13.227272727272727</v>
      </c>
    </row>
    <row r="11" spans="2:17" x14ac:dyDescent="0.3">
      <c r="B11" s="15" t="s">
        <v>73</v>
      </c>
      <c r="C11" s="15" t="s">
        <v>74</v>
      </c>
      <c r="D11" s="15" t="s">
        <v>72</v>
      </c>
      <c r="F11" s="15" t="s">
        <v>75</v>
      </c>
      <c r="G11" s="15" t="s">
        <v>76</v>
      </c>
      <c r="H11" s="15" t="s">
        <v>72</v>
      </c>
      <c r="J11" s="6" t="str">
        <v>Obese</v>
      </c>
      <c r="K11" s="6">
        <v>204</v>
      </c>
      <c r="M11" s="6" t="str">
        <v>Obese</v>
      </c>
      <c r="N11" s="6">
        <v>204</v>
      </c>
      <c r="P11" s="6">
        <v>51</v>
      </c>
      <c r="Q11" s="34">
        <v>7.666666666666667</v>
      </c>
    </row>
    <row r="12" spans="2:17" x14ac:dyDescent="0.3">
      <c r="B12" s="5" cm="1">
        <f t="array" ref="B12:B23">_xlfn._xlws.SORT(_xlfn.UNIQUE(Absent_Data[Month of absence]))</f>
        <v>1</v>
      </c>
      <c r="C12" s="16" t="str" cm="1">
        <f t="array" ref="C12:C23">TEXT(DATE(2024,_xlfn.ANCHORARRAY(B12),1), "MMM")</f>
        <v>Jan</v>
      </c>
      <c r="D12" s="5" cm="1">
        <f t="array" ref="D12:D23">COUNTIF(Absent_Data[Month of absence],_xlfn.ANCHORARRAY('Calculation Engine'!B12))</f>
        <v>53</v>
      </c>
      <c r="F12" s="5" cm="1">
        <f t="array" ref="F12:F16">_xlfn._xlws.SORT(_xlfn.UNIQUE(Absent_Data[Day of the week]))</f>
        <v>2</v>
      </c>
      <c r="G12" s="16" t="str" cm="1">
        <f t="array" ref="G12:G16">TEXT(DATE(2024,1,_xlfn.ANCHORARRAY(F12)),"ddd")</f>
        <v>Tue</v>
      </c>
      <c r="H12" s="5" cm="1">
        <f t="array" ref="H12:H16">COUNTIF(Absent_Data[Day of the week],_xlfn.ANCHORARRAY('Calculation Engine'!F12))</f>
        <v>161</v>
      </c>
      <c r="J12" s="7" t="str">
        <v>Healthy</v>
      </c>
      <c r="K12" s="7">
        <v>390</v>
      </c>
      <c r="M12" s="7" t="str">
        <v>Overweight</v>
      </c>
      <c r="N12" s="7">
        <v>146</v>
      </c>
      <c r="P12" s="6">
        <v>25</v>
      </c>
      <c r="Q12" s="34">
        <v>4.6842105263157894</v>
      </c>
    </row>
    <row r="13" spans="2:17" x14ac:dyDescent="0.3">
      <c r="B13" s="6">
        <v>2</v>
      </c>
      <c r="C13" s="17" t="str">
        <v>Feb</v>
      </c>
      <c r="D13" s="6">
        <v>72</v>
      </c>
      <c r="F13" s="6">
        <v>3</v>
      </c>
      <c r="G13" s="6" t="str">
        <v>Wed</v>
      </c>
      <c r="H13" s="6">
        <v>154</v>
      </c>
      <c r="P13" s="6">
        <v>48</v>
      </c>
      <c r="Q13" s="34">
        <v>11.090909090909092</v>
      </c>
    </row>
    <row r="14" spans="2:17" x14ac:dyDescent="0.3">
      <c r="B14" s="6">
        <v>3</v>
      </c>
      <c r="C14" s="17" t="str">
        <v>Mar</v>
      </c>
      <c r="D14" s="6">
        <v>87</v>
      </c>
      <c r="F14" s="6">
        <v>4</v>
      </c>
      <c r="G14" s="6" t="str">
        <v>Thu</v>
      </c>
      <c r="H14" s="6">
        <v>156</v>
      </c>
      <c r="P14" s="6">
        <v>41</v>
      </c>
      <c r="Q14" s="34">
        <v>4.166666666666667</v>
      </c>
    </row>
    <row r="15" spans="2:17" x14ac:dyDescent="0.3">
      <c r="B15" s="6">
        <v>4</v>
      </c>
      <c r="C15" s="17" t="str">
        <v>Apr</v>
      </c>
      <c r="D15" s="6">
        <v>53</v>
      </c>
      <c r="F15" s="6">
        <v>5</v>
      </c>
      <c r="G15" s="6" t="str">
        <v>Fri</v>
      </c>
      <c r="H15" s="6">
        <v>125</v>
      </c>
      <c r="J15" s="38" t="s">
        <v>69</v>
      </c>
      <c r="K15" s="38"/>
      <c r="P15" s="6">
        <v>46</v>
      </c>
      <c r="Q15" s="34">
        <v>6.04</v>
      </c>
    </row>
    <row r="16" spans="2:17" x14ac:dyDescent="0.3">
      <c r="B16" s="6">
        <v>5</v>
      </c>
      <c r="C16" s="17" t="str">
        <v>May</v>
      </c>
      <c r="D16" s="6">
        <v>64</v>
      </c>
      <c r="F16" s="7">
        <v>6</v>
      </c>
      <c r="G16" s="7" t="str">
        <v>Sat</v>
      </c>
      <c r="H16" s="7">
        <v>144</v>
      </c>
      <c r="J16" s="12" t="s">
        <v>69</v>
      </c>
      <c r="K16" t="s">
        <v>77</v>
      </c>
      <c r="P16" s="6">
        <v>42</v>
      </c>
      <c r="Q16" s="34">
        <v>7.2333333333333334</v>
      </c>
    </row>
    <row r="17" spans="2:17" x14ac:dyDescent="0.3">
      <c r="B17" s="6">
        <v>6</v>
      </c>
      <c r="C17" s="17" t="str">
        <v>Jun</v>
      </c>
      <c r="D17" s="6">
        <v>54</v>
      </c>
      <c r="J17" s="13" t="s">
        <v>80</v>
      </c>
      <c r="K17">
        <v>2241</v>
      </c>
      <c r="P17" s="6">
        <v>29</v>
      </c>
      <c r="Q17" s="34">
        <v>4.2105263157894735</v>
      </c>
    </row>
    <row r="18" spans="2:17" x14ac:dyDescent="0.3">
      <c r="B18" s="6">
        <v>7</v>
      </c>
      <c r="C18" s="17" t="str">
        <v>Jul</v>
      </c>
      <c r="D18" s="6">
        <v>67</v>
      </c>
      <c r="J18" s="13" t="s">
        <v>81</v>
      </c>
      <c r="K18">
        <v>1977</v>
      </c>
      <c r="P18" s="6">
        <v>43</v>
      </c>
      <c r="Q18" s="34">
        <v>7.24</v>
      </c>
    </row>
    <row r="19" spans="2:17" x14ac:dyDescent="0.3">
      <c r="B19" s="6">
        <v>8</v>
      </c>
      <c r="C19" s="17" t="str">
        <v>Aug</v>
      </c>
      <c r="D19" s="6">
        <v>54</v>
      </c>
      <c r="J19" s="13" t="s">
        <v>82</v>
      </c>
      <c r="K19">
        <v>644</v>
      </c>
      <c r="P19" s="6">
        <v>34</v>
      </c>
      <c r="Q19" s="34">
        <v>3.9090909090909092</v>
      </c>
    </row>
    <row r="20" spans="2:17" x14ac:dyDescent="0.3">
      <c r="B20" s="6">
        <v>9</v>
      </c>
      <c r="C20" s="17" t="str">
        <v>Sep</v>
      </c>
      <c r="D20" s="6">
        <v>53</v>
      </c>
      <c r="J20" s="13" t="s">
        <v>83</v>
      </c>
      <c r="K20">
        <v>262</v>
      </c>
      <c r="P20" s="6">
        <v>38</v>
      </c>
      <c r="Q20" s="34">
        <v>5</v>
      </c>
    </row>
    <row r="21" spans="2:17" x14ac:dyDescent="0.3">
      <c r="B21" s="6">
        <v>10</v>
      </c>
      <c r="C21" s="17" t="str">
        <v>Oct</v>
      </c>
      <c r="D21" s="6">
        <v>71</v>
      </c>
      <c r="J21" s="13" t="s">
        <v>68</v>
      </c>
      <c r="K21">
        <v>5124</v>
      </c>
      <c r="P21" s="6">
        <v>44</v>
      </c>
      <c r="Q21" s="34">
        <v>9.4285714285714288</v>
      </c>
    </row>
    <row r="22" spans="2:17" x14ac:dyDescent="0.3">
      <c r="B22" s="6">
        <v>11</v>
      </c>
      <c r="C22" s="17" t="str">
        <v>Nov</v>
      </c>
      <c r="D22" s="6">
        <v>63</v>
      </c>
      <c r="P22" s="6">
        <v>45</v>
      </c>
      <c r="Q22" s="34">
        <v>5.1923076923076925</v>
      </c>
    </row>
    <row r="23" spans="2:17" x14ac:dyDescent="0.3">
      <c r="B23" s="7">
        <v>12</v>
      </c>
      <c r="C23" s="18" t="str">
        <v>Dec</v>
      </c>
      <c r="D23" s="7">
        <v>49</v>
      </c>
      <c r="P23" s="6">
        <v>39</v>
      </c>
      <c r="Q23" s="34">
        <v>7.6</v>
      </c>
    </row>
    <row r="24" spans="2:17" x14ac:dyDescent="0.3">
      <c r="P24" s="6">
        <v>28</v>
      </c>
      <c r="Q24" s="34">
        <v>11.307692307692308</v>
      </c>
    </row>
    <row r="25" spans="2:17" x14ac:dyDescent="0.3">
      <c r="B25" t="s">
        <v>84</v>
      </c>
      <c r="P25" s="6">
        <v>53</v>
      </c>
      <c r="Q25" s="34">
        <v>10.857142857142858</v>
      </c>
    </row>
    <row r="26" spans="2:17" x14ac:dyDescent="0.3">
      <c r="B26" s="38" t="s">
        <v>85</v>
      </c>
      <c r="C26" s="38"/>
      <c r="E26" s="38" t="s">
        <v>101</v>
      </c>
      <c r="F26" s="38"/>
      <c r="G26" s="38"/>
      <c r="H26" s="38"/>
      <c r="P26" s="6">
        <v>40</v>
      </c>
      <c r="Q26" s="34">
        <v>8.8076923076923084</v>
      </c>
    </row>
    <row r="27" spans="2:17" x14ac:dyDescent="0.3">
      <c r="B27" s="15" t="s">
        <v>85</v>
      </c>
      <c r="C27" s="15" t="s">
        <v>86</v>
      </c>
      <c r="E27" s="43" t="s">
        <v>88</v>
      </c>
      <c r="F27" s="41"/>
      <c r="G27" s="39" t="s">
        <v>87</v>
      </c>
      <c r="H27" s="40"/>
      <c r="P27" s="6">
        <v>50</v>
      </c>
      <c r="Q27" s="34">
        <v>6.5185185185185182</v>
      </c>
    </row>
    <row r="28" spans="2:17" x14ac:dyDescent="0.3">
      <c r="B28" s="5" cm="1">
        <f t="array" ref="B28:B29">_xlfn.UNIQUE(Absent_Data[Disciplinary failure])</f>
        <v>0</v>
      </c>
      <c r="C28" s="5" cm="1">
        <f t="array" ref="C28:C29">SUMIF(Absent_Data[Disciplinary failure],_xlfn.ANCHORARRAY(B28),Absent_Data[Absenteeism time in hours])</f>
        <v>5124</v>
      </c>
      <c r="E28" s="44"/>
      <c r="F28" s="45"/>
      <c r="G28" s="28" cm="1">
        <f t="array" ref="G28:H28">TRANSPOSE(_xlfn.UNIQUE(Absent_Data[Social smoker]))</f>
        <v>0</v>
      </c>
      <c r="H28" s="29">
        <v>1</v>
      </c>
      <c r="P28" s="6">
        <v>33</v>
      </c>
      <c r="Q28" s="34">
        <v>7</v>
      </c>
    </row>
    <row r="29" spans="2:17" x14ac:dyDescent="0.3">
      <c r="B29" s="7">
        <v>1</v>
      </c>
      <c r="C29" s="7">
        <v>0</v>
      </c>
      <c r="E29" s="41" t="s">
        <v>89</v>
      </c>
      <c r="F29" s="26" cm="1">
        <f t="array" ref="F29:F30">_xlfn.UNIQUE(Absent_Data[Social drinker])</f>
        <v>1</v>
      </c>
      <c r="G29" s="25" cm="1">
        <f t="array" ref="G29:H30">SUMIFS(Absent_Data[Absenteeism time in hours],Absent_Data[Social drinker],_xlfn.ANCHORARRAY('Calculation Engine'!F29),Absent_Data[Social smoker],_xlfn.ANCHORARRAY('Calculation Engine'!G28))</f>
        <v>3066</v>
      </c>
      <c r="H29" s="22">
        <v>160</v>
      </c>
      <c r="P29" s="6">
        <v>32</v>
      </c>
      <c r="Q29" s="34">
        <v>12.9375</v>
      </c>
    </row>
    <row r="30" spans="2:17" x14ac:dyDescent="0.3">
      <c r="E30" s="42"/>
      <c r="F30" s="27">
        <v>0</v>
      </c>
      <c r="G30" s="19">
        <v>1707</v>
      </c>
      <c r="H30" s="23">
        <v>191</v>
      </c>
      <c r="P30" s="6">
        <v>37</v>
      </c>
      <c r="Q30" s="34">
        <v>4.384615384615385</v>
      </c>
    </row>
    <row r="31" spans="2:17" x14ac:dyDescent="0.3">
      <c r="P31" s="6">
        <v>22</v>
      </c>
      <c r="Q31" s="34">
        <v>7.8181818181818183</v>
      </c>
    </row>
    <row r="32" spans="2:17" x14ac:dyDescent="0.3">
      <c r="B32" s="38" t="s">
        <v>102</v>
      </c>
      <c r="C32" s="38"/>
      <c r="D32" s="38"/>
      <c r="E32" s="38"/>
      <c r="F32" s="38"/>
      <c r="P32" s="6">
        <v>30</v>
      </c>
      <c r="Q32" s="34">
        <v>5.55</v>
      </c>
    </row>
    <row r="33" spans="2:17" x14ac:dyDescent="0.3">
      <c r="B33" s="15" t="s">
        <v>53</v>
      </c>
      <c r="C33" s="15" t="s">
        <v>86</v>
      </c>
      <c r="E33" s="15" t="s">
        <v>65</v>
      </c>
      <c r="F33" s="15" t="s">
        <v>90</v>
      </c>
      <c r="P33" s="6">
        <v>36</v>
      </c>
      <c r="Q33" s="34">
        <v>6.5263157894736841</v>
      </c>
    </row>
    <row r="34" spans="2:17" x14ac:dyDescent="0.3">
      <c r="B34" s="5" t="str" cm="1">
        <f t="array" ref="B34:B36">_xlfn.UNIQUE(Absent_Data[BMI])</f>
        <v>Overweight</v>
      </c>
      <c r="C34" s="5" cm="1">
        <f t="array" ref="C34:C36">SUMIF(Absent_Data[BMI],_xlfn.ANCHORARRAY(B34), Absent_Data[Absenteeism time in hours])</f>
        <v>1122</v>
      </c>
      <c r="E34" s="5" t="str" cm="1">
        <f t="array" ref="E34:E36">_xlfn.SORTBY(_xlfn.ANCHORARRAY(B34),_xlfn.ANCHORARRAY(C34),-1)</f>
        <v>Healthy</v>
      </c>
      <c r="F34" s="5" cm="1">
        <f t="array" ref="F34:F36">_xlfn.XLOOKUP(_xlfn.ANCHORARRAY(E34),_xlfn.ANCHORARRAY(B34),_xlfn.ANCHORARRAY(C34))</f>
        <v>2991</v>
      </c>
      <c r="P34" s="6">
        <v>27</v>
      </c>
      <c r="Q34" s="34">
        <v>3.736842105263158</v>
      </c>
    </row>
    <row r="35" spans="2:17" x14ac:dyDescent="0.3">
      <c r="B35" s="6" t="str">
        <v>Obese</v>
      </c>
      <c r="C35" s="6">
        <v>1011</v>
      </c>
      <c r="E35" s="6" t="str">
        <v>Overweight</v>
      </c>
      <c r="F35" s="6">
        <v>1122</v>
      </c>
      <c r="P35" s="6">
        <v>26</v>
      </c>
      <c r="Q35" s="34">
        <v>5.12</v>
      </c>
    </row>
    <row r="36" spans="2:17" x14ac:dyDescent="0.3">
      <c r="B36" s="7" t="str">
        <v>Healthy</v>
      </c>
      <c r="C36" s="7">
        <v>2991</v>
      </c>
      <c r="E36" s="7" t="str">
        <v>Obese</v>
      </c>
      <c r="F36" s="7">
        <v>1011</v>
      </c>
      <c r="P36" s="6">
        <v>54</v>
      </c>
      <c r="Q36" s="34">
        <v>3.5</v>
      </c>
    </row>
    <row r="37" spans="2:17" x14ac:dyDescent="0.3">
      <c r="P37" s="6">
        <v>52</v>
      </c>
      <c r="Q37" s="34">
        <v>12.210526315789474</v>
      </c>
    </row>
    <row r="38" spans="2:17" x14ac:dyDescent="0.3">
      <c r="B38" s="38" t="s">
        <v>9</v>
      </c>
      <c r="C38" s="38"/>
      <c r="D38" s="38"/>
      <c r="E38" s="38"/>
      <c r="F38" s="38"/>
      <c r="P38" s="6">
        <v>24</v>
      </c>
      <c r="Q38" s="34">
        <v>8.1666666666666661</v>
      </c>
    </row>
    <row r="39" spans="2:17" x14ac:dyDescent="0.3">
      <c r="B39" s="15" t="s">
        <v>91</v>
      </c>
      <c r="C39" s="15" t="s">
        <v>86</v>
      </c>
      <c r="E39" s="15" t="s">
        <v>65</v>
      </c>
      <c r="F39" s="15" t="s">
        <v>90</v>
      </c>
      <c r="P39" s="7">
        <v>23</v>
      </c>
      <c r="Q39" s="35">
        <v>4.0526315789473681</v>
      </c>
    </row>
    <row r="40" spans="2:17" x14ac:dyDescent="0.3">
      <c r="B40" s="5" cm="1">
        <f t="array" ref="B40:B43">_xlfn.UNIQUE(Absent_Data[Education])</f>
        <v>1</v>
      </c>
      <c r="C40" s="5" cm="1">
        <f t="array" ref="C40:C43">SUMIF(Absent_Data[Education],_xlfn.ANCHORARRAY( B40),Absent_Data[Absenteeism time in hours])</f>
        <v>4393</v>
      </c>
      <c r="E40" s="5" cm="1">
        <f t="array" ref="E40:E43">_xlfn.SORTBY(_xlfn.ANCHORARRAY(B40),_xlfn.ANCHORARRAY(C40),-1)</f>
        <v>1</v>
      </c>
      <c r="F40" s="5" cm="1">
        <f t="array" ref="F40:F43">_xlfn.XLOOKUP(_xlfn.ANCHORARRAY(E40),_xlfn.ANCHORARRAY(B40),_xlfn.ANCHORARRAY(C40))</f>
        <v>4393</v>
      </c>
    </row>
    <row r="41" spans="2:17" x14ac:dyDescent="0.3">
      <c r="B41" s="6">
        <v>3</v>
      </c>
      <c r="C41" s="6">
        <v>416</v>
      </c>
      <c r="E41" s="6">
        <v>3</v>
      </c>
      <c r="F41" s="6">
        <v>416</v>
      </c>
    </row>
    <row r="42" spans="2:17" x14ac:dyDescent="0.3">
      <c r="B42" s="6">
        <v>2</v>
      </c>
      <c r="C42" s="6">
        <v>294</v>
      </c>
      <c r="E42" s="6">
        <v>2</v>
      </c>
      <c r="F42" s="6">
        <v>294</v>
      </c>
    </row>
    <row r="43" spans="2:17" x14ac:dyDescent="0.3">
      <c r="B43" s="7">
        <v>4</v>
      </c>
      <c r="C43" s="7">
        <v>21</v>
      </c>
      <c r="E43" s="7">
        <v>4</v>
      </c>
      <c r="F43" s="7">
        <v>21</v>
      </c>
    </row>
    <row r="45" spans="2:17" x14ac:dyDescent="0.3">
      <c r="B45" s="38" t="s">
        <v>103</v>
      </c>
      <c r="C45" s="38"/>
      <c r="D45" s="38"/>
      <c r="E45" s="38"/>
      <c r="F45" s="38"/>
    </row>
    <row r="46" spans="2:17" x14ac:dyDescent="0.3">
      <c r="B46" s="15" t="s">
        <v>92</v>
      </c>
      <c r="C46" s="30" t="s">
        <v>86</v>
      </c>
      <c r="E46" s="15" t="s">
        <v>65</v>
      </c>
      <c r="F46" s="15" t="s">
        <v>90</v>
      </c>
    </row>
    <row r="47" spans="2:17" x14ac:dyDescent="0.3">
      <c r="B47" s="5" cm="1">
        <f t="array" ref="B47:B51">_xlfn.UNIQUE(Absent_Data[Son])</f>
        <v>2</v>
      </c>
      <c r="C47" s="6" cm="1">
        <f t="array" ref="C47:C51">SUMIF(Absent_Data[Son],_xlfn.ANCHORARRAY( B47),Absent_Data[Absenteeism time in hours])</f>
        <v>1649</v>
      </c>
      <c r="E47" s="5" cm="1">
        <f t="array" ref="E47:E51">_xlfn.SORTBY(_xlfn.ANCHORARRAY(B47),_xlfn.ANCHORARRAY(C47),-1)</f>
        <v>2</v>
      </c>
      <c r="F47" s="5" cm="1">
        <f t="array" ref="F47:F51">_xlfn.SORTBY(_xlfn.ANCHORARRAY(C47),_xlfn.ANCHORARRAY(C47),-1)</f>
        <v>1649</v>
      </c>
    </row>
    <row r="48" spans="2:17" x14ac:dyDescent="0.3">
      <c r="B48" s="6">
        <v>1</v>
      </c>
      <c r="C48" s="6">
        <v>1381</v>
      </c>
      <c r="E48" s="6">
        <v>0</v>
      </c>
      <c r="F48" s="6">
        <v>1605</v>
      </c>
    </row>
    <row r="49" spans="2:6" x14ac:dyDescent="0.3">
      <c r="B49" s="6">
        <v>4</v>
      </c>
      <c r="C49" s="6">
        <v>306</v>
      </c>
      <c r="E49" s="6">
        <v>1</v>
      </c>
      <c r="F49" s="6">
        <v>1381</v>
      </c>
    </row>
    <row r="50" spans="2:6" x14ac:dyDescent="0.3">
      <c r="B50" s="6">
        <v>0</v>
      </c>
      <c r="C50" s="6">
        <v>1605</v>
      </c>
      <c r="E50" s="6">
        <v>4</v>
      </c>
      <c r="F50" s="6">
        <v>306</v>
      </c>
    </row>
    <row r="51" spans="2:6" x14ac:dyDescent="0.3">
      <c r="B51" s="7">
        <v>3</v>
      </c>
      <c r="C51" s="7">
        <v>183</v>
      </c>
      <c r="E51" s="7">
        <v>3</v>
      </c>
      <c r="F51" s="7">
        <v>183</v>
      </c>
    </row>
    <row r="53" spans="2:6" x14ac:dyDescent="0.3">
      <c r="B53" s="38" t="s">
        <v>104</v>
      </c>
      <c r="C53" s="38"/>
      <c r="D53" s="38"/>
      <c r="E53" s="38"/>
      <c r="F53" s="38"/>
    </row>
    <row r="54" spans="2:6" x14ac:dyDescent="0.3">
      <c r="B54" s="15" t="s">
        <v>93</v>
      </c>
      <c r="C54" s="15" t="s">
        <v>86</v>
      </c>
      <c r="E54" s="15" t="s">
        <v>65</v>
      </c>
      <c r="F54" s="15" t="s">
        <v>90</v>
      </c>
    </row>
    <row r="55" spans="2:6" x14ac:dyDescent="0.3">
      <c r="B55" s="5" cm="1">
        <f t="array" ref="B55:B60">_xlfn.UNIQUE(Absent_Data[Pet])</f>
        <v>1</v>
      </c>
      <c r="C55" s="5" cm="1">
        <f t="array" ref="C55:C60">SUMIF(Absent_Data[Pet],_xlfn.ANCHORARRAY( B55),Absent_Data[Absenteeism time in hours])</f>
        <v>1242</v>
      </c>
      <c r="E55" s="5" cm="1">
        <f t="array" ref="E55:E60">_xlfn.SORTBY(_xlfn.ANCHORARRAY(B55),_xlfn.ANCHORARRAY(C55),-1)</f>
        <v>0</v>
      </c>
      <c r="F55" s="5" cm="1">
        <f t="array" ref="F55:F60">_xlfn.SORTBY(_xlfn.ANCHORARRAY(C55),_xlfn.ANCHORARRAY(C55),-1)</f>
        <v>3141</v>
      </c>
    </row>
    <row r="56" spans="2:6" x14ac:dyDescent="0.3">
      <c r="B56" s="6">
        <v>0</v>
      </c>
      <c r="C56" s="6">
        <v>3141</v>
      </c>
      <c r="E56" s="6">
        <v>1</v>
      </c>
      <c r="F56" s="6">
        <v>1242</v>
      </c>
    </row>
    <row r="57" spans="2:6" x14ac:dyDescent="0.3">
      <c r="B57" s="6">
        <v>4</v>
      </c>
      <c r="C57" s="6">
        <v>226</v>
      </c>
      <c r="E57" s="6">
        <v>2</v>
      </c>
      <c r="F57" s="6">
        <v>456</v>
      </c>
    </row>
    <row r="58" spans="2:6" x14ac:dyDescent="0.3">
      <c r="B58" s="6">
        <v>2</v>
      </c>
      <c r="C58" s="6">
        <v>456</v>
      </c>
      <c r="E58" s="6">
        <v>4</v>
      </c>
      <c r="F58" s="6">
        <v>226</v>
      </c>
    </row>
    <row r="59" spans="2:6" x14ac:dyDescent="0.3">
      <c r="B59" s="6">
        <v>5</v>
      </c>
      <c r="C59" s="6">
        <v>25</v>
      </c>
      <c r="E59" s="6">
        <v>8</v>
      </c>
      <c r="F59" s="6">
        <v>34</v>
      </c>
    </row>
    <row r="60" spans="2:6" x14ac:dyDescent="0.3">
      <c r="B60" s="7">
        <v>8</v>
      </c>
      <c r="C60" s="7">
        <v>34</v>
      </c>
      <c r="E60" s="7">
        <v>5</v>
      </c>
      <c r="F60" s="7">
        <v>25</v>
      </c>
    </row>
  </sheetData>
  <mergeCells count="12">
    <mergeCell ref="P4:Q4"/>
    <mergeCell ref="B32:F32"/>
    <mergeCell ref="B38:F38"/>
    <mergeCell ref="B45:F45"/>
    <mergeCell ref="B53:F53"/>
    <mergeCell ref="J8:N8"/>
    <mergeCell ref="J15:K15"/>
    <mergeCell ref="G27:H27"/>
    <mergeCell ref="E29:E30"/>
    <mergeCell ref="E27:F28"/>
    <mergeCell ref="B26:C26"/>
    <mergeCell ref="E26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C01E-6893-409A-BD22-65D7D00AC8B4}">
  <dimension ref="B2:C15"/>
  <sheetViews>
    <sheetView workbookViewId="0">
      <selection activeCell="F7" sqref="F7"/>
    </sheetView>
  </sheetViews>
  <sheetFormatPr defaultRowHeight="14.4" x14ac:dyDescent="0.3"/>
  <cols>
    <col min="6" max="6" width="10.88671875" customWidth="1"/>
    <col min="7" max="7" width="10.33203125" bestFit="1" customWidth="1"/>
  </cols>
  <sheetData>
    <row r="2" spans="2:3" ht="14.4" customHeight="1" x14ac:dyDescent="0.3">
      <c r="B2" s="38" t="s">
        <v>70</v>
      </c>
      <c r="C2" s="38"/>
    </row>
    <row r="3" spans="2:3" x14ac:dyDescent="0.3">
      <c r="B3" s="3" t="s">
        <v>48</v>
      </c>
      <c r="C3" s="3" t="s">
        <v>47</v>
      </c>
    </row>
    <row r="4" spans="2:3" x14ac:dyDescent="0.3">
      <c r="B4" s="46">
        <v>1</v>
      </c>
      <c r="C4" s="46" t="s">
        <v>49</v>
      </c>
    </row>
    <row r="5" spans="2:3" x14ac:dyDescent="0.3">
      <c r="B5" s="46">
        <v>2</v>
      </c>
      <c r="C5" s="46" t="s">
        <v>49</v>
      </c>
    </row>
    <row r="6" spans="2:3" x14ac:dyDescent="0.3">
      <c r="B6" s="46">
        <v>3</v>
      </c>
      <c r="C6" s="46" t="s">
        <v>50</v>
      </c>
    </row>
    <row r="7" spans="2:3" x14ac:dyDescent="0.3">
      <c r="B7" s="46">
        <v>4</v>
      </c>
      <c r="C7" s="46" t="s">
        <v>50</v>
      </c>
    </row>
    <row r="8" spans="2:3" x14ac:dyDescent="0.3">
      <c r="B8" s="46">
        <v>5</v>
      </c>
      <c r="C8" s="46" t="s">
        <v>50</v>
      </c>
    </row>
    <row r="9" spans="2:3" x14ac:dyDescent="0.3">
      <c r="B9" s="46">
        <v>6</v>
      </c>
      <c r="C9" s="46" t="s">
        <v>51</v>
      </c>
    </row>
    <row r="10" spans="2:3" x14ac:dyDescent="0.3">
      <c r="B10" s="46">
        <v>7</v>
      </c>
      <c r="C10" s="46" t="s">
        <v>51</v>
      </c>
    </row>
    <row r="11" spans="2:3" x14ac:dyDescent="0.3">
      <c r="B11" s="46">
        <v>8</v>
      </c>
      <c r="C11" s="46" t="s">
        <v>51</v>
      </c>
    </row>
    <row r="12" spans="2:3" x14ac:dyDescent="0.3">
      <c r="B12" s="46">
        <v>9</v>
      </c>
      <c r="C12" s="46" t="s">
        <v>52</v>
      </c>
    </row>
    <row r="13" spans="2:3" x14ac:dyDescent="0.3">
      <c r="B13" s="46">
        <v>10</v>
      </c>
      <c r="C13" s="46" t="s">
        <v>52</v>
      </c>
    </row>
    <row r="14" spans="2:3" x14ac:dyDescent="0.3">
      <c r="B14" s="46">
        <v>11</v>
      </c>
      <c r="C14" s="46" t="s">
        <v>52</v>
      </c>
    </row>
    <row r="15" spans="2:3" x14ac:dyDescent="0.3">
      <c r="B15" s="46">
        <v>12</v>
      </c>
      <c r="C15" s="46" t="s">
        <v>49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1"/>
  <sheetViews>
    <sheetView topLeftCell="K1" workbookViewId="0">
      <selection activeCell="S2" sqref="S2"/>
    </sheetView>
  </sheetViews>
  <sheetFormatPr defaultRowHeight="14.4" x14ac:dyDescent="0.3"/>
  <cols>
    <col min="1" max="1" width="5" bestFit="1" customWidth="1"/>
    <col min="2" max="2" width="19.77734375" bestFit="1" customWidth="1"/>
    <col min="3" max="3" width="18.6640625" bestFit="1" customWidth="1"/>
    <col min="4" max="4" width="16.88671875" bestFit="1" customWidth="1"/>
    <col min="5" max="5" width="10.6640625" bestFit="1" customWidth="1"/>
    <col min="6" max="6" width="23.21875" bestFit="1" customWidth="1"/>
    <col min="7" max="7" width="31.44140625" bestFit="1" customWidth="1"/>
    <col min="8" max="8" width="6.44140625" bestFit="1" customWidth="1"/>
    <col min="9" max="9" width="18.6640625" bestFit="1" customWidth="1"/>
    <col min="10" max="10" width="11.6640625" bestFit="1" customWidth="1"/>
    <col min="11" max="11" width="6.44140625" bestFit="1" customWidth="1"/>
    <col min="12" max="12" width="14.5546875" bestFit="1" customWidth="1"/>
    <col min="13" max="13" width="14.77734375" bestFit="1" customWidth="1"/>
    <col min="14" max="14" width="6" bestFit="1" customWidth="1"/>
    <col min="15" max="15" width="9.21875" bestFit="1" customWidth="1"/>
    <col min="16" max="16" width="8.6640625" bestFit="1" customWidth="1"/>
    <col min="17" max="17" width="17.33203125" bestFit="1" customWidth="1"/>
    <col min="18" max="18" width="25.77734375" bestFit="1" customWidth="1"/>
    <col min="19" max="19" width="80.88671875" bestFit="1" customWidth="1"/>
    <col min="20" max="20" width="9.21875" bestFit="1" customWidth="1"/>
    <col min="21" max="21" width="11.6640625" customWidth="1"/>
    <col min="23" max="23" width="10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47</v>
      </c>
      <c r="U1" t="s">
        <v>53</v>
      </c>
    </row>
    <row r="2" spans="1:23" x14ac:dyDescent="0.3">
      <c r="A2">
        <v>1</v>
      </c>
      <c r="B2">
        <v>26</v>
      </c>
      <c r="C2">
        <v>7</v>
      </c>
      <c r="D2">
        <v>3</v>
      </c>
      <c r="E2">
        <v>35</v>
      </c>
      <c r="F2">
        <v>289</v>
      </c>
      <c r="G2">
        <v>36</v>
      </c>
      <c r="H2">
        <v>33</v>
      </c>
      <c r="I2">
        <v>0</v>
      </c>
      <c r="J2">
        <v>1</v>
      </c>
      <c r="K2">
        <v>2</v>
      </c>
      <c r="L2">
        <v>1</v>
      </c>
      <c r="M2">
        <v>0</v>
      </c>
      <c r="N2">
        <v>1</v>
      </c>
      <c r="O2">
        <v>90</v>
      </c>
      <c r="P2">
        <v>172</v>
      </c>
      <c r="Q2">
        <v>30</v>
      </c>
      <c r="R2">
        <v>4</v>
      </c>
      <c r="S2" t="s">
        <v>19</v>
      </c>
      <c r="T2" t="str">
        <f>VLOOKUP(Absent_Data[[#This Row],[Month of absence]],Index!$B$4:$C$15,2,FALSE)</f>
        <v>Summer</v>
      </c>
      <c r="U2" t="str" cm="1">
        <f t="array" ref="U2">_xlfn.IFS(Absent_Data[[#This Row],[Body mass index]]&lt;18.5,"Underweight", Absent_Data[[#This Row],[Body mass index]] &lt;=25, "Healthy", Absent_Data[[#This Row],[Body mass index]]&lt;=30, "Overweight",TRUE, "Obese")</f>
        <v>Overweight</v>
      </c>
      <c r="W2" s="14"/>
    </row>
    <row r="3" spans="1:23" x14ac:dyDescent="0.3">
      <c r="A3">
        <v>2</v>
      </c>
      <c r="B3">
        <v>0</v>
      </c>
      <c r="C3">
        <v>7</v>
      </c>
      <c r="D3">
        <v>3</v>
      </c>
      <c r="E3">
        <v>49</v>
      </c>
      <c r="F3">
        <v>118</v>
      </c>
      <c r="G3">
        <v>13</v>
      </c>
      <c r="H3">
        <v>50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98</v>
      </c>
      <c r="P3">
        <v>178</v>
      </c>
      <c r="Q3">
        <v>31</v>
      </c>
      <c r="R3">
        <v>0</v>
      </c>
      <c r="S3" t="s">
        <v>20</v>
      </c>
      <c r="T3" t="str">
        <f>VLOOKUP(Absent_Data[[#This Row],[Month of absence]],Index!$B$4:$C$15,2,FALSE)</f>
        <v>Summer</v>
      </c>
      <c r="U3" t="str" cm="1">
        <f t="array" ref="U3">_xlfn.IFS(Absent_Data[[#This Row],[Body mass index]]&lt;18.5,"Underweight", Absent_Data[[#This Row],[Body mass index]] &lt;=25, "Healthy", Absent_Data[[#This Row],[Body mass index]]&lt;=30, "Overweight",TRUE, "Obese")</f>
        <v>Obese</v>
      </c>
      <c r="W3" s="14"/>
    </row>
    <row r="4" spans="1:23" x14ac:dyDescent="0.3">
      <c r="A4">
        <v>11</v>
      </c>
      <c r="B4">
        <v>1</v>
      </c>
      <c r="C4">
        <v>7</v>
      </c>
      <c r="D4">
        <v>2</v>
      </c>
      <c r="E4">
        <v>55</v>
      </c>
      <c r="F4">
        <v>260</v>
      </c>
      <c r="G4">
        <v>50</v>
      </c>
      <c r="H4">
        <v>36</v>
      </c>
      <c r="I4">
        <v>0</v>
      </c>
      <c r="J4">
        <v>1</v>
      </c>
      <c r="K4">
        <v>4</v>
      </c>
      <c r="L4">
        <v>1</v>
      </c>
      <c r="M4">
        <v>0</v>
      </c>
      <c r="N4">
        <v>0</v>
      </c>
      <c r="O4">
        <v>65</v>
      </c>
      <c r="P4">
        <v>168</v>
      </c>
      <c r="Q4">
        <v>23</v>
      </c>
      <c r="R4">
        <v>8</v>
      </c>
      <c r="S4" t="s">
        <v>21</v>
      </c>
      <c r="T4" t="str">
        <f>VLOOKUP(Absent_Data[[#This Row],[Month of absence]],Index!$B$4:$C$15,2,FALSE)</f>
        <v>Summer</v>
      </c>
      <c r="U4" t="str" cm="1">
        <f t="array" ref="U4">_xlfn.IFS(Absent_Data[[#This Row],[Body mass index]]&lt;18.5,"Underweight", Absent_Data[[#This Row],[Body mass index]] &lt;=25, "Healthy", Absent_Data[[#This Row],[Body mass index]]&lt;=30, "Overweight",TRUE, "Obese")</f>
        <v>Healthy</v>
      </c>
      <c r="W4" s="14"/>
    </row>
    <row r="5" spans="1:23" x14ac:dyDescent="0.3">
      <c r="A5">
        <v>3</v>
      </c>
      <c r="B5">
        <v>23</v>
      </c>
      <c r="C5">
        <v>7</v>
      </c>
      <c r="D5">
        <v>4</v>
      </c>
      <c r="E5">
        <v>47</v>
      </c>
      <c r="F5">
        <v>179</v>
      </c>
      <c r="G5">
        <v>51</v>
      </c>
      <c r="H5">
        <v>38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89</v>
      </c>
      <c r="P5">
        <v>170</v>
      </c>
      <c r="Q5">
        <v>31</v>
      </c>
      <c r="R5">
        <v>2</v>
      </c>
      <c r="S5" t="s">
        <v>22</v>
      </c>
      <c r="T5" t="str">
        <f>VLOOKUP(Absent_Data[[#This Row],[Month of absence]],Index!$B$4:$C$15,2,FALSE)</f>
        <v>Summer</v>
      </c>
      <c r="U5" t="str" cm="1">
        <f t="array" ref="U5">_xlfn.IFS(Absent_Data[[#This Row],[Body mass index]]&lt;18.5,"Underweight", Absent_Data[[#This Row],[Body mass index]] &lt;=25, "Healthy", Absent_Data[[#This Row],[Body mass index]]&lt;=30, "Overweight",TRUE, "Obese")</f>
        <v>Obese</v>
      </c>
      <c r="W5" s="14"/>
    </row>
    <row r="6" spans="1:23" x14ac:dyDescent="0.3">
      <c r="A6">
        <v>12</v>
      </c>
      <c r="B6">
        <v>1</v>
      </c>
      <c r="C6">
        <v>7</v>
      </c>
      <c r="D6">
        <v>3</v>
      </c>
      <c r="E6">
        <v>31</v>
      </c>
      <c r="F6">
        <v>260</v>
      </c>
      <c r="G6">
        <v>50</v>
      </c>
      <c r="H6">
        <v>36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65</v>
      </c>
      <c r="P6">
        <v>168</v>
      </c>
      <c r="Q6">
        <v>23</v>
      </c>
      <c r="R6">
        <v>8</v>
      </c>
      <c r="S6" t="s">
        <v>21</v>
      </c>
      <c r="T6" t="str">
        <f>VLOOKUP(Absent_Data[[#This Row],[Month of absence]],Index!$B$4:$C$15,2,FALSE)</f>
        <v>Summer</v>
      </c>
      <c r="U6" t="str" cm="1">
        <f t="array" ref="U6">_xlfn.IFS(Absent_Data[[#This Row],[Body mass index]]&lt;18.5,"Underweight", Absent_Data[[#This Row],[Body mass index]] &lt;=25, "Healthy", Absent_Data[[#This Row],[Body mass index]]&lt;=30, "Overweight",TRUE, "Obese")</f>
        <v>Healthy</v>
      </c>
      <c r="W6" s="14"/>
    </row>
    <row r="7" spans="1:23" x14ac:dyDescent="0.3">
      <c r="A7">
        <v>4</v>
      </c>
      <c r="B7">
        <v>7</v>
      </c>
      <c r="C7">
        <v>7</v>
      </c>
      <c r="D7">
        <v>5</v>
      </c>
      <c r="E7">
        <v>51</v>
      </c>
      <c r="F7">
        <v>279</v>
      </c>
      <c r="G7">
        <v>5</v>
      </c>
      <c r="H7">
        <v>39</v>
      </c>
      <c r="I7">
        <v>0</v>
      </c>
      <c r="J7">
        <v>1</v>
      </c>
      <c r="K7">
        <v>2</v>
      </c>
      <c r="L7">
        <v>1</v>
      </c>
      <c r="M7">
        <v>1</v>
      </c>
      <c r="N7">
        <v>0</v>
      </c>
      <c r="O7">
        <v>68</v>
      </c>
      <c r="P7">
        <v>168</v>
      </c>
      <c r="Q7">
        <v>24</v>
      </c>
      <c r="R7">
        <v>4</v>
      </c>
      <c r="S7" t="s">
        <v>23</v>
      </c>
      <c r="T7" t="str">
        <f>VLOOKUP(Absent_Data[[#This Row],[Month of absence]],Index!$B$4:$C$15,2,FALSE)</f>
        <v>Summer</v>
      </c>
      <c r="U7" t="str" cm="1">
        <f t="array" ref="U7">_xlfn.IFS(Absent_Data[[#This Row],[Body mass index]]&lt;18.5,"Underweight", Absent_Data[[#This Row],[Body mass index]] &lt;=25, "Healthy", Absent_Data[[#This Row],[Body mass index]]&lt;=30, "Overweight",TRUE, "Obese")</f>
        <v>Healthy</v>
      </c>
      <c r="W7" s="14"/>
    </row>
    <row r="8" spans="1:23" x14ac:dyDescent="0.3">
      <c r="A8">
        <v>5</v>
      </c>
      <c r="B8">
        <v>23</v>
      </c>
      <c r="C8">
        <v>7</v>
      </c>
      <c r="D8">
        <v>5</v>
      </c>
      <c r="E8">
        <v>25</v>
      </c>
      <c r="F8">
        <v>289</v>
      </c>
      <c r="G8">
        <v>36</v>
      </c>
      <c r="H8">
        <v>33</v>
      </c>
      <c r="I8">
        <v>0</v>
      </c>
      <c r="J8">
        <v>1</v>
      </c>
      <c r="K8">
        <v>2</v>
      </c>
      <c r="L8">
        <v>1</v>
      </c>
      <c r="M8">
        <v>0</v>
      </c>
      <c r="N8">
        <v>1</v>
      </c>
      <c r="O8">
        <v>90</v>
      </c>
      <c r="P8">
        <v>172</v>
      </c>
      <c r="Q8">
        <v>30</v>
      </c>
      <c r="R8">
        <v>2</v>
      </c>
      <c r="S8" t="s">
        <v>22</v>
      </c>
      <c r="T8" t="str">
        <f>VLOOKUP(Absent_Data[[#This Row],[Month of absence]],Index!$B$4:$C$15,2,FALSE)</f>
        <v>Summer</v>
      </c>
      <c r="U8" t="str" cm="1">
        <f t="array" ref="U8">_xlfn.IFS(Absent_Data[[#This Row],[Body mass index]]&lt;18.5,"Underweight", Absent_Data[[#This Row],[Body mass index]] &lt;=25, "Healthy", Absent_Data[[#This Row],[Body mass index]]&lt;=30, "Overweight",TRUE, "Obese")</f>
        <v>Overweight</v>
      </c>
      <c r="W8" s="14"/>
    </row>
    <row r="9" spans="1:23" x14ac:dyDescent="0.3">
      <c r="A9">
        <v>6</v>
      </c>
      <c r="B9">
        <v>23</v>
      </c>
      <c r="C9">
        <v>7</v>
      </c>
      <c r="D9">
        <v>6</v>
      </c>
      <c r="E9">
        <v>48</v>
      </c>
      <c r="F9">
        <v>179</v>
      </c>
      <c r="G9">
        <v>51</v>
      </c>
      <c r="H9">
        <v>38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89</v>
      </c>
      <c r="P9">
        <v>170</v>
      </c>
      <c r="Q9">
        <v>31</v>
      </c>
      <c r="R9">
        <v>2</v>
      </c>
      <c r="S9" t="s">
        <v>22</v>
      </c>
      <c r="T9" t="str">
        <f>VLOOKUP(Absent_Data[[#This Row],[Month of absence]],Index!$B$4:$C$15,2,FALSE)</f>
        <v>Summer</v>
      </c>
      <c r="U9" t="str" cm="1">
        <f t="array" ref="U9">_xlfn.IFS(Absent_Data[[#This Row],[Body mass index]]&lt;18.5,"Underweight", Absent_Data[[#This Row],[Body mass index]] &lt;=25, "Healthy", Absent_Data[[#This Row],[Body mass index]]&lt;=30, "Overweight",TRUE, "Obese")</f>
        <v>Obese</v>
      </c>
      <c r="W9" s="14"/>
    </row>
    <row r="10" spans="1:23" x14ac:dyDescent="0.3">
      <c r="A10">
        <v>7</v>
      </c>
      <c r="B10">
        <v>22</v>
      </c>
      <c r="C10">
        <v>7</v>
      </c>
      <c r="D10">
        <v>6</v>
      </c>
      <c r="E10">
        <v>41</v>
      </c>
      <c r="F10">
        <v>361</v>
      </c>
      <c r="G10">
        <v>52</v>
      </c>
      <c r="H10">
        <v>28</v>
      </c>
      <c r="I10">
        <v>0</v>
      </c>
      <c r="J10">
        <v>1</v>
      </c>
      <c r="K10">
        <v>1</v>
      </c>
      <c r="L10">
        <v>1</v>
      </c>
      <c r="M10">
        <v>0</v>
      </c>
      <c r="N10">
        <v>4</v>
      </c>
      <c r="O10">
        <v>80</v>
      </c>
      <c r="P10">
        <v>172</v>
      </c>
      <c r="Q10">
        <v>27</v>
      </c>
      <c r="R10">
        <v>8</v>
      </c>
      <c r="S10" t="s">
        <v>24</v>
      </c>
      <c r="T10" t="str">
        <f>VLOOKUP(Absent_Data[[#This Row],[Month of absence]],Index!$B$4:$C$15,2,FALSE)</f>
        <v>Summer</v>
      </c>
      <c r="U10" t="str" cm="1">
        <f t="array" ref="U10">_xlfn.IFS(Absent_Data[[#This Row],[Body mass index]]&lt;18.5,"Underweight", Absent_Data[[#This Row],[Body mass index]] &lt;=25, "Healthy", Absent_Data[[#This Row],[Body mass index]]&lt;=30, "Overweight",TRUE, "Obese")</f>
        <v>Overweight</v>
      </c>
      <c r="W10" s="14"/>
    </row>
    <row r="11" spans="1:23" x14ac:dyDescent="0.3">
      <c r="A11">
        <v>8</v>
      </c>
      <c r="B11">
        <v>23</v>
      </c>
      <c r="C11">
        <v>7</v>
      </c>
      <c r="D11">
        <v>6</v>
      </c>
      <c r="E11">
        <v>46</v>
      </c>
      <c r="F11">
        <v>260</v>
      </c>
      <c r="G11">
        <v>50</v>
      </c>
      <c r="H11">
        <v>36</v>
      </c>
      <c r="I11">
        <v>0</v>
      </c>
      <c r="J11">
        <v>1</v>
      </c>
      <c r="K11">
        <v>4</v>
      </c>
      <c r="L11">
        <v>1</v>
      </c>
      <c r="M11">
        <v>0</v>
      </c>
      <c r="N11">
        <v>0</v>
      </c>
      <c r="O11">
        <v>65</v>
      </c>
      <c r="P11">
        <v>168</v>
      </c>
      <c r="Q11">
        <v>23</v>
      </c>
      <c r="R11">
        <v>4</v>
      </c>
      <c r="S11" t="s">
        <v>22</v>
      </c>
      <c r="T11" t="str">
        <f>VLOOKUP(Absent_Data[[#This Row],[Month of absence]],Index!$B$4:$C$15,2,FALSE)</f>
        <v>Summer</v>
      </c>
      <c r="U11" t="str" cm="1">
        <f t="array" ref="U11">_xlfn.IFS(Absent_Data[[#This Row],[Body mass index]]&lt;18.5,"Underweight", Absent_Data[[#This Row],[Body mass index]] &lt;=25, "Healthy", Absent_Data[[#This Row],[Body mass index]]&lt;=30, "Overweight",TRUE, "Obese")</f>
        <v>Healthy</v>
      </c>
      <c r="W11" s="14"/>
    </row>
    <row r="12" spans="1:23" x14ac:dyDescent="0.3">
      <c r="A12">
        <v>15</v>
      </c>
      <c r="B12">
        <v>23</v>
      </c>
      <c r="C12">
        <v>7</v>
      </c>
      <c r="D12">
        <v>4</v>
      </c>
      <c r="E12">
        <v>31</v>
      </c>
      <c r="F12">
        <v>179</v>
      </c>
      <c r="G12">
        <v>51</v>
      </c>
      <c r="H12">
        <v>38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89</v>
      </c>
      <c r="P12">
        <v>170</v>
      </c>
      <c r="Q12">
        <v>31</v>
      </c>
      <c r="R12">
        <v>4</v>
      </c>
      <c r="S12" t="s">
        <v>22</v>
      </c>
      <c r="T12" t="str">
        <f>VLOOKUP(Absent_Data[[#This Row],[Month of absence]],Index!$B$4:$C$15,2,FALSE)</f>
        <v>Summer</v>
      </c>
      <c r="U12" t="str" cm="1">
        <f t="array" ref="U12">_xlfn.IFS(Absent_Data[[#This Row],[Body mass index]]&lt;18.5,"Underweight", Absent_Data[[#This Row],[Body mass index]] &lt;=25, "Healthy", Absent_Data[[#This Row],[Body mass index]]&lt;=30, "Overweight",TRUE, "Obese")</f>
        <v>Obese</v>
      </c>
      <c r="W12" s="14"/>
    </row>
    <row r="13" spans="1:23" x14ac:dyDescent="0.3">
      <c r="A13">
        <v>9</v>
      </c>
      <c r="B13">
        <v>19</v>
      </c>
      <c r="C13">
        <v>7</v>
      </c>
      <c r="D13">
        <v>2</v>
      </c>
      <c r="E13">
        <v>42</v>
      </c>
      <c r="F13">
        <v>155</v>
      </c>
      <c r="G13">
        <v>12</v>
      </c>
      <c r="H13">
        <v>34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95</v>
      </c>
      <c r="P13">
        <v>196</v>
      </c>
      <c r="Q13">
        <v>25</v>
      </c>
      <c r="R13">
        <v>40</v>
      </c>
      <c r="S13" t="s">
        <v>25</v>
      </c>
      <c r="T13" t="str">
        <f>VLOOKUP(Absent_Data[[#This Row],[Month of absence]],Index!$B$4:$C$15,2,FALSE)</f>
        <v>Summer</v>
      </c>
      <c r="U13" t="str" cm="1">
        <f t="array" ref="U13">_xlfn.IFS(Absent_Data[[#This Row],[Body mass index]]&lt;18.5,"Underweight", Absent_Data[[#This Row],[Body mass index]] &lt;=25, "Healthy", Absent_Data[[#This Row],[Body mass index]]&lt;=30, "Overweight",TRUE, "Obese")</f>
        <v>Healthy</v>
      </c>
      <c r="W13" s="14"/>
    </row>
    <row r="14" spans="1:23" x14ac:dyDescent="0.3">
      <c r="A14">
        <v>17</v>
      </c>
      <c r="B14">
        <v>23</v>
      </c>
      <c r="C14">
        <v>7</v>
      </c>
      <c r="D14">
        <v>6</v>
      </c>
      <c r="E14">
        <v>29</v>
      </c>
      <c r="F14">
        <v>179</v>
      </c>
      <c r="G14">
        <v>51</v>
      </c>
      <c r="H14">
        <v>38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89</v>
      </c>
      <c r="P14">
        <v>170</v>
      </c>
      <c r="Q14">
        <v>31</v>
      </c>
      <c r="R14">
        <v>2</v>
      </c>
      <c r="S14" t="s">
        <v>22</v>
      </c>
      <c r="T14" t="str">
        <f>VLOOKUP(Absent_Data[[#This Row],[Month of absence]],Index!$B$4:$C$15,2,FALSE)</f>
        <v>Summer</v>
      </c>
      <c r="U14" t="str" cm="1">
        <f t="array" ref="U14">_xlfn.IFS(Absent_Data[[#This Row],[Body mass index]]&lt;18.5,"Underweight", Absent_Data[[#This Row],[Body mass index]] &lt;=25, "Healthy", Absent_Data[[#This Row],[Body mass index]]&lt;=30, "Overweight",TRUE, "Obese")</f>
        <v>Obese</v>
      </c>
      <c r="W14" s="14"/>
    </row>
    <row r="15" spans="1:23" x14ac:dyDescent="0.3">
      <c r="A15">
        <v>10</v>
      </c>
      <c r="B15">
        <v>22</v>
      </c>
      <c r="C15">
        <v>7</v>
      </c>
      <c r="D15">
        <v>2</v>
      </c>
      <c r="E15">
        <v>42</v>
      </c>
      <c r="F15">
        <v>235</v>
      </c>
      <c r="G15">
        <v>11</v>
      </c>
      <c r="H15">
        <v>37</v>
      </c>
      <c r="I15">
        <v>0</v>
      </c>
      <c r="J15">
        <v>3</v>
      </c>
      <c r="K15">
        <v>1</v>
      </c>
      <c r="L15">
        <v>0</v>
      </c>
      <c r="M15">
        <v>0</v>
      </c>
      <c r="N15">
        <v>1</v>
      </c>
      <c r="O15">
        <v>88</v>
      </c>
      <c r="P15">
        <v>172</v>
      </c>
      <c r="Q15">
        <v>29</v>
      </c>
      <c r="R15">
        <v>8</v>
      </c>
      <c r="S15" t="s">
        <v>24</v>
      </c>
      <c r="T15" t="str">
        <f>VLOOKUP(Absent_Data[[#This Row],[Month of absence]],Index!$B$4:$C$15,2,FALSE)</f>
        <v>Summer</v>
      </c>
      <c r="U15" t="str" cm="1">
        <f t="array" ref="U15">_xlfn.IFS(Absent_Data[[#This Row],[Body mass index]]&lt;18.5,"Underweight", Absent_Data[[#This Row],[Body mass index]] &lt;=25, "Healthy", Absent_Data[[#This Row],[Body mass index]]&lt;=30, "Overweight",TRUE, "Obese")</f>
        <v>Overweight</v>
      </c>
      <c r="W15" s="14"/>
    </row>
    <row r="16" spans="1:23" x14ac:dyDescent="0.3">
      <c r="A16">
        <v>20</v>
      </c>
      <c r="B16">
        <v>23</v>
      </c>
      <c r="C16">
        <v>8</v>
      </c>
      <c r="D16">
        <v>4</v>
      </c>
      <c r="E16">
        <v>43</v>
      </c>
      <c r="F16">
        <v>248</v>
      </c>
      <c r="G16">
        <v>25</v>
      </c>
      <c r="H16">
        <v>47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86</v>
      </c>
      <c r="P16">
        <v>165</v>
      </c>
      <c r="Q16">
        <v>32</v>
      </c>
      <c r="R16">
        <v>2</v>
      </c>
      <c r="S16" t="s">
        <v>22</v>
      </c>
      <c r="T16" t="str">
        <f>VLOOKUP(Absent_Data[[#This Row],[Month of absence]],Index!$B$4:$C$15,2,FALSE)</f>
        <v>Summer</v>
      </c>
      <c r="U16" t="str" cm="1">
        <f t="array" ref="U16">_xlfn.IFS(Absent_Data[[#This Row],[Body mass index]]&lt;18.5,"Underweight", Absent_Data[[#This Row],[Body mass index]] &lt;=25, "Healthy", Absent_Data[[#This Row],[Body mass index]]&lt;=30, "Overweight",TRUE, "Obese")</f>
        <v>Obese</v>
      </c>
      <c r="W16" s="14"/>
    </row>
    <row r="17" spans="1:23" x14ac:dyDescent="0.3">
      <c r="A17">
        <v>27</v>
      </c>
      <c r="B17">
        <v>23</v>
      </c>
      <c r="C17">
        <v>8</v>
      </c>
      <c r="D17">
        <v>3</v>
      </c>
      <c r="E17">
        <v>48</v>
      </c>
      <c r="F17">
        <v>289</v>
      </c>
      <c r="G17">
        <v>36</v>
      </c>
      <c r="H17">
        <v>33</v>
      </c>
      <c r="I17">
        <v>0</v>
      </c>
      <c r="J17">
        <v>1</v>
      </c>
      <c r="K17">
        <v>2</v>
      </c>
      <c r="L17">
        <v>1</v>
      </c>
      <c r="M17">
        <v>0</v>
      </c>
      <c r="N17">
        <v>1</v>
      </c>
      <c r="O17">
        <v>90</v>
      </c>
      <c r="P17">
        <v>172</v>
      </c>
      <c r="Q17">
        <v>30</v>
      </c>
      <c r="R17">
        <v>1</v>
      </c>
      <c r="S17" t="s">
        <v>22</v>
      </c>
      <c r="T17" t="str">
        <f>VLOOKUP(Absent_Data[[#This Row],[Month of absence]],Index!$B$4:$C$15,2,FALSE)</f>
        <v>Summer</v>
      </c>
      <c r="U17" t="str" cm="1">
        <f t="array" ref="U17">_xlfn.IFS(Absent_Data[[#This Row],[Body mass index]]&lt;18.5,"Underweight", Absent_Data[[#This Row],[Body mass index]] &lt;=25, "Healthy", Absent_Data[[#This Row],[Body mass index]]&lt;=30, "Overweight",TRUE, "Obese")</f>
        <v>Overweight</v>
      </c>
      <c r="W17" s="14"/>
    </row>
    <row r="18" spans="1:23" x14ac:dyDescent="0.3">
      <c r="A18">
        <v>30</v>
      </c>
      <c r="B18">
        <v>23</v>
      </c>
      <c r="C18">
        <v>8</v>
      </c>
      <c r="D18">
        <v>6</v>
      </c>
      <c r="E18">
        <v>51</v>
      </c>
      <c r="F18">
        <v>179</v>
      </c>
      <c r="G18">
        <v>51</v>
      </c>
      <c r="H18">
        <v>38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89</v>
      </c>
      <c r="P18">
        <v>170</v>
      </c>
      <c r="Q18">
        <v>31</v>
      </c>
      <c r="R18">
        <v>2</v>
      </c>
      <c r="S18" t="s">
        <v>22</v>
      </c>
      <c r="T18" t="str">
        <f>VLOOKUP(Absent_Data[[#This Row],[Month of absence]],Index!$B$4:$C$15,2,FALSE)</f>
        <v>Summer</v>
      </c>
      <c r="U18" t="str" cm="1">
        <f t="array" ref="U18">_xlfn.IFS(Absent_Data[[#This Row],[Body mass index]]&lt;18.5,"Underweight", Absent_Data[[#This Row],[Body mass index]] &lt;=25, "Healthy", Absent_Data[[#This Row],[Body mass index]]&lt;=30, "Overweight",TRUE, "Obese")</f>
        <v>Obese</v>
      </c>
      <c r="W18" s="14"/>
    </row>
    <row r="19" spans="1:23" x14ac:dyDescent="0.3">
      <c r="A19">
        <v>13</v>
      </c>
      <c r="B19">
        <v>11</v>
      </c>
      <c r="C19">
        <v>7</v>
      </c>
      <c r="D19">
        <v>4</v>
      </c>
      <c r="E19">
        <v>48</v>
      </c>
      <c r="F19">
        <v>260</v>
      </c>
      <c r="G19">
        <v>50</v>
      </c>
      <c r="H19">
        <v>36</v>
      </c>
      <c r="I19">
        <v>0</v>
      </c>
      <c r="J19">
        <v>1</v>
      </c>
      <c r="K19">
        <v>4</v>
      </c>
      <c r="L19">
        <v>1</v>
      </c>
      <c r="M19">
        <v>0</v>
      </c>
      <c r="N19">
        <v>0</v>
      </c>
      <c r="O19">
        <v>65</v>
      </c>
      <c r="P19">
        <v>168</v>
      </c>
      <c r="Q19">
        <v>23</v>
      </c>
      <c r="R19">
        <v>8</v>
      </c>
      <c r="S19" t="s">
        <v>26</v>
      </c>
      <c r="T19" t="str">
        <f>VLOOKUP(Absent_Data[[#This Row],[Month of absence]],Index!$B$4:$C$15,2,FALSE)</f>
        <v>Summer</v>
      </c>
      <c r="U19" t="str" cm="1">
        <f t="array" ref="U19">_xlfn.IFS(Absent_Data[[#This Row],[Body mass index]]&lt;18.5,"Underweight", Absent_Data[[#This Row],[Body mass index]] &lt;=25, "Healthy", Absent_Data[[#This Row],[Body mass index]]&lt;=30, "Overweight",TRUE, "Obese")</f>
        <v>Healthy</v>
      </c>
      <c r="W19" s="14"/>
    </row>
    <row r="20" spans="1:23" x14ac:dyDescent="0.3">
      <c r="A20">
        <v>14</v>
      </c>
      <c r="B20">
        <v>11</v>
      </c>
      <c r="C20">
        <v>7</v>
      </c>
      <c r="D20">
        <v>4</v>
      </c>
      <c r="E20">
        <v>34</v>
      </c>
      <c r="F20">
        <v>179</v>
      </c>
      <c r="G20">
        <v>51</v>
      </c>
      <c r="H20">
        <v>38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89</v>
      </c>
      <c r="P20">
        <v>170</v>
      </c>
      <c r="Q20">
        <v>31</v>
      </c>
      <c r="R20">
        <v>1</v>
      </c>
      <c r="S20" t="s">
        <v>26</v>
      </c>
      <c r="T20" t="str">
        <f>VLOOKUP(Absent_Data[[#This Row],[Month of absence]],Index!$B$4:$C$15,2,FALSE)</f>
        <v>Summer</v>
      </c>
      <c r="U20" t="str" cm="1">
        <f t="array" ref="U20">_xlfn.IFS(Absent_Data[[#This Row],[Body mass index]]&lt;18.5,"Underweight", Absent_Data[[#This Row],[Body mass index]] &lt;=25, "Healthy", Absent_Data[[#This Row],[Body mass index]]&lt;=30, "Overweight",TRUE, "Obese")</f>
        <v>Obese</v>
      </c>
      <c r="W20" s="14"/>
    </row>
    <row r="21" spans="1:23" x14ac:dyDescent="0.3">
      <c r="A21">
        <v>16</v>
      </c>
      <c r="B21">
        <v>14</v>
      </c>
      <c r="C21">
        <v>7</v>
      </c>
      <c r="D21">
        <v>6</v>
      </c>
      <c r="E21">
        <v>42</v>
      </c>
      <c r="F21">
        <v>246</v>
      </c>
      <c r="G21">
        <v>25</v>
      </c>
      <c r="H21">
        <v>41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67</v>
      </c>
      <c r="P21">
        <v>170</v>
      </c>
      <c r="Q21">
        <v>23</v>
      </c>
      <c r="R21">
        <v>8</v>
      </c>
      <c r="S21" t="s">
        <v>27</v>
      </c>
      <c r="T21" t="str">
        <f>VLOOKUP(Absent_Data[[#This Row],[Month of absence]],Index!$B$4:$C$15,2,FALSE)</f>
        <v>Summer</v>
      </c>
      <c r="U21" t="str" cm="1">
        <f t="array" ref="U21">_xlfn.IFS(Absent_Data[[#This Row],[Body mass index]]&lt;18.5,"Underweight", Absent_Data[[#This Row],[Body mass index]] &lt;=25, "Healthy", Absent_Data[[#This Row],[Body mass index]]&lt;=30, "Overweight",TRUE, "Obese")</f>
        <v>Healthy</v>
      </c>
      <c r="W21" s="14"/>
    </row>
    <row r="22" spans="1:23" x14ac:dyDescent="0.3">
      <c r="A22">
        <v>21</v>
      </c>
      <c r="B22">
        <v>10</v>
      </c>
      <c r="C22">
        <v>8</v>
      </c>
      <c r="D22">
        <v>4</v>
      </c>
      <c r="E22">
        <v>34</v>
      </c>
      <c r="F22">
        <v>330</v>
      </c>
      <c r="G22">
        <v>16</v>
      </c>
      <c r="H22">
        <v>28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84</v>
      </c>
      <c r="P22">
        <v>182</v>
      </c>
      <c r="Q22">
        <v>25</v>
      </c>
      <c r="R22">
        <v>8</v>
      </c>
      <c r="S22" t="s">
        <v>28</v>
      </c>
      <c r="T22" t="str">
        <f>VLOOKUP(Absent_Data[[#This Row],[Month of absence]],Index!$B$4:$C$15,2,FALSE)</f>
        <v>Summer</v>
      </c>
      <c r="U22" t="str" cm="1">
        <f t="array" ref="U22">_xlfn.IFS(Absent_Data[[#This Row],[Body mass index]]&lt;18.5,"Underweight", Absent_Data[[#This Row],[Body mass index]] &lt;=25, "Healthy", Absent_Data[[#This Row],[Body mass index]]&lt;=30, "Overweight",TRUE, "Obese")</f>
        <v>Healthy</v>
      </c>
      <c r="W22" s="14"/>
    </row>
    <row r="23" spans="1:23" x14ac:dyDescent="0.3">
      <c r="A23">
        <v>18</v>
      </c>
      <c r="B23">
        <v>21</v>
      </c>
      <c r="C23">
        <v>7</v>
      </c>
      <c r="D23">
        <v>2</v>
      </c>
      <c r="E23">
        <v>38</v>
      </c>
      <c r="F23">
        <v>179</v>
      </c>
      <c r="G23">
        <v>51</v>
      </c>
      <c r="H23">
        <v>38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89</v>
      </c>
      <c r="P23">
        <v>170</v>
      </c>
      <c r="Q23">
        <v>31</v>
      </c>
      <c r="R23">
        <v>8</v>
      </c>
      <c r="S23" t="s">
        <v>29</v>
      </c>
      <c r="T23" t="str">
        <f>VLOOKUP(Absent_Data[[#This Row],[Month of absence]],Index!$B$4:$C$15,2,FALSE)</f>
        <v>Summer</v>
      </c>
      <c r="U23" t="str" cm="1">
        <f t="array" ref="U23">_xlfn.IFS(Absent_Data[[#This Row],[Body mass index]]&lt;18.5,"Underweight", Absent_Data[[#This Row],[Body mass index]] &lt;=25, "Healthy", Absent_Data[[#This Row],[Body mass index]]&lt;=30, "Overweight",TRUE, "Obese")</f>
        <v>Obese</v>
      </c>
      <c r="W23" s="14"/>
    </row>
    <row r="24" spans="1:23" x14ac:dyDescent="0.3">
      <c r="A24">
        <v>19</v>
      </c>
      <c r="B24">
        <v>11</v>
      </c>
      <c r="C24">
        <v>7</v>
      </c>
      <c r="D24">
        <v>5</v>
      </c>
      <c r="E24">
        <v>48</v>
      </c>
      <c r="F24">
        <v>189</v>
      </c>
      <c r="G24">
        <v>29</v>
      </c>
      <c r="H24">
        <v>33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69</v>
      </c>
      <c r="P24">
        <v>167</v>
      </c>
      <c r="Q24">
        <v>25</v>
      </c>
      <c r="R24">
        <v>8</v>
      </c>
      <c r="S24" t="s">
        <v>26</v>
      </c>
      <c r="T24" t="str">
        <f>VLOOKUP(Absent_Data[[#This Row],[Month of absence]],Index!$B$4:$C$15,2,FALSE)</f>
        <v>Summer</v>
      </c>
      <c r="U24" t="str" cm="1">
        <f t="array" ref="U24">_xlfn.IFS(Absent_Data[[#This Row],[Body mass index]]&lt;18.5,"Underweight", Absent_Data[[#This Row],[Body mass index]] &lt;=25, "Healthy", Absent_Data[[#This Row],[Body mass index]]&lt;=30, "Overweight",TRUE, "Obese")</f>
        <v>Healthy</v>
      </c>
      <c r="W24" s="14"/>
    </row>
    <row r="25" spans="1:23" x14ac:dyDescent="0.3">
      <c r="A25">
        <v>22</v>
      </c>
      <c r="B25">
        <v>11</v>
      </c>
      <c r="C25">
        <v>8</v>
      </c>
      <c r="D25">
        <v>2</v>
      </c>
      <c r="E25">
        <v>44</v>
      </c>
      <c r="F25">
        <v>179</v>
      </c>
      <c r="G25">
        <v>51</v>
      </c>
      <c r="H25">
        <v>38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89</v>
      </c>
      <c r="P25">
        <v>170</v>
      </c>
      <c r="Q25">
        <v>31</v>
      </c>
      <c r="R25">
        <v>1</v>
      </c>
      <c r="S25" t="s">
        <v>26</v>
      </c>
      <c r="T25" t="str">
        <f>VLOOKUP(Absent_Data[[#This Row],[Month of absence]],Index!$B$4:$C$15,2,FALSE)</f>
        <v>Summer</v>
      </c>
      <c r="U25" t="str" cm="1">
        <f t="array" ref="U25">_xlfn.IFS(Absent_Data[[#This Row],[Body mass index]]&lt;18.5,"Underweight", Absent_Data[[#This Row],[Body mass index]] &lt;=25, "Healthy", Absent_Data[[#This Row],[Body mass index]]&lt;=30, "Overweight",TRUE, "Obese")</f>
        <v>Obese</v>
      </c>
      <c r="W25" s="14"/>
    </row>
    <row r="26" spans="1:23" x14ac:dyDescent="0.3">
      <c r="A26">
        <v>23</v>
      </c>
      <c r="B26">
        <v>13</v>
      </c>
      <c r="C26">
        <v>8</v>
      </c>
      <c r="D26">
        <v>2</v>
      </c>
      <c r="E26">
        <v>51</v>
      </c>
      <c r="F26">
        <v>361</v>
      </c>
      <c r="G26">
        <v>52</v>
      </c>
      <c r="H26">
        <v>28</v>
      </c>
      <c r="I26">
        <v>0</v>
      </c>
      <c r="J26">
        <v>1</v>
      </c>
      <c r="K26">
        <v>1</v>
      </c>
      <c r="L26">
        <v>1</v>
      </c>
      <c r="M26">
        <v>0</v>
      </c>
      <c r="N26">
        <v>4</v>
      </c>
      <c r="O26">
        <v>80</v>
      </c>
      <c r="P26">
        <v>172</v>
      </c>
      <c r="Q26">
        <v>27</v>
      </c>
      <c r="R26">
        <v>40</v>
      </c>
      <c r="S26" t="s">
        <v>30</v>
      </c>
      <c r="T26" t="str">
        <f>VLOOKUP(Absent_Data[[#This Row],[Month of absence]],Index!$B$4:$C$15,2,FALSE)</f>
        <v>Summer</v>
      </c>
      <c r="U26" t="str" cm="1">
        <f t="array" ref="U26">_xlfn.IFS(Absent_Data[[#This Row],[Body mass index]]&lt;18.5,"Underweight", Absent_Data[[#This Row],[Body mass index]] &lt;=25, "Healthy", Absent_Data[[#This Row],[Body mass index]]&lt;=30, "Overweight",TRUE, "Obese")</f>
        <v>Overweight</v>
      </c>
      <c r="W26" s="14"/>
    </row>
    <row r="27" spans="1:23" x14ac:dyDescent="0.3">
      <c r="A27">
        <v>24</v>
      </c>
      <c r="B27">
        <v>28</v>
      </c>
      <c r="C27">
        <v>8</v>
      </c>
      <c r="D27">
        <v>6</v>
      </c>
      <c r="E27">
        <v>45</v>
      </c>
      <c r="F27">
        <v>260</v>
      </c>
      <c r="G27">
        <v>50</v>
      </c>
      <c r="H27">
        <v>36</v>
      </c>
      <c r="I27">
        <v>0</v>
      </c>
      <c r="J27">
        <v>1</v>
      </c>
      <c r="K27">
        <v>4</v>
      </c>
      <c r="L27">
        <v>1</v>
      </c>
      <c r="M27">
        <v>0</v>
      </c>
      <c r="N27">
        <v>0</v>
      </c>
      <c r="O27">
        <v>65</v>
      </c>
      <c r="P27">
        <v>168</v>
      </c>
      <c r="Q27">
        <v>23</v>
      </c>
      <c r="R27">
        <v>4</v>
      </c>
      <c r="S27" t="s">
        <v>31</v>
      </c>
      <c r="T27" t="str">
        <f>VLOOKUP(Absent_Data[[#This Row],[Month of absence]],Index!$B$4:$C$15,2,FALSE)</f>
        <v>Summer</v>
      </c>
      <c r="U27" t="str" cm="1">
        <f t="array" ref="U27">_xlfn.IFS(Absent_Data[[#This Row],[Body mass index]]&lt;18.5,"Underweight", Absent_Data[[#This Row],[Body mass index]] &lt;=25, "Healthy", Absent_Data[[#This Row],[Body mass index]]&lt;=30, "Overweight",TRUE, "Obese")</f>
        <v>Healthy</v>
      </c>
      <c r="W27" s="14"/>
    </row>
    <row r="28" spans="1:23" x14ac:dyDescent="0.3">
      <c r="A28">
        <v>25</v>
      </c>
      <c r="B28">
        <v>18</v>
      </c>
      <c r="C28">
        <v>8</v>
      </c>
      <c r="D28">
        <v>2</v>
      </c>
      <c r="E28">
        <v>31</v>
      </c>
      <c r="F28">
        <v>289</v>
      </c>
      <c r="G28">
        <v>36</v>
      </c>
      <c r="H28">
        <v>33</v>
      </c>
      <c r="I28">
        <v>0</v>
      </c>
      <c r="J28">
        <v>1</v>
      </c>
      <c r="K28">
        <v>2</v>
      </c>
      <c r="L28">
        <v>1</v>
      </c>
      <c r="M28">
        <v>0</v>
      </c>
      <c r="N28">
        <v>1</v>
      </c>
      <c r="O28">
        <v>90</v>
      </c>
      <c r="P28">
        <v>172</v>
      </c>
      <c r="Q28">
        <v>30</v>
      </c>
      <c r="R28">
        <v>8</v>
      </c>
      <c r="S28" t="s">
        <v>32</v>
      </c>
      <c r="T28" t="str">
        <f>VLOOKUP(Absent_Data[[#This Row],[Month of absence]],Index!$B$4:$C$15,2,FALSE)</f>
        <v>Summer</v>
      </c>
      <c r="U28" t="str" cm="1">
        <f t="array" ref="U28">_xlfn.IFS(Absent_Data[[#This Row],[Body mass index]]&lt;18.5,"Underweight", Absent_Data[[#This Row],[Body mass index]] &lt;=25, "Healthy", Absent_Data[[#This Row],[Body mass index]]&lt;=30, "Overweight",TRUE, "Obese")</f>
        <v>Overweight</v>
      </c>
      <c r="W28" s="14"/>
    </row>
    <row r="29" spans="1:23" x14ac:dyDescent="0.3">
      <c r="A29">
        <v>26</v>
      </c>
      <c r="B29">
        <v>25</v>
      </c>
      <c r="C29">
        <v>8</v>
      </c>
      <c r="D29">
        <v>2</v>
      </c>
      <c r="E29">
        <v>45</v>
      </c>
      <c r="F29">
        <v>361</v>
      </c>
      <c r="G29">
        <v>52</v>
      </c>
      <c r="H29">
        <v>28</v>
      </c>
      <c r="I29">
        <v>0</v>
      </c>
      <c r="J29">
        <v>1</v>
      </c>
      <c r="K29">
        <v>1</v>
      </c>
      <c r="L29">
        <v>1</v>
      </c>
      <c r="M29">
        <v>0</v>
      </c>
      <c r="N29">
        <v>4</v>
      </c>
      <c r="O29">
        <v>80</v>
      </c>
      <c r="P29">
        <v>172</v>
      </c>
      <c r="Q29">
        <v>27</v>
      </c>
      <c r="R29">
        <v>7</v>
      </c>
      <c r="S29" t="s">
        <v>33</v>
      </c>
      <c r="T29" t="str">
        <f>VLOOKUP(Absent_Data[[#This Row],[Month of absence]],Index!$B$4:$C$15,2,FALSE)</f>
        <v>Summer</v>
      </c>
      <c r="U29" t="str" cm="1">
        <f t="array" ref="U29">_xlfn.IFS(Absent_Data[[#This Row],[Body mass index]]&lt;18.5,"Underweight", Absent_Data[[#This Row],[Body mass index]] &lt;=25, "Healthy", Absent_Data[[#This Row],[Body mass index]]&lt;=30, "Overweight",TRUE, "Obese")</f>
        <v>Overweight</v>
      </c>
      <c r="W29" s="14"/>
    </row>
    <row r="30" spans="1:23" x14ac:dyDescent="0.3">
      <c r="A30">
        <v>29</v>
      </c>
      <c r="B30">
        <v>18</v>
      </c>
      <c r="C30">
        <v>8</v>
      </c>
      <c r="D30">
        <v>4</v>
      </c>
      <c r="E30">
        <v>51</v>
      </c>
      <c r="F30">
        <v>289</v>
      </c>
      <c r="G30">
        <v>36</v>
      </c>
      <c r="H30">
        <v>33</v>
      </c>
      <c r="I30">
        <v>0</v>
      </c>
      <c r="J30">
        <v>1</v>
      </c>
      <c r="K30">
        <v>2</v>
      </c>
      <c r="L30">
        <v>1</v>
      </c>
      <c r="M30">
        <v>0</v>
      </c>
      <c r="N30">
        <v>1</v>
      </c>
      <c r="O30">
        <v>90</v>
      </c>
      <c r="P30">
        <v>172</v>
      </c>
      <c r="Q30">
        <v>30</v>
      </c>
      <c r="R30">
        <v>8</v>
      </c>
      <c r="S30" t="s">
        <v>32</v>
      </c>
      <c r="T30" t="str">
        <f>VLOOKUP(Absent_Data[[#This Row],[Month of absence]],Index!$B$4:$C$15,2,FALSE)</f>
        <v>Summer</v>
      </c>
      <c r="U30" t="str" cm="1">
        <f t="array" ref="U30">_xlfn.IFS(Absent_Data[[#This Row],[Body mass index]]&lt;18.5,"Underweight", Absent_Data[[#This Row],[Body mass index]] &lt;=25, "Healthy", Absent_Data[[#This Row],[Body mass index]]&lt;=30, "Overweight",TRUE, "Obese")</f>
        <v>Overweight</v>
      </c>
      <c r="W30" s="14"/>
    </row>
    <row r="31" spans="1:23" x14ac:dyDescent="0.3">
      <c r="A31">
        <v>28</v>
      </c>
      <c r="B31">
        <v>28</v>
      </c>
      <c r="C31">
        <v>8</v>
      </c>
      <c r="D31">
        <v>4</v>
      </c>
      <c r="E31">
        <v>39</v>
      </c>
      <c r="F31">
        <v>157</v>
      </c>
      <c r="G31">
        <v>27</v>
      </c>
      <c r="H31">
        <v>29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75</v>
      </c>
      <c r="P31">
        <v>185</v>
      </c>
      <c r="Q31">
        <v>22</v>
      </c>
      <c r="R31">
        <v>4</v>
      </c>
      <c r="S31" t="s">
        <v>31</v>
      </c>
      <c r="T31" t="str">
        <f>VLOOKUP(Absent_Data[[#This Row],[Month of absence]],Index!$B$4:$C$15,2,FALSE)</f>
        <v>Summer</v>
      </c>
      <c r="U31" t="str" cm="1">
        <f t="array" ref="U31">_xlfn.IFS(Absent_Data[[#This Row],[Body mass index]]&lt;18.5,"Underweight", Absent_Data[[#This Row],[Body mass index]] &lt;=25, "Healthy", Absent_Data[[#This Row],[Body mass index]]&lt;=30, "Overweight",TRUE, "Obese")</f>
        <v>Healthy</v>
      </c>
      <c r="W31" s="14"/>
    </row>
    <row r="32" spans="1:23" x14ac:dyDescent="0.3">
      <c r="A32">
        <v>31</v>
      </c>
      <c r="B32">
        <v>18</v>
      </c>
      <c r="C32">
        <v>8</v>
      </c>
      <c r="D32">
        <v>2</v>
      </c>
      <c r="E32">
        <v>28</v>
      </c>
      <c r="F32">
        <v>179</v>
      </c>
      <c r="G32">
        <v>51</v>
      </c>
      <c r="H32">
        <v>38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89</v>
      </c>
      <c r="P32">
        <v>170</v>
      </c>
      <c r="Q32">
        <v>31</v>
      </c>
      <c r="R32">
        <v>8</v>
      </c>
      <c r="S32" t="s">
        <v>32</v>
      </c>
      <c r="T32" t="str">
        <f>VLOOKUP(Absent_Data[[#This Row],[Month of absence]],Index!$B$4:$C$15,2,FALSE)</f>
        <v>Summer</v>
      </c>
      <c r="U32" t="str" cm="1">
        <f t="array" ref="U32">_xlfn.IFS(Absent_Data[[#This Row],[Body mass index]]&lt;18.5,"Underweight", Absent_Data[[#This Row],[Body mass index]] &lt;=25, "Healthy", Absent_Data[[#This Row],[Body mass index]]&lt;=30, "Overweight",TRUE, "Obese")</f>
        <v>Obese</v>
      </c>
      <c r="W32" s="14"/>
    </row>
    <row r="33" spans="1:23" x14ac:dyDescent="0.3">
      <c r="A33">
        <v>32</v>
      </c>
      <c r="B33">
        <v>18</v>
      </c>
      <c r="C33">
        <v>8</v>
      </c>
      <c r="D33">
        <v>5</v>
      </c>
      <c r="E33">
        <v>47</v>
      </c>
      <c r="F33">
        <v>235</v>
      </c>
      <c r="G33">
        <v>29</v>
      </c>
      <c r="H33">
        <v>48</v>
      </c>
      <c r="I33">
        <v>0</v>
      </c>
      <c r="J33">
        <v>1</v>
      </c>
      <c r="K33">
        <v>1</v>
      </c>
      <c r="L33">
        <v>0</v>
      </c>
      <c r="M33">
        <v>1</v>
      </c>
      <c r="N33">
        <v>5</v>
      </c>
      <c r="O33">
        <v>88</v>
      </c>
      <c r="P33">
        <v>163</v>
      </c>
      <c r="Q33">
        <v>33</v>
      </c>
      <c r="R33">
        <v>8</v>
      </c>
      <c r="S33" t="s">
        <v>32</v>
      </c>
      <c r="T33" t="str">
        <f>VLOOKUP(Absent_Data[[#This Row],[Month of absence]],Index!$B$4:$C$15,2,FALSE)</f>
        <v>Summer</v>
      </c>
      <c r="U33" t="str" cm="1">
        <f t="array" ref="U33">_xlfn.IFS(Absent_Data[[#This Row],[Body mass index]]&lt;18.5,"Underweight", Absent_Data[[#This Row],[Body mass index]] &lt;=25, "Healthy", Absent_Data[[#This Row],[Body mass index]]&lt;=30, "Overweight",TRUE, "Obese")</f>
        <v>Obese</v>
      </c>
      <c r="W33" s="14"/>
    </row>
    <row r="34" spans="1:23" x14ac:dyDescent="0.3">
      <c r="A34">
        <v>33</v>
      </c>
      <c r="B34">
        <v>23</v>
      </c>
      <c r="C34">
        <v>8</v>
      </c>
      <c r="D34">
        <v>5</v>
      </c>
      <c r="E34">
        <v>53</v>
      </c>
      <c r="F34">
        <v>235</v>
      </c>
      <c r="G34">
        <v>11</v>
      </c>
      <c r="H34">
        <v>37</v>
      </c>
      <c r="I34">
        <v>0</v>
      </c>
      <c r="J34">
        <v>3</v>
      </c>
      <c r="K34">
        <v>1</v>
      </c>
      <c r="L34">
        <v>0</v>
      </c>
      <c r="M34">
        <v>0</v>
      </c>
      <c r="N34">
        <v>1</v>
      </c>
      <c r="O34">
        <v>88</v>
      </c>
      <c r="P34">
        <v>172</v>
      </c>
      <c r="Q34">
        <v>29</v>
      </c>
      <c r="R34">
        <v>4</v>
      </c>
      <c r="S34" t="s">
        <v>22</v>
      </c>
      <c r="T34" t="str">
        <f>VLOOKUP(Absent_Data[[#This Row],[Month of absence]],Index!$B$4:$C$15,2,FALSE)</f>
        <v>Summer</v>
      </c>
      <c r="U34" t="str" cm="1">
        <f t="array" ref="U34">_xlfn.IFS(Absent_Data[[#This Row],[Body mass index]]&lt;18.5,"Underweight", Absent_Data[[#This Row],[Body mass index]] &lt;=25, "Healthy", Absent_Data[[#This Row],[Body mass index]]&lt;=30, "Overweight",TRUE, "Obese")</f>
        <v>Overweight</v>
      </c>
      <c r="W34" s="14"/>
    </row>
    <row r="35" spans="1:23" x14ac:dyDescent="0.3">
      <c r="A35">
        <v>34</v>
      </c>
      <c r="B35">
        <v>18</v>
      </c>
      <c r="C35">
        <v>8</v>
      </c>
      <c r="D35">
        <v>2</v>
      </c>
      <c r="E35">
        <v>51</v>
      </c>
      <c r="F35">
        <v>235</v>
      </c>
      <c r="G35">
        <v>29</v>
      </c>
      <c r="H35">
        <v>48</v>
      </c>
      <c r="I35">
        <v>0</v>
      </c>
      <c r="J35">
        <v>1</v>
      </c>
      <c r="K35">
        <v>1</v>
      </c>
      <c r="L35">
        <v>0</v>
      </c>
      <c r="M35">
        <v>1</v>
      </c>
      <c r="N35">
        <v>5</v>
      </c>
      <c r="O35">
        <v>88</v>
      </c>
      <c r="P35">
        <v>163</v>
      </c>
      <c r="Q35">
        <v>33</v>
      </c>
      <c r="R35">
        <v>8</v>
      </c>
      <c r="S35" t="s">
        <v>32</v>
      </c>
      <c r="T35" t="str">
        <f>VLOOKUP(Absent_Data[[#This Row],[Month of absence]],Index!$B$4:$C$15,2,FALSE)</f>
        <v>Summer</v>
      </c>
      <c r="U35" t="str" cm="1">
        <f t="array" ref="U35">_xlfn.IFS(Absent_Data[[#This Row],[Body mass index]]&lt;18.5,"Underweight", Absent_Data[[#This Row],[Body mass index]] &lt;=25, "Healthy", Absent_Data[[#This Row],[Body mass index]]&lt;=30, "Overweight",TRUE, "Obese")</f>
        <v>Obese</v>
      </c>
      <c r="W35" s="14"/>
    </row>
    <row r="36" spans="1:23" x14ac:dyDescent="0.3">
      <c r="A36">
        <v>35</v>
      </c>
      <c r="B36">
        <v>23</v>
      </c>
      <c r="C36">
        <v>8</v>
      </c>
      <c r="D36">
        <v>2</v>
      </c>
      <c r="E36">
        <v>28</v>
      </c>
      <c r="F36">
        <v>179</v>
      </c>
      <c r="G36">
        <v>51</v>
      </c>
      <c r="H36">
        <v>38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89</v>
      </c>
      <c r="P36">
        <v>170</v>
      </c>
      <c r="Q36">
        <v>31</v>
      </c>
      <c r="R36">
        <v>2</v>
      </c>
      <c r="S36" t="s">
        <v>22</v>
      </c>
      <c r="T36" t="str">
        <f>VLOOKUP(Absent_Data[[#This Row],[Month of absence]],Index!$B$4:$C$15,2,FALSE)</f>
        <v>Summer</v>
      </c>
      <c r="U36" t="str" cm="1">
        <f t="array" ref="U36">_xlfn.IFS(Absent_Data[[#This Row],[Body mass index]]&lt;18.5,"Underweight", Absent_Data[[#This Row],[Body mass index]] &lt;=25, "Healthy", Absent_Data[[#This Row],[Body mass index]]&lt;=30, "Overweight",TRUE, "Obese")</f>
        <v>Obese</v>
      </c>
      <c r="W36" s="14"/>
    </row>
    <row r="37" spans="1:23" x14ac:dyDescent="0.3">
      <c r="A37">
        <v>36</v>
      </c>
      <c r="B37">
        <v>23</v>
      </c>
      <c r="C37">
        <v>8</v>
      </c>
      <c r="D37">
        <v>2</v>
      </c>
      <c r="E37">
        <v>40</v>
      </c>
      <c r="F37">
        <v>361</v>
      </c>
      <c r="G37">
        <v>52</v>
      </c>
      <c r="H37">
        <v>28</v>
      </c>
      <c r="I37">
        <v>0</v>
      </c>
      <c r="J37">
        <v>1</v>
      </c>
      <c r="K37">
        <v>1</v>
      </c>
      <c r="L37">
        <v>1</v>
      </c>
      <c r="M37">
        <v>0</v>
      </c>
      <c r="N37">
        <v>4</v>
      </c>
      <c r="O37">
        <v>80</v>
      </c>
      <c r="P37">
        <v>172</v>
      </c>
      <c r="Q37">
        <v>27</v>
      </c>
      <c r="R37">
        <v>1</v>
      </c>
      <c r="S37" t="s">
        <v>22</v>
      </c>
      <c r="T37" t="str">
        <f>VLOOKUP(Absent_Data[[#This Row],[Month of absence]],Index!$B$4:$C$15,2,FALSE)</f>
        <v>Summer</v>
      </c>
      <c r="U37" t="str" cm="1">
        <f t="array" ref="U37">_xlfn.IFS(Absent_Data[[#This Row],[Body mass index]]&lt;18.5,"Underweight", Absent_Data[[#This Row],[Body mass index]] &lt;=25, "Healthy", Absent_Data[[#This Row],[Body mass index]]&lt;=30, "Overweight",TRUE, "Obese")</f>
        <v>Overweight</v>
      </c>
      <c r="W37" s="14"/>
    </row>
    <row r="38" spans="1:23" x14ac:dyDescent="0.3">
      <c r="A38">
        <v>37</v>
      </c>
      <c r="B38">
        <v>24</v>
      </c>
      <c r="C38">
        <v>8</v>
      </c>
      <c r="D38">
        <v>3</v>
      </c>
      <c r="E38">
        <v>29</v>
      </c>
      <c r="F38">
        <v>289</v>
      </c>
      <c r="G38">
        <v>36</v>
      </c>
      <c r="H38">
        <v>33</v>
      </c>
      <c r="I38">
        <v>0</v>
      </c>
      <c r="J38">
        <v>1</v>
      </c>
      <c r="K38">
        <v>2</v>
      </c>
      <c r="L38">
        <v>1</v>
      </c>
      <c r="M38">
        <v>0</v>
      </c>
      <c r="N38">
        <v>1</v>
      </c>
      <c r="O38">
        <v>90</v>
      </c>
      <c r="P38">
        <v>172</v>
      </c>
      <c r="Q38">
        <v>30</v>
      </c>
      <c r="R38">
        <v>8</v>
      </c>
      <c r="S38" t="s">
        <v>34</v>
      </c>
      <c r="T38" t="str">
        <f>VLOOKUP(Absent_Data[[#This Row],[Month of absence]],Index!$B$4:$C$15,2,FALSE)</f>
        <v>Summer</v>
      </c>
      <c r="U38" t="str" cm="1">
        <f t="array" ref="U38">_xlfn.IFS(Absent_Data[[#This Row],[Body mass index]]&lt;18.5,"Underweight", Absent_Data[[#This Row],[Body mass index]] &lt;=25, "Healthy", Absent_Data[[#This Row],[Body mass index]]&lt;=30, "Overweight",TRUE, "Obese")</f>
        <v>Overweight</v>
      </c>
      <c r="W38" s="14"/>
    </row>
    <row r="39" spans="1:23" x14ac:dyDescent="0.3">
      <c r="A39">
        <v>38</v>
      </c>
      <c r="B39">
        <v>11</v>
      </c>
      <c r="C39">
        <v>8</v>
      </c>
      <c r="D39">
        <v>5</v>
      </c>
      <c r="E39">
        <v>50</v>
      </c>
      <c r="F39">
        <v>291</v>
      </c>
      <c r="G39">
        <v>50</v>
      </c>
      <c r="H39">
        <v>32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65</v>
      </c>
      <c r="P39">
        <v>169</v>
      </c>
      <c r="Q39">
        <v>23</v>
      </c>
      <c r="R39">
        <v>4</v>
      </c>
      <c r="S39" t="s">
        <v>26</v>
      </c>
      <c r="T39" t="str">
        <f>VLOOKUP(Absent_Data[[#This Row],[Month of absence]],Index!$B$4:$C$15,2,FALSE)</f>
        <v>Summer</v>
      </c>
      <c r="U39" t="str" cm="1">
        <f t="array" ref="U39">_xlfn.IFS(Absent_Data[[#This Row],[Body mass index]]&lt;18.5,"Underweight", Absent_Data[[#This Row],[Body mass index]] &lt;=25, "Healthy", Absent_Data[[#This Row],[Body mass index]]&lt;=30, "Overweight",TRUE, "Obese")</f>
        <v>Healthy</v>
      </c>
      <c r="W39" s="14"/>
    </row>
    <row r="40" spans="1:23" x14ac:dyDescent="0.3">
      <c r="A40">
        <v>39</v>
      </c>
      <c r="B40">
        <v>28</v>
      </c>
      <c r="C40">
        <v>8</v>
      </c>
      <c r="D40">
        <v>6</v>
      </c>
      <c r="E40">
        <v>51</v>
      </c>
      <c r="F40">
        <v>235</v>
      </c>
      <c r="G40">
        <v>29</v>
      </c>
      <c r="H40">
        <v>48</v>
      </c>
      <c r="I40">
        <v>0</v>
      </c>
      <c r="J40">
        <v>1</v>
      </c>
      <c r="K40">
        <v>1</v>
      </c>
      <c r="L40">
        <v>0</v>
      </c>
      <c r="M40">
        <v>1</v>
      </c>
      <c r="N40">
        <v>5</v>
      </c>
      <c r="O40">
        <v>88</v>
      </c>
      <c r="P40">
        <v>163</v>
      </c>
      <c r="Q40">
        <v>33</v>
      </c>
      <c r="R40">
        <v>8</v>
      </c>
      <c r="S40" t="s">
        <v>31</v>
      </c>
      <c r="T40" t="str">
        <f>VLOOKUP(Absent_Data[[#This Row],[Month of absence]],Index!$B$4:$C$15,2,FALSE)</f>
        <v>Summer</v>
      </c>
      <c r="U40" t="str" cm="1">
        <f t="array" ref="U40">_xlfn.IFS(Absent_Data[[#This Row],[Body mass index]]&lt;18.5,"Underweight", Absent_Data[[#This Row],[Body mass index]] &lt;=25, "Healthy", Absent_Data[[#This Row],[Body mass index]]&lt;=30, "Overweight",TRUE, "Obese")</f>
        <v>Obese</v>
      </c>
      <c r="W40" s="14"/>
    </row>
    <row r="41" spans="1:23" x14ac:dyDescent="0.3">
      <c r="A41">
        <v>40</v>
      </c>
      <c r="B41">
        <v>23</v>
      </c>
      <c r="C41">
        <v>8</v>
      </c>
      <c r="D41">
        <v>6</v>
      </c>
      <c r="E41">
        <v>33</v>
      </c>
      <c r="F41">
        <v>260</v>
      </c>
      <c r="G41">
        <v>50</v>
      </c>
      <c r="H41">
        <v>36</v>
      </c>
      <c r="I41">
        <v>0</v>
      </c>
      <c r="J41">
        <v>1</v>
      </c>
      <c r="K41">
        <v>4</v>
      </c>
      <c r="L41">
        <v>1</v>
      </c>
      <c r="M41">
        <v>0</v>
      </c>
      <c r="N41">
        <v>0</v>
      </c>
      <c r="O41">
        <v>65</v>
      </c>
      <c r="P41">
        <v>168</v>
      </c>
      <c r="Q41">
        <v>23</v>
      </c>
      <c r="R41">
        <v>4</v>
      </c>
      <c r="S41" t="s">
        <v>22</v>
      </c>
      <c r="T41" t="str">
        <f>VLOOKUP(Absent_Data[[#This Row],[Month of absence]],Index!$B$4:$C$15,2,FALSE)</f>
        <v>Summer</v>
      </c>
      <c r="U41" t="str" cm="1">
        <f t="array" ref="U41">_xlfn.IFS(Absent_Data[[#This Row],[Body mass index]]&lt;18.5,"Underweight", Absent_Data[[#This Row],[Body mass index]] &lt;=25, "Healthy", Absent_Data[[#This Row],[Body mass index]]&lt;=30, "Overweight",TRUE, "Obese")</f>
        <v>Healthy</v>
      </c>
      <c r="W41" s="14"/>
    </row>
    <row r="42" spans="1:23" x14ac:dyDescent="0.3">
      <c r="A42">
        <v>41</v>
      </c>
      <c r="B42">
        <v>23</v>
      </c>
      <c r="C42">
        <v>9</v>
      </c>
      <c r="D42">
        <v>3</v>
      </c>
      <c r="E42">
        <v>51</v>
      </c>
      <c r="F42">
        <v>184</v>
      </c>
      <c r="G42">
        <v>42</v>
      </c>
      <c r="H42">
        <v>27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58</v>
      </c>
      <c r="P42">
        <v>167</v>
      </c>
      <c r="Q42">
        <v>21</v>
      </c>
      <c r="R42">
        <v>2</v>
      </c>
      <c r="S42" t="s">
        <v>22</v>
      </c>
      <c r="T42" t="str">
        <f>VLOOKUP(Absent_Data[[#This Row],[Month of absence]],Index!$B$4:$C$15,2,FALSE)</f>
        <v>Fall</v>
      </c>
      <c r="U42" t="str" cm="1">
        <f t="array" ref="U42">_xlfn.IFS(Absent_Data[[#This Row],[Body mass index]]&lt;18.5,"Underweight", Absent_Data[[#This Row],[Body mass index]] &lt;=25, "Healthy", Absent_Data[[#This Row],[Body mass index]]&lt;=30, "Overweight",TRUE, "Obese")</f>
        <v>Healthy</v>
      </c>
      <c r="W42" s="14"/>
    </row>
    <row r="43" spans="1:23" x14ac:dyDescent="0.3">
      <c r="A43">
        <v>42</v>
      </c>
      <c r="B43">
        <v>23</v>
      </c>
      <c r="C43">
        <v>9</v>
      </c>
      <c r="D43">
        <v>2</v>
      </c>
      <c r="E43">
        <v>32</v>
      </c>
      <c r="F43">
        <v>118</v>
      </c>
      <c r="G43">
        <v>10</v>
      </c>
      <c r="H43">
        <v>37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83</v>
      </c>
      <c r="P43">
        <v>172</v>
      </c>
      <c r="Q43">
        <v>28</v>
      </c>
      <c r="R43">
        <v>4</v>
      </c>
      <c r="S43" t="s">
        <v>22</v>
      </c>
      <c r="T43" t="str">
        <f>VLOOKUP(Absent_Data[[#This Row],[Month of absence]],Index!$B$4:$C$15,2,FALSE)</f>
        <v>Fall</v>
      </c>
      <c r="U43" t="str" cm="1">
        <f t="array" ref="U43">_xlfn.IFS(Absent_Data[[#This Row],[Body mass index]]&lt;18.5,"Underweight", Absent_Data[[#This Row],[Body mass index]] &lt;=25, "Healthy", Absent_Data[[#This Row],[Body mass index]]&lt;=30, "Overweight",TRUE, "Obese")</f>
        <v>Overweight</v>
      </c>
      <c r="W43" s="14"/>
    </row>
    <row r="44" spans="1:23" x14ac:dyDescent="0.3">
      <c r="A44">
        <v>43</v>
      </c>
      <c r="B44">
        <v>23</v>
      </c>
      <c r="C44">
        <v>9</v>
      </c>
      <c r="D44">
        <v>3</v>
      </c>
      <c r="E44">
        <v>37</v>
      </c>
      <c r="F44">
        <v>179</v>
      </c>
      <c r="G44">
        <v>51</v>
      </c>
      <c r="H44">
        <v>38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89</v>
      </c>
      <c r="P44">
        <v>170</v>
      </c>
      <c r="Q44">
        <v>31</v>
      </c>
      <c r="R44">
        <v>4</v>
      </c>
      <c r="S44" t="s">
        <v>22</v>
      </c>
      <c r="T44" t="str">
        <f>VLOOKUP(Absent_Data[[#This Row],[Month of absence]],Index!$B$4:$C$15,2,FALSE)</f>
        <v>Fall</v>
      </c>
      <c r="U44" t="str" cm="1">
        <f t="array" ref="U44">_xlfn.IFS(Absent_Data[[#This Row],[Body mass index]]&lt;18.5,"Underweight", Absent_Data[[#This Row],[Body mass index]] &lt;=25, "Healthy", Absent_Data[[#This Row],[Body mass index]]&lt;=30, "Overweight",TRUE, "Obese")</f>
        <v>Obese</v>
      </c>
      <c r="W44" s="14"/>
    </row>
    <row r="45" spans="1:23" x14ac:dyDescent="0.3">
      <c r="A45">
        <v>44</v>
      </c>
      <c r="B45">
        <v>19</v>
      </c>
      <c r="C45">
        <v>9</v>
      </c>
      <c r="D45">
        <v>3</v>
      </c>
      <c r="E45">
        <v>42</v>
      </c>
      <c r="F45">
        <v>235</v>
      </c>
      <c r="G45">
        <v>20</v>
      </c>
      <c r="H45">
        <v>43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106</v>
      </c>
      <c r="P45">
        <v>167</v>
      </c>
      <c r="Q45">
        <v>38</v>
      </c>
      <c r="R45">
        <v>8</v>
      </c>
      <c r="S45" t="s">
        <v>25</v>
      </c>
      <c r="T45" t="str">
        <f>VLOOKUP(Absent_Data[[#This Row],[Month of absence]],Index!$B$4:$C$15,2,FALSE)</f>
        <v>Fall</v>
      </c>
      <c r="U45" t="str" cm="1">
        <f t="array" ref="U45">_xlfn.IFS(Absent_Data[[#This Row],[Body mass index]]&lt;18.5,"Underweight", Absent_Data[[#This Row],[Body mass index]] &lt;=25, "Healthy", Absent_Data[[#This Row],[Body mass index]]&lt;=30, "Overweight",TRUE, "Obese")</f>
        <v>Obese</v>
      </c>
      <c r="W45" s="14"/>
    </row>
    <row r="46" spans="1:23" x14ac:dyDescent="0.3">
      <c r="A46">
        <v>45</v>
      </c>
      <c r="B46">
        <v>23</v>
      </c>
      <c r="C46">
        <v>9</v>
      </c>
      <c r="D46">
        <v>4</v>
      </c>
      <c r="E46">
        <v>48</v>
      </c>
      <c r="F46">
        <v>155</v>
      </c>
      <c r="G46">
        <v>12</v>
      </c>
      <c r="H46">
        <v>34</v>
      </c>
      <c r="I46">
        <v>0</v>
      </c>
      <c r="J46">
        <v>1</v>
      </c>
      <c r="K46">
        <v>2</v>
      </c>
      <c r="L46">
        <v>1</v>
      </c>
      <c r="M46">
        <v>0</v>
      </c>
      <c r="N46">
        <v>0</v>
      </c>
      <c r="O46">
        <v>95</v>
      </c>
      <c r="P46">
        <v>196</v>
      </c>
      <c r="Q46">
        <v>25</v>
      </c>
      <c r="R46">
        <v>2</v>
      </c>
      <c r="S46" t="s">
        <v>22</v>
      </c>
      <c r="T46" t="str">
        <f>VLOOKUP(Absent_Data[[#This Row],[Month of absence]],Index!$B$4:$C$15,2,FALSE)</f>
        <v>Fall</v>
      </c>
      <c r="U46" t="str" cm="1">
        <f t="array" ref="U46">_xlfn.IFS(Absent_Data[[#This Row],[Body mass index]]&lt;18.5,"Underweight", Absent_Data[[#This Row],[Body mass index]] &lt;=25, "Healthy", Absent_Data[[#This Row],[Body mass index]]&lt;=30, "Overweight",TRUE, "Obese")</f>
        <v>Healthy</v>
      </c>
      <c r="W46" s="14"/>
    </row>
    <row r="47" spans="1:23" x14ac:dyDescent="0.3">
      <c r="A47">
        <v>46</v>
      </c>
      <c r="B47">
        <v>23</v>
      </c>
      <c r="C47">
        <v>9</v>
      </c>
      <c r="D47">
        <v>2</v>
      </c>
      <c r="E47">
        <v>43</v>
      </c>
      <c r="F47">
        <v>118</v>
      </c>
      <c r="G47">
        <v>10</v>
      </c>
      <c r="H47">
        <v>37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83</v>
      </c>
      <c r="P47">
        <v>172</v>
      </c>
      <c r="Q47">
        <v>28</v>
      </c>
      <c r="R47">
        <v>3</v>
      </c>
      <c r="S47" t="s">
        <v>22</v>
      </c>
      <c r="T47" t="str">
        <f>VLOOKUP(Absent_Data[[#This Row],[Month of absence]],Index!$B$4:$C$15,2,FALSE)</f>
        <v>Fall</v>
      </c>
      <c r="U47" t="str" cm="1">
        <f t="array" ref="U47">_xlfn.IFS(Absent_Data[[#This Row],[Body mass index]]&lt;18.5,"Underweight", Absent_Data[[#This Row],[Body mass index]] &lt;=25, "Healthy", Absent_Data[[#This Row],[Body mass index]]&lt;=30, "Overweight",TRUE, "Obese")</f>
        <v>Overweight</v>
      </c>
      <c r="W47" s="14"/>
    </row>
    <row r="48" spans="1:23" x14ac:dyDescent="0.3">
      <c r="A48">
        <v>47</v>
      </c>
      <c r="B48">
        <v>23</v>
      </c>
      <c r="C48">
        <v>9</v>
      </c>
      <c r="D48">
        <v>3</v>
      </c>
      <c r="E48">
        <v>28</v>
      </c>
      <c r="F48">
        <v>179</v>
      </c>
      <c r="G48">
        <v>51</v>
      </c>
      <c r="H48">
        <v>38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89</v>
      </c>
      <c r="P48">
        <v>170</v>
      </c>
      <c r="Q48">
        <v>31</v>
      </c>
      <c r="R48">
        <v>3</v>
      </c>
      <c r="S48" t="s">
        <v>22</v>
      </c>
      <c r="T48" t="str">
        <f>VLOOKUP(Absent_Data[[#This Row],[Month of absence]],Index!$B$4:$C$15,2,FALSE)</f>
        <v>Fall</v>
      </c>
      <c r="U48" t="str" cm="1">
        <f t="array" ref="U48">_xlfn.IFS(Absent_Data[[#This Row],[Body mass index]]&lt;18.5,"Underweight", Absent_Data[[#This Row],[Body mass index]] &lt;=25, "Healthy", Absent_Data[[#This Row],[Body mass index]]&lt;=30, "Overweight",TRUE, "Obese")</f>
        <v>Obese</v>
      </c>
      <c r="W48" s="14"/>
    </row>
    <row r="49" spans="1:23" x14ac:dyDescent="0.3">
      <c r="A49">
        <v>48</v>
      </c>
      <c r="B49">
        <v>23</v>
      </c>
      <c r="C49">
        <v>9</v>
      </c>
      <c r="D49">
        <v>5</v>
      </c>
      <c r="E49">
        <v>51</v>
      </c>
      <c r="F49">
        <v>291</v>
      </c>
      <c r="G49">
        <v>31</v>
      </c>
      <c r="H49">
        <v>40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73</v>
      </c>
      <c r="P49">
        <v>171</v>
      </c>
      <c r="Q49">
        <v>25</v>
      </c>
      <c r="R49">
        <v>4</v>
      </c>
      <c r="S49" t="s">
        <v>22</v>
      </c>
      <c r="T49" t="str">
        <f>VLOOKUP(Absent_Data[[#This Row],[Month of absence]],Index!$B$4:$C$15,2,FALSE)</f>
        <v>Fall</v>
      </c>
      <c r="U49" t="str" cm="1">
        <f t="array" ref="U49">_xlfn.IFS(Absent_Data[[#This Row],[Body mass index]]&lt;18.5,"Underweight", Absent_Data[[#This Row],[Body mass index]] &lt;=25, "Healthy", Absent_Data[[#This Row],[Body mass index]]&lt;=30, "Overweight",TRUE, "Obese")</f>
        <v>Healthy</v>
      </c>
      <c r="W49" s="14"/>
    </row>
    <row r="50" spans="1:23" x14ac:dyDescent="0.3">
      <c r="A50">
        <v>49</v>
      </c>
      <c r="B50">
        <v>22</v>
      </c>
      <c r="C50">
        <v>9</v>
      </c>
      <c r="D50">
        <v>6</v>
      </c>
      <c r="E50">
        <v>42</v>
      </c>
      <c r="F50">
        <v>260</v>
      </c>
      <c r="G50">
        <v>50</v>
      </c>
      <c r="H50">
        <v>36</v>
      </c>
      <c r="I50">
        <v>0</v>
      </c>
      <c r="J50">
        <v>1</v>
      </c>
      <c r="K50">
        <v>4</v>
      </c>
      <c r="L50">
        <v>1</v>
      </c>
      <c r="M50">
        <v>0</v>
      </c>
      <c r="N50">
        <v>0</v>
      </c>
      <c r="O50">
        <v>65</v>
      </c>
      <c r="P50">
        <v>168</v>
      </c>
      <c r="Q50">
        <v>23</v>
      </c>
      <c r="R50">
        <v>8</v>
      </c>
      <c r="S50" t="s">
        <v>24</v>
      </c>
      <c r="T50" t="str">
        <f>VLOOKUP(Absent_Data[[#This Row],[Month of absence]],Index!$B$4:$C$15,2,FALSE)</f>
        <v>Fall</v>
      </c>
      <c r="U50" t="str" cm="1">
        <f t="array" ref="U50">_xlfn.IFS(Absent_Data[[#This Row],[Body mass index]]&lt;18.5,"Underweight", Absent_Data[[#This Row],[Body mass index]] &lt;=25, "Healthy", Absent_Data[[#This Row],[Body mass index]]&lt;=30, "Overweight",TRUE, "Obese")</f>
        <v>Healthy</v>
      </c>
      <c r="W50" s="14"/>
    </row>
    <row r="51" spans="1:23" x14ac:dyDescent="0.3">
      <c r="A51">
        <v>50</v>
      </c>
      <c r="B51">
        <v>14</v>
      </c>
      <c r="C51">
        <v>9</v>
      </c>
      <c r="D51">
        <v>2</v>
      </c>
      <c r="E51">
        <v>45</v>
      </c>
      <c r="F51">
        <v>291</v>
      </c>
      <c r="G51">
        <v>31</v>
      </c>
      <c r="H51">
        <v>40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73</v>
      </c>
      <c r="P51">
        <v>171</v>
      </c>
      <c r="Q51">
        <v>25</v>
      </c>
      <c r="R51">
        <v>32</v>
      </c>
      <c r="S51" t="s">
        <v>27</v>
      </c>
      <c r="T51" t="str">
        <f>VLOOKUP(Absent_Data[[#This Row],[Month of absence]],Index!$B$4:$C$15,2,FALSE)</f>
        <v>Fall</v>
      </c>
      <c r="U51" t="str" cm="1">
        <f t="array" ref="U51">_xlfn.IFS(Absent_Data[[#This Row],[Body mass index]]&lt;18.5,"Underweight", Absent_Data[[#This Row],[Body mass index]] &lt;=25, "Healthy", Absent_Data[[#This Row],[Body mass index]]&lt;=30, "Overweight",TRUE, "Obese")</f>
        <v>Healthy</v>
      </c>
      <c r="W51" s="14"/>
    </row>
    <row r="52" spans="1:23" x14ac:dyDescent="0.3">
      <c r="A52">
        <v>51</v>
      </c>
      <c r="B52">
        <v>0</v>
      </c>
      <c r="C52">
        <v>9</v>
      </c>
      <c r="D52">
        <v>2</v>
      </c>
      <c r="E52">
        <v>39</v>
      </c>
      <c r="F52">
        <v>260</v>
      </c>
      <c r="G52">
        <v>50</v>
      </c>
      <c r="H52">
        <v>36</v>
      </c>
      <c r="I52">
        <v>1</v>
      </c>
      <c r="J52">
        <v>1</v>
      </c>
      <c r="K52">
        <v>4</v>
      </c>
      <c r="L52">
        <v>1</v>
      </c>
      <c r="M52">
        <v>0</v>
      </c>
      <c r="N52">
        <v>0</v>
      </c>
      <c r="O52">
        <v>65</v>
      </c>
      <c r="P52">
        <v>168</v>
      </c>
      <c r="Q52">
        <v>23</v>
      </c>
      <c r="R52">
        <v>0</v>
      </c>
      <c r="S52" t="s">
        <v>20</v>
      </c>
      <c r="T52" t="str">
        <f>VLOOKUP(Absent_Data[[#This Row],[Month of absence]],Index!$B$4:$C$15,2,FALSE)</f>
        <v>Fall</v>
      </c>
      <c r="U52" t="str" cm="1">
        <f t="array" ref="U52">_xlfn.IFS(Absent_Data[[#This Row],[Body mass index]]&lt;18.5,"Underweight", Absent_Data[[#This Row],[Body mass index]] &lt;=25, "Healthy", Absent_Data[[#This Row],[Body mass index]]&lt;=30, "Overweight",TRUE, "Obese")</f>
        <v>Healthy</v>
      </c>
      <c r="W52" s="14"/>
    </row>
    <row r="53" spans="1:23" x14ac:dyDescent="0.3">
      <c r="A53">
        <v>52</v>
      </c>
      <c r="B53">
        <v>0</v>
      </c>
      <c r="C53">
        <v>9</v>
      </c>
      <c r="D53">
        <v>2</v>
      </c>
      <c r="E53">
        <v>42</v>
      </c>
      <c r="F53">
        <v>225</v>
      </c>
      <c r="G53">
        <v>26</v>
      </c>
      <c r="H53">
        <v>28</v>
      </c>
      <c r="I53">
        <v>1</v>
      </c>
      <c r="J53">
        <v>1</v>
      </c>
      <c r="K53">
        <v>1</v>
      </c>
      <c r="L53">
        <v>0</v>
      </c>
      <c r="M53">
        <v>0</v>
      </c>
      <c r="N53">
        <v>2</v>
      </c>
      <c r="O53">
        <v>69</v>
      </c>
      <c r="P53">
        <v>169</v>
      </c>
      <c r="Q53">
        <v>24</v>
      </c>
      <c r="R53">
        <v>0</v>
      </c>
      <c r="S53" t="s">
        <v>20</v>
      </c>
      <c r="T53" t="str">
        <f>VLOOKUP(Absent_Data[[#This Row],[Month of absence]],Index!$B$4:$C$15,2,FALSE)</f>
        <v>Fall</v>
      </c>
      <c r="U53" t="str" cm="1">
        <f t="array" ref="U53">_xlfn.IFS(Absent_Data[[#This Row],[Body mass index]]&lt;18.5,"Underweight", Absent_Data[[#This Row],[Body mass index]] &lt;=25, "Healthy", Absent_Data[[#This Row],[Body mass index]]&lt;=30, "Overweight",TRUE, "Obese")</f>
        <v>Healthy</v>
      </c>
      <c r="W53" s="14"/>
    </row>
    <row r="54" spans="1:23" x14ac:dyDescent="0.3">
      <c r="A54">
        <v>53</v>
      </c>
      <c r="B54">
        <v>23</v>
      </c>
      <c r="C54">
        <v>9</v>
      </c>
      <c r="D54">
        <v>3</v>
      </c>
      <c r="E54">
        <v>22</v>
      </c>
      <c r="F54">
        <v>225</v>
      </c>
      <c r="G54">
        <v>26</v>
      </c>
      <c r="H54">
        <v>28</v>
      </c>
      <c r="I54">
        <v>0</v>
      </c>
      <c r="J54">
        <v>1</v>
      </c>
      <c r="K54">
        <v>1</v>
      </c>
      <c r="L54">
        <v>0</v>
      </c>
      <c r="M54">
        <v>0</v>
      </c>
      <c r="N54">
        <v>2</v>
      </c>
      <c r="O54">
        <v>69</v>
      </c>
      <c r="P54">
        <v>169</v>
      </c>
      <c r="Q54">
        <v>24</v>
      </c>
      <c r="R54">
        <v>2</v>
      </c>
      <c r="S54" t="s">
        <v>22</v>
      </c>
      <c r="T54" t="str">
        <f>VLOOKUP(Absent_Data[[#This Row],[Month of absence]],Index!$B$4:$C$15,2,FALSE)</f>
        <v>Fall</v>
      </c>
      <c r="U54" t="str" cm="1">
        <f t="array" ref="U54">_xlfn.IFS(Absent_Data[[#This Row],[Body mass index]]&lt;18.5,"Underweight", Absent_Data[[#This Row],[Body mass index]] &lt;=25, "Healthy", Absent_Data[[#This Row],[Body mass index]]&lt;=30, "Overweight",TRUE, "Obese")</f>
        <v>Healthy</v>
      </c>
      <c r="W54" s="14"/>
    </row>
    <row r="55" spans="1:23" x14ac:dyDescent="0.3">
      <c r="A55">
        <v>54</v>
      </c>
      <c r="B55">
        <v>23</v>
      </c>
      <c r="C55">
        <v>9</v>
      </c>
      <c r="D55">
        <v>3</v>
      </c>
      <c r="E55">
        <v>55</v>
      </c>
      <c r="F55">
        <v>118</v>
      </c>
      <c r="G55">
        <v>10</v>
      </c>
      <c r="H55">
        <v>37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83</v>
      </c>
      <c r="P55">
        <v>172</v>
      </c>
      <c r="Q55">
        <v>28</v>
      </c>
      <c r="R55">
        <v>2</v>
      </c>
      <c r="S55" t="s">
        <v>22</v>
      </c>
      <c r="T55" t="str">
        <f>VLOOKUP(Absent_Data[[#This Row],[Month of absence]],Index!$B$4:$C$15,2,FALSE)</f>
        <v>Fall</v>
      </c>
      <c r="U55" t="str" cm="1">
        <f t="array" ref="U55">_xlfn.IFS(Absent_Data[[#This Row],[Body mass index]]&lt;18.5,"Underweight", Absent_Data[[#This Row],[Body mass index]] &lt;=25, "Healthy", Absent_Data[[#This Row],[Body mass index]]&lt;=30, "Overweight",TRUE, "Obese")</f>
        <v>Overweight</v>
      </c>
      <c r="W55" s="14"/>
    </row>
    <row r="56" spans="1:23" x14ac:dyDescent="0.3">
      <c r="A56">
        <v>55</v>
      </c>
      <c r="B56">
        <v>0</v>
      </c>
      <c r="C56">
        <v>9</v>
      </c>
      <c r="D56">
        <v>3</v>
      </c>
      <c r="E56">
        <v>40</v>
      </c>
      <c r="F56">
        <v>289</v>
      </c>
      <c r="G56">
        <v>36</v>
      </c>
      <c r="H56">
        <v>33</v>
      </c>
      <c r="I56">
        <v>1</v>
      </c>
      <c r="J56">
        <v>1</v>
      </c>
      <c r="K56">
        <v>2</v>
      </c>
      <c r="L56">
        <v>1</v>
      </c>
      <c r="M56">
        <v>0</v>
      </c>
      <c r="N56">
        <v>1</v>
      </c>
      <c r="O56">
        <v>90</v>
      </c>
      <c r="P56">
        <v>172</v>
      </c>
      <c r="Q56">
        <v>30</v>
      </c>
      <c r="R56">
        <v>0</v>
      </c>
      <c r="S56" t="s">
        <v>20</v>
      </c>
      <c r="T56" t="str">
        <f>VLOOKUP(Absent_Data[[#This Row],[Month of absence]],Index!$B$4:$C$15,2,FALSE)</f>
        <v>Fall</v>
      </c>
      <c r="U56" t="str" cm="1">
        <f t="array" ref="U56">_xlfn.IFS(Absent_Data[[#This Row],[Body mass index]]&lt;18.5,"Underweight", Absent_Data[[#This Row],[Body mass index]] &lt;=25, "Healthy", Absent_Data[[#This Row],[Body mass index]]&lt;=30, "Overweight",TRUE, "Obese")</f>
        <v>Overweight</v>
      </c>
      <c r="W56" s="14"/>
    </row>
    <row r="57" spans="1:23" x14ac:dyDescent="0.3">
      <c r="A57">
        <v>56</v>
      </c>
      <c r="B57">
        <v>0</v>
      </c>
      <c r="C57">
        <v>9</v>
      </c>
      <c r="D57">
        <v>3</v>
      </c>
      <c r="E57">
        <v>49</v>
      </c>
      <c r="F57">
        <v>118</v>
      </c>
      <c r="G57">
        <v>13</v>
      </c>
      <c r="H57">
        <v>50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98</v>
      </c>
      <c r="P57">
        <v>178</v>
      </c>
      <c r="Q57">
        <v>31</v>
      </c>
      <c r="R57">
        <v>0</v>
      </c>
      <c r="S57" t="s">
        <v>20</v>
      </c>
      <c r="T57" t="str">
        <f>VLOOKUP(Absent_Data[[#This Row],[Month of absence]],Index!$B$4:$C$15,2,FALSE)</f>
        <v>Fall</v>
      </c>
      <c r="U57" t="str" cm="1">
        <f t="array" ref="U57">_xlfn.IFS(Absent_Data[[#This Row],[Body mass index]]&lt;18.5,"Underweight", Absent_Data[[#This Row],[Body mass index]] &lt;=25, "Healthy", Absent_Data[[#This Row],[Body mass index]]&lt;=30, "Overweight",TRUE, "Obese")</f>
        <v>Obese</v>
      </c>
      <c r="W57" s="14"/>
    </row>
    <row r="58" spans="1:23" x14ac:dyDescent="0.3">
      <c r="A58">
        <v>57</v>
      </c>
      <c r="B58">
        <v>18</v>
      </c>
      <c r="C58">
        <v>9</v>
      </c>
      <c r="D58">
        <v>4</v>
      </c>
      <c r="E58">
        <v>55</v>
      </c>
      <c r="F58">
        <v>225</v>
      </c>
      <c r="G58">
        <v>26</v>
      </c>
      <c r="H58">
        <v>28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69</v>
      </c>
      <c r="P58">
        <v>169</v>
      </c>
      <c r="Q58">
        <v>24</v>
      </c>
      <c r="R58">
        <v>3</v>
      </c>
      <c r="S58" t="s">
        <v>32</v>
      </c>
      <c r="T58" t="str">
        <f>VLOOKUP(Absent_Data[[#This Row],[Month of absence]],Index!$B$4:$C$15,2,FALSE)</f>
        <v>Fall</v>
      </c>
      <c r="U58" t="str" cm="1">
        <f t="array" ref="U58">_xlfn.IFS(Absent_Data[[#This Row],[Body mass index]]&lt;18.5,"Underweight", Absent_Data[[#This Row],[Body mass index]] &lt;=25, "Healthy", Absent_Data[[#This Row],[Body mass index]]&lt;=30, "Overweight",TRUE, "Obese")</f>
        <v>Healthy</v>
      </c>
      <c r="W58" s="14"/>
    </row>
    <row r="59" spans="1:23" x14ac:dyDescent="0.3">
      <c r="A59">
        <v>58</v>
      </c>
      <c r="B59">
        <v>23</v>
      </c>
      <c r="C59">
        <v>9</v>
      </c>
      <c r="D59">
        <v>4</v>
      </c>
      <c r="E59">
        <v>34</v>
      </c>
      <c r="F59">
        <v>179</v>
      </c>
      <c r="G59">
        <v>51</v>
      </c>
      <c r="H59">
        <v>38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89</v>
      </c>
      <c r="P59">
        <v>170</v>
      </c>
      <c r="Q59">
        <v>31</v>
      </c>
      <c r="R59">
        <v>3</v>
      </c>
      <c r="S59" t="s">
        <v>22</v>
      </c>
      <c r="T59" t="str">
        <f>VLOOKUP(Absent_Data[[#This Row],[Month of absence]],Index!$B$4:$C$15,2,FALSE)</f>
        <v>Fall</v>
      </c>
      <c r="U59" t="str" cm="1">
        <f t="array" ref="U59">_xlfn.IFS(Absent_Data[[#This Row],[Body mass index]]&lt;18.5,"Underweight", Absent_Data[[#This Row],[Body mass index]] &lt;=25, "Healthy", Absent_Data[[#This Row],[Body mass index]]&lt;=30, "Overweight",TRUE, "Obese")</f>
        <v>Obese</v>
      </c>
      <c r="W59" s="14"/>
    </row>
    <row r="60" spans="1:23" x14ac:dyDescent="0.3">
      <c r="A60">
        <v>59</v>
      </c>
      <c r="B60">
        <v>0</v>
      </c>
      <c r="C60">
        <v>9</v>
      </c>
      <c r="D60">
        <v>4</v>
      </c>
      <c r="E60">
        <v>31</v>
      </c>
      <c r="F60">
        <v>369</v>
      </c>
      <c r="G60">
        <v>17</v>
      </c>
      <c r="H60">
        <v>31</v>
      </c>
      <c r="I60">
        <v>1</v>
      </c>
      <c r="J60">
        <v>1</v>
      </c>
      <c r="K60">
        <v>3</v>
      </c>
      <c r="L60">
        <v>1</v>
      </c>
      <c r="M60">
        <v>0</v>
      </c>
      <c r="N60">
        <v>0</v>
      </c>
      <c r="O60">
        <v>70</v>
      </c>
      <c r="P60">
        <v>169</v>
      </c>
      <c r="Q60">
        <v>25</v>
      </c>
      <c r="R60">
        <v>0</v>
      </c>
      <c r="S60" t="s">
        <v>20</v>
      </c>
      <c r="T60" t="str">
        <f>VLOOKUP(Absent_Data[[#This Row],[Month of absence]],Index!$B$4:$C$15,2,FALSE)</f>
        <v>Fall</v>
      </c>
      <c r="U60" t="str" cm="1">
        <f t="array" ref="U60">_xlfn.IFS(Absent_Data[[#This Row],[Body mass index]]&lt;18.5,"Underweight", Absent_Data[[#This Row],[Body mass index]] &lt;=25, "Healthy", Absent_Data[[#This Row],[Body mass index]]&lt;=30, "Overweight",TRUE, "Obese")</f>
        <v>Healthy</v>
      </c>
      <c r="W60" s="14"/>
    </row>
    <row r="61" spans="1:23" x14ac:dyDescent="0.3">
      <c r="A61">
        <v>60</v>
      </c>
      <c r="B61">
        <v>23</v>
      </c>
      <c r="C61">
        <v>9</v>
      </c>
      <c r="D61">
        <v>6</v>
      </c>
      <c r="E61">
        <v>25</v>
      </c>
      <c r="F61">
        <v>248</v>
      </c>
      <c r="G61">
        <v>25</v>
      </c>
      <c r="H61">
        <v>47</v>
      </c>
      <c r="I61">
        <v>0</v>
      </c>
      <c r="J61">
        <v>1</v>
      </c>
      <c r="K61">
        <v>2</v>
      </c>
      <c r="L61">
        <v>0</v>
      </c>
      <c r="M61">
        <v>0</v>
      </c>
      <c r="N61">
        <v>1</v>
      </c>
      <c r="O61">
        <v>86</v>
      </c>
      <c r="P61">
        <v>165</v>
      </c>
      <c r="Q61">
        <v>32</v>
      </c>
      <c r="R61">
        <v>1</v>
      </c>
      <c r="S61" t="s">
        <v>22</v>
      </c>
      <c r="T61" t="str">
        <f>VLOOKUP(Absent_Data[[#This Row],[Month of absence]],Index!$B$4:$C$15,2,FALSE)</f>
        <v>Fall</v>
      </c>
      <c r="U61" t="str" cm="1">
        <f t="array" ref="U61">_xlfn.IFS(Absent_Data[[#This Row],[Body mass index]]&lt;18.5,"Underweight", Absent_Data[[#This Row],[Body mass index]] &lt;=25, "Healthy", Absent_Data[[#This Row],[Body mass index]]&lt;=30, "Overweight",TRUE, "Obese")</f>
        <v>Obese</v>
      </c>
      <c r="W61" s="14"/>
    </row>
    <row r="62" spans="1:23" x14ac:dyDescent="0.3">
      <c r="A62">
        <v>61</v>
      </c>
      <c r="B62">
        <v>23</v>
      </c>
      <c r="C62">
        <v>9</v>
      </c>
      <c r="D62">
        <v>6</v>
      </c>
      <c r="E62">
        <v>40</v>
      </c>
      <c r="F62">
        <v>179</v>
      </c>
      <c r="G62">
        <v>51</v>
      </c>
      <c r="H62">
        <v>38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89</v>
      </c>
      <c r="P62">
        <v>170</v>
      </c>
      <c r="Q62">
        <v>31</v>
      </c>
      <c r="R62">
        <v>3</v>
      </c>
      <c r="S62" t="s">
        <v>22</v>
      </c>
      <c r="T62" t="str">
        <f>VLOOKUP(Absent_Data[[#This Row],[Month of absence]],Index!$B$4:$C$15,2,FALSE)</f>
        <v>Fall</v>
      </c>
      <c r="U62" t="str" cm="1">
        <f t="array" ref="U62">_xlfn.IFS(Absent_Data[[#This Row],[Body mass index]]&lt;18.5,"Underweight", Absent_Data[[#This Row],[Body mass index]] &lt;=25, "Healthy", Absent_Data[[#This Row],[Body mass index]]&lt;=30, "Overweight",TRUE, "Obese")</f>
        <v>Obese</v>
      </c>
      <c r="W62" s="14"/>
    </row>
    <row r="63" spans="1:23" x14ac:dyDescent="0.3">
      <c r="A63">
        <v>62</v>
      </c>
      <c r="B63">
        <v>23</v>
      </c>
      <c r="C63">
        <v>9</v>
      </c>
      <c r="D63">
        <v>6</v>
      </c>
      <c r="E63">
        <v>55</v>
      </c>
      <c r="F63">
        <v>260</v>
      </c>
      <c r="G63">
        <v>50</v>
      </c>
      <c r="H63">
        <v>36</v>
      </c>
      <c r="I63">
        <v>0</v>
      </c>
      <c r="J63">
        <v>1</v>
      </c>
      <c r="K63">
        <v>4</v>
      </c>
      <c r="L63">
        <v>1</v>
      </c>
      <c r="M63">
        <v>0</v>
      </c>
      <c r="N63">
        <v>0</v>
      </c>
      <c r="O63">
        <v>65</v>
      </c>
      <c r="P63">
        <v>168</v>
      </c>
      <c r="Q63">
        <v>23</v>
      </c>
      <c r="R63">
        <v>4</v>
      </c>
      <c r="S63" t="s">
        <v>22</v>
      </c>
      <c r="T63" t="str">
        <f>VLOOKUP(Absent_Data[[#This Row],[Month of absence]],Index!$B$4:$C$15,2,FALSE)</f>
        <v>Fall</v>
      </c>
      <c r="U63" t="str" cm="1">
        <f t="array" ref="U63">_xlfn.IFS(Absent_Data[[#This Row],[Body mass index]]&lt;18.5,"Underweight", Absent_Data[[#This Row],[Body mass index]] &lt;=25, "Healthy", Absent_Data[[#This Row],[Body mass index]]&lt;=30, "Overweight",TRUE, "Obese")</f>
        <v>Healthy</v>
      </c>
      <c r="W63" s="14"/>
    </row>
    <row r="64" spans="1:23" x14ac:dyDescent="0.3">
      <c r="A64">
        <v>63</v>
      </c>
      <c r="B64">
        <v>23</v>
      </c>
      <c r="C64">
        <v>10</v>
      </c>
      <c r="D64">
        <v>3</v>
      </c>
      <c r="E64">
        <v>30</v>
      </c>
      <c r="F64">
        <v>179</v>
      </c>
      <c r="G64">
        <v>51</v>
      </c>
      <c r="H64">
        <v>38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89</v>
      </c>
      <c r="P64">
        <v>170</v>
      </c>
      <c r="Q64">
        <v>31</v>
      </c>
      <c r="R64">
        <v>3</v>
      </c>
      <c r="S64" t="s">
        <v>22</v>
      </c>
      <c r="T64" t="str">
        <f>VLOOKUP(Absent_Data[[#This Row],[Month of absence]],Index!$B$4:$C$15,2,FALSE)</f>
        <v>Fall</v>
      </c>
      <c r="U64" t="str" cm="1">
        <f t="array" ref="U64">_xlfn.IFS(Absent_Data[[#This Row],[Body mass index]]&lt;18.5,"Underweight", Absent_Data[[#This Row],[Body mass index]] &lt;=25, "Healthy", Absent_Data[[#This Row],[Body mass index]]&lt;=30, "Overweight",TRUE, "Obese")</f>
        <v>Obese</v>
      </c>
      <c r="W64" s="14"/>
    </row>
    <row r="65" spans="1:23" x14ac:dyDescent="0.3">
      <c r="A65">
        <v>64</v>
      </c>
      <c r="B65">
        <v>23</v>
      </c>
      <c r="C65">
        <v>10</v>
      </c>
      <c r="D65">
        <v>3</v>
      </c>
      <c r="E65">
        <v>40</v>
      </c>
      <c r="F65">
        <v>118</v>
      </c>
      <c r="G65">
        <v>10</v>
      </c>
      <c r="H65">
        <v>37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83</v>
      </c>
      <c r="P65">
        <v>172</v>
      </c>
      <c r="Q65">
        <v>28</v>
      </c>
      <c r="R65">
        <v>3</v>
      </c>
      <c r="S65" t="s">
        <v>22</v>
      </c>
      <c r="T65" t="str">
        <f>VLOOKUP(Absent_Data[[#This Row],[Month of absence]],Index!$B$4:$C$15,2,FALSE)</f>
        <v>Fall</v>
      </c>
      <c r="U65" t="str" cm="1">
        <f t="array" ref="U65">_xlfn.IFS(Absent_Data[[#This Row],[Body mass index]]&lt;18.5,"Underweight", Absent_Data[[#This Row],[Body mass index]] &lt;=25, "Healthy", Absent_Data[[#This Row],[Body mass index]]&lt;=30, "Overweight",TRUE, "Obese")</f>
        <v>Overweight</v>
      </c>
      <c r="W65" s="14"/>
    </row>
    <row r="66" spans="1:23" x14ac:dyDescent="0.3">
      <c r="A66">
        <v>65</v>
      </c>
      <c r="B66">
        <v>0</v>
      </c>
      <c r="C66">
        <v>10</v>
      </c>
      <c r="D66">
        <v>4</v>
      </c>
      <c r="E66">
        <v>28</v>
      </c>
      <c r="F66">
        <v>118</v>
      </c>
      <c r="G66">
        <v>13</v>
      </c>
      <c r="H66">
        <v>50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98</v>
      </c>
      <c r="P66">
        <v>178</v>
      </c>
      <c r="Q66">
        <v>31</v>
      </c>
      <c r="R66">
        <v>0</v>
      </c>
      <c r="S66" t="s">
        <v>20</v>
      </c>
      <c r="T66" t="str">
        <f>VLOOKUP(Absent_Data[[#This Row],[Month of absence]],Index!$B$4:$C$15,2,FALSE)</f>
        <v>Fall</v>
      </c>
      <c r="U66" t="str" cm="1">
        <f t="array" ref="U66">_xlfn.IFS(Absent_Data[[#This Row],[Body mass index]]&lt;18.5,"Underweight", Absent_Data[[#This Row],[Body mass index]] &lt;=25, "Healthy", Absent_Data[[#This Row],[Body mass index]]&lt;=30, "Overweight",TRUE, "Obese")</f>
        <v>Obese</v>
      </c>
      <c r="W66" s="14"/>
    </row>
    <row r="67" spans="1:23" x14ac:dyDescent="0.3">
      <c r="A67">
        <v>66</v>
      </c>
      <c r="B67">
        <v>23</v>
      </c>
      <c r="C67">
        <v>10</v>
      </c>
      <c r="D67">
        <v>5</v>
      </c>
      <c r="E67">
        <v>30</v>
      </c>
      <c r="F67">
        <v>179</v>
      </c>
      <c r="G67">
        <v>26</v>
      </c>
      <c r="H67">
        <v>30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56</v>
      </c>
      <c r="P67">
        <v>171</v>
      </c>
      <c r="Q67">
        <v>19</v>
      </c>
      <c r="R67">
        <v>1</v>
      </c>
      <c r="S67" t="s">
        <v>22</v>
      </c>
      <c r="T67" t="str">
        <f>VLOOKUP(Absent_Data[[#This Row],[Month of absence]],Index!$B$4:$C$15,2,FALSE)</f>
        <v>Fall</v>
      </c>
      <c r="U67" t="str" cm="1">
        <f t="array" ref="U67">_xlfn.IFS(Absent_Data[[#This Row],[Body mass index]]&lt;18.5,"Underweight", Absent_Data[[#This Row],[Body mass index]] &lt;=25, "Healthy", Absent_Data[[#This Row],[Body mass index]]&lt;=30, "Overweight",TRUE, "Obese")</f>
        <v>Healthy</v>
      </c>
      <c r="W67" s="14"/>
    </row>
    <row r="68" spans="1:23" x14ac:dyDescent="0.3">
      <c r="A68">
        <v>67</v>
      </c>
      <c r="B68">
        <v>23</v>
      </c>
      <c r="C68">
        <v>10</v>
      </c>
      <c r="D68">
        <v>6</v>
      </c>
      <c r="E68">
        <v>43</v>
      </c>
      <c r="F68">
        <v>179</v>
      </c>
      <c r="G68">
        <v>51</v>
      </c>
      <c r="H68">
        <v>38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89</v>
      </c>
      <c r="P68">
        <v>170</v>
      </c>
      <c r="Q68">
        <v>31</v>
      </c>
      <c r="R68">
        <v>3</v>
      </c>
      <c r="S68" t="s">
        <v>22</v>
      </c>
      <c r="T68" t="str">
        <f>VLOOKUP(Absent_Data[[#This Row],[Month of absence]],Index!$B$4:$C$15,2,FALSE)</f>
        <v>Fall</v>
      </c>
      <c r="U68" t="str" cm="1">
        <f t="array" ref="U68">_xlfn.IFS(Absent_Data[[#This Row],[Body mass index]]&lt;18.5,"Underweight", Absent_Data[[#This Row],[Body mass index]] &lt;=25, "Healthy", Absent_Data[[#This Row],[Body mass index]]&lt;=30, "Overweight",TRUE, "Obese")</f>
        <v>Obese</v>
      </c>
      <c r="W68" s="14"/>
    </row>
    <row r="69" spans="1:23" x14ac:dyDescent="0.3">
      <c r="A69">
        <v>68</v>
      </c>
      <c r="B69">
        <v>23</v>
      </c>
      <c r="C69">
        <v>10</v>
      </c>
      <c r="D69">
        <v>6</v>
      </c>
      <c r="E69">
        <v>55</v>
      </c>
      <c r="F69">
        <v>225</v>
      </c>
      <c r="G69">
        <v>26</v>
      </c>
      <c r="H69">
        <v>28</v>
      </c>
      <c r="I69">
        <v>0</v>
      </c>
      <c r="J69">
        <v>1</v>
      </c>
      <c r="K69">
        <v>1</v>
      </c>
      <c r="L69">
        <v>0</v>
      </c>
      <c r="M69">
        <v>0</v>
      </c>
      <c r="N69">
        <v>2</v>
      </c>
      <c r="O69">
        <v>69</v>
      </c>
      <c r="P69">
        <v>169</v>
      </c>
      <c r="Q69">
        <v>24</v>
      </c>
      <c r="R69">
        <v>3</v>
      </c>
      <c r="S69" t="s">
        <v>22</v>
      </c>
      <c r="T69" t="str">
        <f>VLOOKUP(Absent_Data[[#This Row],[Month of absence]],Index!$B$4:$C$15,2,FALSE)</f>
        <v>Fall</v>
      </c>
      <c r="U69" t="str" cm="1">
        <f t="array" ref="U69">_xlfn.IFS(Absent_Data[[#This Row],[Body mass index]]&lt;18.5,"Underweight", Absent_Data[[#This Row],[Body mass index]] &lt;=25, "Healthy", Absent_Data[[#This Row],[Body mass index]]&lt;=30, "Overweight",TRUE, "Obese")</f>
        <v>Healthy</v>
      </c>
      <c r="W69" s="14"/>
    </row>
    <row r="70" spans="1:23" x14ac:dyDescent="0.3">
      <c r="A70">
        <v>69</v>
      </c>
      <c r="B70">
        <v>23</v>
      </c>
      <c r="C70">
        <v>10</v>
      </c>
      <c r="D70">
        <v>3</v>
      </c>
      <c r="E70">
        <v>36</v>
      </c>
      <c r="F70">
        <v>118</v>
      </c>
      <c r="G70">
        <v>10</v>
      </c>
      <c r="H70">
        <v>37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83</v>
      </c>
      <c r="P70">
        <v>172</v>
      </c>
      <c r="Q70">
        <v>28</v>
      </c>
      <c r="R70">
        <v>3</v>
      </c>
      <c r="S70" t="s">
        <v>22</v>
      </c>
      <c r="T70" t="str">
        <f>VLOOKUP(Absent_Data[[#This Row],[Month of absence]],Index!$B$4:$C$15,2,FALSE)</f>
        <v>Fall</v>
      </c>
      <c r="U70" t="str" cm="1">
        <f t="array" ref="U70">_xlfn.IFS(Absent_Data[[#This Row],[Body mass index]]&lt;18.5,"Underweight", Absent_Data[[#This Row],[Body mass index]] &lt;=25, "Healthy", Absent_Data[[#This Row],[Body mass index]]&lt;=30, "Overweight",TRUE, "Obese")</f>
        <v>Overweight</v>
      </c>
      <c r="W70" s="14"/>
    </row>
    <row r="71" spans="1:23" x14ac:dyDescent="0.3">
      <c r="A71">
        <v>70</v>
      </c>
      <c r="B71">
        <v>23</v>
      </c>
      <c r="C71">
        <v>10</v>
      </c>
      <c r="D71">
        <v>4</v>
      </c>
      <c r="E71">
        <v>34</v>
      </c>
      <c r="F71">
        <v>225</v>
      </c>
      <c r="G71">
        <v>26</v>
      </c>
      <c r="H71">
        <v>28</v>
      </c>
      <c r="I71">
        <v>0</v>
      </c>
      <c r="J71">
        <v>1</v>
      </c>
      <c r="K71">
        <v>1</v>
      </c>
      <c r="L71">
        <v>0</v>
      </c>
      <c r="M71">
        <v>0</v>
      </c>
      <c r="N71">
        <v>2</v>
      </c>
      <c r="O71">
        <v>69</v>
      </c>
      <c r="P71">
        <v>169</v>
      </c>
      <c r="Q71">
        <v>24</v>
      </c>
      <c r="R71">
        <v>2</v>
      </c>
      <c r="S71" t="s">
        <v>22</v>
      </c>
      <c r="T71" t="str">
        <f>VLOOKUP(Absent_Data[[#This Row],[Month of absence]],Index!$B$4:$C$15,2,FALSE)</f>
        <v>Fall</v>
      </c>
      <c r="U71" t="str" cm="1">
        <f t="array" ref="U71">_xlfn.IFS(Absent_Data[[#This Row],[Body mass index]]&lt;18.5,"Underweight", Absent_Data[[#This Row],[Body mass index]] &lt;=25, "Healthy", Absent_Data[[#This Row],[Body mass index]]&lt;=30, "Overweight",TRUE, "Obese")</f>
        <v>Healthy</v>
      </c>
      <c r="W71" s="14"/>
    </row>
    <row r="72" spans="1:23" x14ac:dyDescent="0.3">
      <c r="A72">
        <v>71</v>
      </c>
      <c r="B72">
        <v>23</v>
      </c>
      <c r="C72">
        <v>10</v>
      </c>
      <c r="D72">
        <v>4</v>
      </c>
      <c r="E72">
        <v>34</v>
      </c>
      <c r="F72">
        <v>248</v>
      </c>
      <c r="G72">
        <v>25</v>
      </c>
      <c r="H72">
        <v>47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86</v>
      </c>
      <c r="P72">
        <v>165</v>
      </c>
      <c r="Q72">
        <v>32</v>
      </c>
      <c r="R72">
        <v>2</v>
      </c>
      <c r="S72" t="s">
        <v>22</v>
      </c>
      <c r="T72" t="str">
        <f>VLOOKUP(Absent_Data[[#This Row],[Month of absence]],Index!$B$4:$C$15,2,FALSE)</f>
        <v>Fall</v>
      </c>
      <c r="U72" t="str" cm="1">
        <f t="array" ref="U72">_xlfn.IFS(Absent_Data[[#This Row],[Body mass index]]&lt;18.5,"Underweight", Absent_Data[[#This Row],[Body mass index]] &lt;=25, "Healthy", Absent_Data[[#This Row],[Body mass index]]&lt;=30, "Overweight",TRUE, "Obese")</f>
        <v>Obese</v>
      </c>
      <c r="W72" s="14"/>
    </row>
    <row r="73" spans="1:23" x14ac:dyDescent="0.3">
      <c r="A73">
        <v>72</v>
      </c>
      <c r="B73">
        <v>23</v>
      </c>
      <c r="C73">
        <v>10</v>
      </c>
      <c r="D73">
        <v>5</v>
      </c>
      <c r="E73">
        <v>34</v>
      </c>
      <c r="F73">
        <v>291</v>
      </c>
      <c r="G73">
        <v>31</v>
      </c>
      <c r="H73">
        <v>40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73</v>
      </c>
      <c r="P73">
        <v>171</v>
      </c>
      <c r="Q73">
        <v>25</v>
      </c>
      <c r="R73">
        <v>5</v>
      </c>
      <c r="S73" t="s">
        <v>22</v>
      </c>
      <c r="T73" t="str">
        <f>VLOOKUP(Absent_Data[[#This Row],[Month of absence]],Index!$B$4:$C$15,2,FALSE)</f>
        <v>Fall</v>
      </c>
      <c r="U73" t="str" cm="1">
        <f t="array" ref="U73">_xlfn.IFS(Absent_Data[[#This Row],[Body mass index]]&lt;18.5,"Underweight", Absent_Data[[#This Row],[Body mass index]] &lt;=25, "Healthy", Absent_Data[[#This Row],[Body mass index]]&lt;=30, "Overweight",TRUE, "Obese")</f>
        <v>Healthy</v>
      </c>
      <c r="W73" s="14"/>
    </row>
    <row r="74" spans="1:23" x14ac:dyDescent="0.3">
      <c r="A74">
        <v>73</v>
      </c>
      <c r="B74">
        <v>23</v>
      </c>
      <c r="C74">
        <v>10</v>
      </c>
      <c r="D74">
        <v>4</v>
      </c>
      <c r="E74">
        <v>40</v>
      </c>
      <c r="F74">
        <v>179</v>
      </c>
      <c r="G74">
        <v>51</v>
      </c>
      <c r="H74">
        <v>38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89</v>
      </c>
      <c r="P74">
        <v>170</v>
      </c>
      <c r="Q74">
        <v>31</v>
      </c>
      <c r="R74">
        <v>8</v>
      </c>
      <c r="S74" t="s">
        <v>22</v>
      </c>
      <c r="T74" t="str">
        <f>VLOOKUP(Absent_Data[[#This Row],[Month of absence]],Index!$B$4:$C$15,2,FALSE)</f>
        <v>Fall</v>
      </c>
      <c r="U74" t="str" cm="1">
        <f t="array" ref="U74">_xlfn.IFS(Absent_Data[[#This Row],[Body mass index]]&lt;18.5,"Underweight", Absent_Data[[#This Row],[Body mass index]] &lt;=25, "Healthy", Absent_Data[[#This Row],[Body mass index]]&lt;=30, "Overweight",TRUE, "Obese")</f>
        <v>Obese</v>
      </c>
      <c r="W74" s="14"/>
    </row>
    <row r="75" spans="1:23" x14ac:dyDescent="0.3">
      <c r="A75">
        <v>74</v>
      </c>
      <c r="B75">
        <v>23</v>
      </c>
      <c r="C75">
        <v>10</v>
      </c>
      <c r="D75">
        <v>4</v>
      </c>
      <c r="E75">
        <v>25</v>
      </c>
      <c r="F75">
        <v>225</v>
      </c>
      <c r="G75">
        <v>26</v>
      </c>
      <c r="H75">
        <v>28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69</v>
      </c>
      <c r="P75">
        <v>169</v>
      </c>
      <c r="Q75">
        <v>24</v>
      </c>
      <c r="R75">
        <v>3</v>
      </c>
      <c r="S75" t="s">
        <v>22</v>
      </c>
      <c r="T75" t="str">
        <f>VLOOKUP(Absent_Data[[#This Row],[Month of absence]],Index!$B$4:$C$15,2,FALSE)</f>
        <v>Fall</v>
      </c>
      <c r="U75" t="str" cm="1">
        <f t="array" ref="U75">_xlfn.IFS(Absent_Data[[#This Row],[Body mass index]]&lt;18.5,"Underweight", Absent_Data[[#This Row],[Body mass index]] &lt;=25, "Healthy", Absent_Data[[#This Row],[Body mass index]]&lt;=30, "Overweight",TRUE, "Obese")</f>
        <v>Healthy</v>
      </c>
      <c r="W75" s="14"/>
    </row>
    <row r="76" spans="1:23" x14ac:dyDescent="0.3">
      <c r="A76">
        <v>75</v>
      </c>
      <c r="B76">
        <v>19</v>
      </c>
      <c r="C76">
        <v>10</v>
      </c>
      <c r="D76">
        <v>5</v>
      </c>
      <c r="E76">
        <v>55</v>
      </c>
      <c r="F76">
        <v>260</v>
      </c>
      <c r="G76">
        <v>50</v>
      </c>
      <c r="H76">
        <v>36</v>
      </c>
      <c r="I76">
        <v>0</v>
      </c>
      <c r="J76">
        <v>1</v>
      </c>
      <c r="K76">
        <v>4</v>
      </c>
      <c r="L76">
        <v>1</v>
      </c>
      <c r="M76">
        <v>0</v>
      </c>
      <c r="N76">
        <v>0</v>
      </c>
      <c r="O76">
        <v>65</v>
      </c>
      <c r="P76">
        <v>168</v>
      </c>
      <c r="Q76">
        <v>23</v>
      </c>
      <c r="R76">
        <v>16</v>
      </c>
      <c r="S76" t="s">
        <v>25</v>
      </c>
      <c r="T76" t="str">
        <f>VLOOKUP(Absent_Data[[#This Row],[Month of absence]],Index!$B$4:$C$15,2,FALSE)</f>
        <v>Fall</v>
      </c>
      <c r="U76" t="str" cm="1">
        <f t="array" ref="U76">_xlfn.IFS(Absent_Data[[#This Row],[Body mass index]]&lt;18.5,"Underweight", Absent_Data[[#This Row],[Body mass index]] &lt;=25, "Healthy", Absent_Data[[#This Row],[Body mass index]]&lt;=30, "Overweight",TRUE, "Obese")</f>
        <v>Healthy</v>
      </c>
      <c r="W76" s="14"/>
    </row>
    <row r="77" spans="1:23" x14ac:dyDescent="0.3">
      <c r="A77">
        <v>76</v>
      </c>
      <c r="B77">
        <v>14</v>
      </c>
      <c r="C77">
        <v>10</v>
      </c>
      <c r="D77">
        <v>3</v>
      </c>
      <c r="E77">
        <v>35</v>
      </c>
      <c r="F77">
        <v>291</v>
      </c>
      <c r="G77">
        <v>31</v>
      </c>
      <c r="H77">
        <v>40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73</v>
      </c>
      <c r="P77">
        <v>171</v>
      </c>
      <c r="Q77">
        <v>25</v>
      </c>
      <c r="R77">
        <v>8</v>
      </c>
      <c r="S77" t="s">
        <v>27</v>
      </c>
      <c r="T77" t="str">
        <f>VLOOKUP(Absent_Data[[#This Row],[Month of absence]],Index!$B$4:$C$15,2,FALSE)</f>
        <v>Fall</v>
      </c>
      <c r="U77" t="str" cm="1">
        <f t="array" ref="U77">_xlfn.IFS(Absent_Data[[#This Row],[Body mass index]]&lt;18.5,"Underweight", Absent_Data[[#This Row],[Body mass index]] &lt;=25, "Healthy", Absent_Data[[#This Row],[Body mass index]]&lt;=30, "Overweight",TRUE, "Obese")</f>
        <v>Healthy</v>
      </c>
      <c r="W77" s="14"/>
    </row>
    <row r="78" spans="1:23" x14ac:dyDescent="0.3">
      <c r="A78">
        <v>77</v>
      </c>
      <c r="B78">
        <v>28</v>
      </c>
      <c r="C78">
        <v>10</v>
      </c>
      <c r="D78">
        <v>3</v>
      </c>
      <c r="E78">
        <v>27</v>
      </c>
      <c r="F78">
        <v>225</v>
      </c>
      <c r="G78">
        <v>26</v>
      </c>
      <c r="H78">
        <v>28</v>
      </c>
      <c r="I78">
        <v>0</v>
      </c>
      <c r="J78">
        <v>1</v>
      </c>
      <c r="K78">
        <v>1</v>
      </c>
      <c r="L78">
        <v>0</v>
      </c>
      <c r="M78">
        <v>0</v>
      </c>
      <c r="N78">
        <v>2</v>
      </c>
      <c r="O78">
        <v>69</v>
      </c>
      <c r="P78">
        <v>169</v>
      </c>
      <c r="Q78">
        <v>24</v>
      </c>
      <c r="R78">
        <v>2</v>
      </c>
      <c r="S78" t="s">
        <v>31</v>
      </c>
      <c r="T78" t="str">
        <f>VLOOKUP(Absent_Data[[#This Row],[Month of absence]],Index!$B$4:$C$15,2,FALSE)</f>
        <v>Fall</v>
      </c>
      <c r="U78" t="str" cm="1">
        <f t="array" ref="U78">_xlfn.IFS(Absent_Data[[#This Row],[Body mass index]]&lt;18.5,"Underweight", Absent_Data[[#This Row],[Body mass index]] &lt;=25, "Healthy", Absent_Data[[#This Row],[Body mass index]]&lt;=30, "Overweight",TRUE, "Obese")</f>
        <v>Healthy</v>
      </c>
      <c r="W78" s="14"/>
    </row>
    <row r="79" spans="1:23" x14ac:dyDescent="0.3">
      <c r="A79">
        <v>78</v>
      </c>
      <c r="B79">
        <v>26</v>
      </c>
      <c r="C79">
        <v>10</v>
      </c>
      <c r="D79">
        <v>4</v>
      </c>
      <c r="E79">
        <v>47</v>
      </c>
      <c r="F79">
        <v>289</v>
      </c>
      <c r="G79">
        <v>36</v>
      </c>
      <c r="H79">
        <v>33</v>
      </c>
      <c r="I79">
        <v>0</v>
      </c>
      <c r="J79">
        <v>1</v>
      </c>
      <c r="K79">
        <v>2</v>
      </c>
      <c r="L79">
        <v>1</v>
      </c>
      <c r="M79">
        <v>0</v>
      </c>
      <c r="N79">
        <v>1</v>
      </c>
      <c r="O79">
        <v>90</v>
      </c>
      <c r="P79">
        <v>172</v>
      </c>
      <c r="Q79">
        <v>30</v>
      </c>
      <c r="R79">
        <v>8</v>
      </c>
      <c r="S79" t="s">
        <v>19</v>
      </c>
      <c r="T79" t="str">
        <f>VLOOKUP(Absent_Data[[#This Row],[Month of absence]],Index!$B$4:$C$15,2,FALSE)</f>
        <v>Fall</v>
      </c>
      <c r="U79" t="str" cm="1">
        <f t="array" ref="U79">_xlfn.IFS(Absent_Data[[#This Row],[Body mass index]]&lt;18.5,"Underweight", Absent_Data[[#This Row],[Body mass index]] &lt;=25, "Healthy", Absent_Data[[#This Row],[Body mass index]]&lt;=30, "Overweight",TRUE, "Obese")</f>
        <v>Overweight</v>
      </c>
      <c r="W79" s="14"/>
    </row>
    <row r="80" spans="1:23" x14ac:dyDescent="0.3">
      <c r="A80">
        <v>79</v>
      </c>
      <c r="B80">
        <v>23</v>
      </c>
      <c r="C80">
        <v>10</v>
      </c>
      <c r="D80">
        <v>6</v>
      </c>
      <c r="E80">
        <v>53</v>
      </c>
      <c r="F80">
        <v>361</v>
      </c>
      <c r="G80">
        <v>52</v>
      </c>
      <c r="H80">
        <v>28</v>
      </c>
      <c r="I80">
        <v>0</v>
      </c>
      <c r="J80">
        <v>1</v>
      </c>
      <c r="K80">
        <v>1</v>
      </c>
      <c r="L80">
        <v>1</v>
      </c>
      <c r="M80">
        <v>0</v>
      </c>
      <c r="N80">
        <v>4</v>
      </c>
      <c r="O80">
        <v>80</v>
      </c>
      <c r="P80">
        <v>172</v>
      </c>
      <c r="Q80">
        <v>27</v>
      </c>
      <c r="R80">
        <v>1</v>
      </c>
      <c r="S80" t="s">
        <v>22</v>
      </c>
      <c r="T80" t="str">
        <f>VLOOKUP(Absent_Data[[#This Row],[Month of absence]],Index!$B$4:$C$15,2,FALSE)</f>
        <v>Fall</v>
      </c>
      <c r="U80" t="str" cm="1">
        <f t="array" ref="U80">_xlfn.IFS(Absent_Data[[#This Row],[Body mass index]]&lt;18.5,"Underweight", Absent_Data[[#This Row],[Body mass index]] &lt;=25, "Healthy", Absent_Data[[#This Row],[Body mass index]]&lt;=30, "Overweight",TRUE, "Obese")</f>
        <v>Overweight</v>
      </c>
      <c r="W80" s="14"/>
    </row>
    <row r="81" spans="1:23" x14ac:dyDescent="0.3">
      <c r="A81">
        <v>80</v>
      </c>
      <c r="B81">
        <v>28</v>
      </c>
      <c r="C81">
        <v>10</v>
      </c>
      <c r="D81">
        <v>6</v>
      </c>
      <c r="E81">
        <v>25</v>
      </c>
      <c r="F81">
        <v>260</v>
      </c>
      <c r="G81">
        <v>50</v>
      </c>
      <c r="H81">
        <v>36</v>
      </c>
      <c r="I81">
        <v>0</v>
      </c>
      <c r="J81">
        <v>1</v>
      </c>
      <c r="K81">
        <v>4</v>
      </c>
      <c r="L81">
        <v>1</v>
      </c>
      <c r="M81">
        <v>0</v>
      </c>
      <c r="N81">
        <v>0</v>
      </c>
      <c r="O81">
        <v>65</v>
      </c>
      <c r="P81">
        <v>168</v>
      </c>
      <c r="Q81">
        <v>23</v>
      </c>
      <c r="R81">
        <v>3</v>
      </c>
      <c r="S81" t="s">
        <v>31</v>
      </c>
      <c r="T81" t="str">
        <f>VLOOKUP(Absent_Data[[#This Row],[Month of absence]],Index!$B$4:$C$15,2,FALSE)</f>
        <v>Fall</v>
      </c>
      <c r="U81" t="str" cm="1">
        <f t="array" ref="U81">_xlfn.IFS(Absent_Data[[#This Row],[Body mass index]]&lt;18.5,"Underweight", Absent_Data[[#This Row],[Body mass index]] &lt;=25, "Healthy", Absent_Data[[#This Row],[Body mass index]]&lt;=30, "Overweight",TRUE, "Obese")</f>
        <v>Healthy</v>
      </c>
      <c r="W81" s="14"/>
    </row>
    <row r="82" spans="1:23" x14ac:dyDescent="0.3">
      <c r="A82">
        <v>81</v>
      </c>
      <c r="B82">
        <v>23</v>
      </c>
      <c r="C82">
        <v>11</v>
      </c>
      <c r="D82">
        <v>5</v>
      </c>
      <c r="E82">
        <v>45</v>
      </c>
      <c r="F82">
        <v>179</v>
      </c>
      <c r="G82">
        <v>51</v>
      </c>
      <c r="H82">
        <v>38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89</v>
      </c>
      <c r="P82">
        <v>170</v>
      </c>
      <c r="Q82">
        <v>31</v>
      </c>
      <c r="R82">
        <v>1</v>
      </c>
      <c r="S82" t="s">
        <v>22</v>
      </c>
      <c r="T82" t="str">
        <f>VLOOKUP(Absent_Data[[#This Row],[Month of absence]],Index!$B$4:$C$15,2,FALSE)</f>
        <v>Fall</v>
      </c>
      <c r="U82" t="str" cm="1">
        <f t="array" ref="U82">_xlfn.IFS(Absent_Data[[#This Row],[Body mass index]]&lt;18.5,"Underweight", Absent_Data[[#This Row],[Body mass index]] &lt;=25, "Healthy", Absent_Data[[#This Row],[Body mass index]]&lt;=30, "Overweight",TRUE, "Obese")</f>
        <v>Obese</v>
      </c>
      <c r="W82" s="14"/>
    </row>
    <row r="83" spans="1:23" x14ac:dyDescent="0.3">
      <c r="A83">
        <v>82</v>
      </c>
      <c r="B83">
        <v>23</v>
      </c>
      <c r="C83">
        <v>11</v>
      </c>
      <c r="D83">
        <v>4</v>
      </c>
      <c r="E83">
        <v>42</v>
      </c>
      <c r="F83">
        <v>225</v>
      </c>
      <c r="G83">
        <v>26</v>
      </c>
      <c r="H83">
        <v>28</v>
      </c>
      <c r="I83">
        <v>0</v>
      </c>
      <c r="J83">
        <v>1</v>
      </c>
      <c r="K83">
        <v>1</v>
      </c>
      <c r="L83">
        <v>0</v>
      </c>
      <c r="M83">
        <v>0</v>
      </c>
      <c r="N83">
        <v>2</v>
      </c>
      <c r="O83">
        <v>69</v>
      </c>
      <c r="P83">
        <v>169</v>
      </c>
      <c r="Q83">
        <v>24</v>
      </c>
      <c r="R83">
        <v>1</v>
      </c>
      <c r="S83" t="s">
        <v>22</v>
      </c>
      <c r="T83" t="str">
        <f>VLOOKUP(Absent_Data[[#This Row],[Month of absence]],Index!$B$4:$C$15,2,FALSE)</f>
        <v>Fall</v>
      </c>
      <c r="U83" t="str" cm="1">
        <f t="array" ref="U83">_xlfn.IFS(Absent_Data[[#This Row],[Body mass index]]&lt;18.5,"Underweight", Absent_Data[[#This Row],[Body mass index]] &lt;=25, "Healthy", Absent_Data[[#This Row],[Body mass index]]&lt;=30, "Overweight",TRUE, "Obese")</f>
        <v>Healthy</v>
      </c>
      <c r="W83" s="14"/>
    </row>
    <row r="84" spans="1:23" x14ac:dyDescent="0.3">
      <c r="A84">
        <v>83</v>
      </c>
      <c r="B84">
        <v>13</v>
      </c>
      <c r="C84">
        <v>11</v>
      </c>
      <c r="D84">
        <v>5</v>
      </c>
      <c r="E84">
        <v>41</v>
      </c>
      <c r="F84">
        <v>179</v>
      </c>
      <c r="G84">
        <v>51</v>
      </c>
      <c r="H84">
        <v>38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89</v>
      </c>
      <c r="P84">
        <v>170</v>
      </c>
      <c r="Q84">
        <v>31</v>
      </c>
      <c r="R84">
        <v>8</v>
      </c>
      <c r="S84" t="s">
        <v>30</v>
      </c>
      <c r="T84" t="str">
        <f>VLOOKUP(Absent_Data[[#This Row],[Month of absence]],Index!$B$4:$C$15,2,FALSE)</f>
        <v>Fall</v>
      </c>
      <c r="U84" t="str" cm="1">
        <f t="array" ref="U84">_xlfn.IFS(Absent_Data[[#This Row],[Body mass index]]&lt;18.5,"Underweight", Absent_Data[[#This Row],[Body mass index]] &lt;=25, "Healthy", Absent_Data[[#This Row],[Body mass index]]&lt;=30, "Overweight",TRUE, "Obese")</f>
        <v>Obese</v>
      </c>
      <c r="W84" s="14"/>
    </row>
    <row r="85" spans="1:23" x14ac:dyDescent="0.3">
      <c r="A85">
        <v>84</v>
      </c>
      <c r="B85">
        <v>21</v>
      </c>
      <c r="C85">
        <v>11</v>
      </c>
      <c r="D85">
        <v>5</v>
      </c>
      <c r="E85">
        <v>46</v>
      </c>
      <c r="F85">
        <v>179</v>
      </c>
      <c r="G85">
        <v>22</v>
      </c>
      <c r="H85">
        <v>40</v>
      </c>
      <c r="I85">
        <v>0</v>
      </c>
      <c r="J85">
        <v>2</v>
      </c>
      <c r="K85">
        <v>2</v>
      </c>
      <c r="L85">
        <v>0</v>
      </c>
      <c r="M85">
        <v>1</v>
      </c>
      <c r="N85">
        <v>0</v>
      </c>
      <c r="O85">
        <v>63</v>
      </c>
      <c r="P85">
        <v>170</v>
      </c>
      <c r="Q85">
        <v>22</v>
      </c>
      <c r="R85">
        <v>8</v>
      </c>
      <c r="S85" t="s">
        <v>29</v>
      </c>
      <c r="T85" t="str">
        <f>VLOOKUP(Absent_Data[[#This Row],[Month of absence]],Index!$B$4:$C$15,2,FALSE)</f>
        <v>Fall</v>
      </c>
      <c r="U85" t="str" cm="1">
        <f t="array" ref="U85">_xlfn.IFS(Absent_Data[[#This Row],[Body mass index]]&lt;18.5,"Underweight", Absent_Data[[#This Row],[Body mass index]] &lt;=25, "Healthy", Absent_Data[[#This Row],[Body mass index]]&lt;=30, "Overweight",TRUE, "Obese")</f>
        <v>Healthy</v>
      </c>
      <c r="W85" s="14"/>
    </row>
    <row r="86" spans="1:23" x14ac:dyDescent="0.3">
      <c r="A86">
        <v>85</v>
      </c>
      <c r="B86">
        <v>23</v>
      </c>
      <c r="C86">
        <v>11</v>
      </c>
      <c r="D86">
        <v>5</v>
      </c>
      <c r="E86">
        <v>26</v>
      </c>
      <c r="F86">
        <v>291</v>
      </c>
      <c r="G86">
        <v>31</v>
      </c>
      <c r="H86">
        <v>40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73</v>
      </c>
      <c r="P86">
        <v>171</v>
      </c>
      <c r="Q86">
        <v>25</v>
      </c>
      <c r="R86">
        <v>5</v>
      </c>
      <c r="S86" t="s">
        <v>22</v>
      </c>
      <c r="T86" t="str">
        <f>VLOOKUP(Absent_Data[[#This Row],[Month of absence]],Index!$B$4:$C$15,2,FALSE)</f>
        <v>Fall</v>
      </c>
      <c r="U86" t="str" cm="1">
        <f t="array" ref="U86">_xlfn.IFS(Absent_Data[[#This Row],[Body mass index]]&lt;18.5,"Underweight", Absent_Data[[#This Row],[Body mass index]] &lt;=25, "Healthy", Absent_Data[[#This Row],[Body mass index]]&lt;=30, "Overweight",TRUE, "Obese")</f>
        <v>Healthy</v>
      </c>
      <c r="W86" s="14"/>
    </row>
    <row r="87" spans="1:23" x14ac:dyDescent="0.3">
      <c r="A87">
        <v>86</v>
      </c>
      <c r="B87">
        <v>10</v>
      </c>
      <c r="C87">
        <v>11</v>
      </c>
      <c r="D87">
        <v>2</v>
      </c>
      <c r="E87">
        <v>37</v>
      </c>
      <c r="F87">
        <v>155</v>
      </c>
      <c r="G87">
        <v>12</v>
      </c>
      <c r="H87">
        <v>34</v>
      </c>
      <c r="I87">
        <v>0</v>
      </c>
      <c r="J87">
        <v>1</v>
      </c>
      <c r="K87">
        <v>2</v>
      </c>
      <c r="L87">
        <v>1</v>
      </c>
      <c r="M87">
        <v>0</v>
      </c>
      <c r="N87">
        <v>0</v>
      </c>
      <c r="O87">
        <v>95</v>
      </c>
      <c r="P87">
        <v>196</v>
      </c>
      <c r="Q87">
        <v>25</v>
      </c>
      <c r="R87">
        <v>32</v>
      </c>
      <c r="S87" t="s">
        <v>28</v>
      </c>
      <c r="T87" t="str">
        <f>VLOOKUP(Absent_Data[[#This Row],[Month of absence]],Index!$B$4:$C$15,2,FALSE)</f>
        <v>Fall</v>
      </c>
      <c r="U87" t="str" cm="1">
        <f t="array" ref="U87">_xlfn.IFS(Absent_Data[[#This Row],[Body mass index]]&lt;18.5,"Underweight", Absent_Data[[#This Row],[Body mass index]] &lt;=25, "Healthy", Absent_Data[[#This Row],[Body mass index]]&lt;=30, "Overweight",TRUE, "Obese")</f>
        <v>Healthy</v>
      </c>
      <c r="W87" s="14"/>
    </row>
    <row r="88" spans="1:23" x14ac:dyDescent="0.3">
      <c r="A88">
        <v>87</v>
      </c>
      <c r="B88">
        <v>22</v>
      </c>
      <c r="C88">
        <v>11</v>
      </c>
      <c r="D88">
        <v>2</v>
      </c>
      <c r="E88">
        <v>38</v>
      </c>
      <c r="F88">
        <v>189</v>
      </c>
      <c r="G88">
        <v>29</v>
      </c>
      <c r="H88">
        <v>33</v>
      </c>
      <c r="I88">
        <v>0</v>
      </c>
      <c r="J88">
        <v>1</v>
      </c>
      <c r="K88">
        <v>2</v>
      </c>
      <c r="L88">
        <v>0</v>
      </c>
      <c r="M88">
        <v>0</v>
      </c>
      <c r="N88">
        <v>2</v>
      </c>
      <c r="O88">
        <v>69</v>
      </c>
      <c r="P88">
        <v>167</v>
      </c>
      <c r="Q88">
        <v>25</v>
      </c>
      <c r="R88">
        <v>8</v>
      </c>
      <c r="S88" t="s">
        <v>24</v>
      </c>
      <c r="T88" t="str">
        <f>VLOOKUP(Absent_Data[[#This Row],[Month of absence]],Index!$B$4:$C$15,2,FALSE)</f>
        <v>Fall</v>
      </c>
      <c r="U88" t="str" cm="1">
        <f t="array" ref="U88">_xlfn.IFS(Absent_Data[[#This Row],[Body mass index]]&lt;18.5,"Underweight", Absent_Data[[#This Row],[Body mass index]] &lt;=25, "Healthy", Absent_Data[[#This Row],[Body mass index]]&lt;=30, "Overweight",TRUE, "Obese")</f>
        <v>Healthy</v>
      </c>
      <c r="W88" s="14"/>
    </row>
    <row r="89" spans="1:23" x14ac:dyDescent="0.3">
      <c r="A89">
        <v>88</v>
      </c>
      <c r="B89">
        <v>14</v>
      </c>
      <c r="C89">
        <v>11</v>
      </c>
      <c r="D89">
        <v>2</v>
      </c>
      <c r="E89">
        <v>22</v>
      </c>
      <c r="F89">
        <v>291</v>
      </c>
      <c r="G89">
        <v>31</v>
      </c>
      <c r="H89">
        <v>40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73</v>
      </c>
      <c r="P89">
        <v>171</v>
      </c>
      <c r="Q89">
        <v>25</v>
      </c>
      <c r="R89">
        <v>40</v>
      </c>
      <c r="S89" t="s">
        <v>27</v>
      </c>
      <c r="T89" t="str">
        <f>VLOOKUP(Absent_Data[[#This Row],[Month of absence]],Index!$B$4:$C$15,2,FALSE)</f>
        <v>Fall</v>
      </c>
      <c r="U89" t="str" cm="1">
        <f t="array" ref="U89">_xlfn.IFS(Absent_Data[[#This Row],[Body mass index]]&lt;18.5,"Underweight", Absent_Data[[#This Row],[Body mass index]] &lt;=25, "Healthy", Absent_Data[[#This Row],[Body mass index]]&lt;=30, "Overweight",TRUE, "Obese")</f>
        <v>Healthy</v>
      </c>
      <c r="W89" s="14"/>
    </row>
    <row r="90" spans="1:23" x14ac:dyDescent="0.3">
      <c r="A90">
        <v>89</v>
      </c>
      <c r="B90">
        <v>23</v>
      </c>
      <c r="C90">
        <v>11</v>
      </c>
      <c r="D90">
        <v>4</v>
      </c>
      <c r="E90">
        <v>54</v>
      </c>
      <c r="F90">
        <v>225</v>
      </c>
      <c r="G90">
        <v>26</v>
      </c>
      <c r="H90">
        <v>28</v>
      </c>
      <c r="I90">
        <v>0</v>
      </c>
      <c r="J90">
        <v>1</v>
      </c>
      <c r="K90">
        <v>1</v>
      </c>
      <c r="L90">
        <v>0</v>
      </c>
      <c r="M90">
        <v>0</v>
      </c>
      <c r="N90">
        <v>2</v>
      </c>
      <c r="O90">
        <v>69</v>
      </c>
      <c r="P90">
        <v>169</v>
      </c>
      <c r="Q90">
        <v>24</v>
      </c>
      <c r="R90">
        <v>1</v>
      </c>
      <c r="S90" t="s">
        <v>22</v>
      </c>
      <c r="T90" t="str">
        <f>VLOOKUP(Absent_Data[[#This Row],[Month of absence]],Index!$B$4:$C$15,2,FALSE)</f>
        <v>Fall</v>
      </c>
      <c r="U90" t="str" cm="1">
        <f t="array" ref="U90">_xlfn.IFS(Absent_Data[[#This Row],[Body mass index]]&lt;18.5,"Underweight", Absent_Data[[#This Row],[Body mass index]] &lt;=25, "Healthy", Absent_Data[[#This Row],[Body mass index]]&lt;=30, "Overweight",TRUE, "Obese")</f>
        <v>Healthy</v>
      </c>
      <c r="W90" s="14"/>
    </row>
    <row r="91" spans="1:23" x14ac:dyDescent="0.3">
      <c r="A91">
        <v>90</v>
      </c>
      <c r="B91">
        <v>6</v>
      </c>
      <c r="C91">
        <v>11</v>
      </c>
      <c r="D91">
        <v>6</v>
      </c>
      <c r="E91">
        <v>30</v>
      </c>
      <c r="F91">
        <v>155</v>
      </c>
      <c r="G91">
        <v>12</v>
      </c>
      <c r="H91">
        <v>34</v>
      </c>
      <c r="I91">
        <v>0</v>
      </c>
      <c r="J91">
        <v>1</v>
      </c>
      <c r="K91">
        <v>2</v>
      </c>
      <c r="L91">
        <v>1</v>
      </c>
      <c r="M91">
        <v>0</v>
      </c>
      <c r="N91">
        <v>0</v>
      </c>
      <c r="O91">
        <v>95</v>
      </c>
      <c r="P91">
        <v>196</v>
      </c>
      <c r="Q91">
        <v>25</v>
      </c>
      <c r="R91">
        <v>8</v>
      </c>
      <c r="S91" t="s">
        <v>35</v>
      </c>
      <c r="T91" t="str">
        <f>VLOOKUP(Absent_Data[[#This Row],[Month of absence]],Index!$B$4:$C$15,2,FALSE)</f>
        <v>Fall</v>
      </c>
      <c r="U91" t="str" cm="1">
        <f t="array" ref="U91">_xlfn.IFS(Absent_Data[[#This Row],[Body mass index]]&lt;18.5,"Underweight", Absent_Data[[#This Row],[Body mass index]] &lt;=25, "Healthy", Absent_Data[[#This Row],[Body mass index]]&lt;=30, "Overweight",TRUE, "Obese")</f>
        <v>Healthy</v>
      </c>
      <c r="W91" s="14"/>
    </row>
    <row r="92" spans="1:23" x14ac:dyDescent="0.3">
      <c r="A92">
        <v>91</v>
      </c>
      <c r="B92">
        <v>23</v>
      </c>
      <c r="C92">
        <v>11</v>
      </c>
      <c r="D92">
        <v>4</v>
      </c>
      <c r="E92">
        <v>55</v>
      </c>
      <c r="F92">
        <v>225</v>
      </c>
      <c r="G92">
        <v>26</v>
      </c>
      <c r="H92">
        <v>28</v>
      </c>
      <c r="I92">
        <v>0</v>
      </c>
      <c r="J92">
        <v>1</v>
      </c>
      <c r="K92">
        <v>1</v>
      </c>
      <c r="L92">
        <v>0</v>
      </c>
      <c r="M92">
        <v>0</v>
      </c>
      <c r="N92">
        <v>2</v>
      </c>
      <c r="O92">
        <v>69</v>
      </c>
      <c r="P92">
        <v>169</v>
      </c>
      <c r="Q92">
        <v>24</v>
      </c>
      <c r="R92">
        <v>3</v>
      </c>
      <c r="S92" t="s">
        <v>22</v>
      </c>
      <c r="T92" t="str">
        <f>VLOOKUP(Absent_Data[[#This Row],[Month of absence]],Index!$B$4:$C$15,2,FALSE)</f>
        <v>Fall</v>
      </c>
      <c r="U92" t="str" cm="1">
        <f t="array" ref="U92">_xlfn.IFS(Absent_Data[[#This Row],[Body mass index]]&lt;18.5,"Underweight", Absent_Data[[#This Row],[Body mass index]] &lt;=25, "Healthy", Absent_Data[[#This Row],[Body mass index]]&lt;=30, "Overweight",TRUE, "Obese")</f>
        <v>Healthy</v>
      </c>
      <c r="W92" s="14"/>
    </row>
    <row r="93" spans="1:23" x14ac:dyDescent="0.3">
      <c r="A93">
        <v>92</v>
      </c>
      <c r="B93">
        <v>21</v>
      </c>
      <c r="C93">
        <v>11</v>
      </c>
      <c r="D93">
        <v>4</v>
      </c>
      <c r="E93">
        <v>50</v>
      </c>
      <c r="F93">
        <v>179</v>
      </c>
      <c r="G93">
        <v>22</v>
      </c>
      <c r="H93">
        <v>40</v>
      </c>
      <c r="I93">
        <v>0</v>
      </c>
      <c r="J93">
        <v>2</v>
      </c>
      <c r="K93">
        <v>2</v>
      </c>
      <c r="L93">
        <v>0</v>
      </c>
      <c r="M93">
        <v>1</v>
      </c>
      <c r="N93">
        <v>0</v>
      </c>
      <c r="O93">
        <v>63</v>
      </c>
      <c r="P93">
        <v>170</v>
      </c>
      <c r="Q93">
        <v>22</v>
      </c>
      <c r="R93">
        <v>8</v>
      </c>
      <c r="S93" t="s">
        <v>29</v>
      </c>
      <c r="T93" t="str">
        <f>VLOOKUP(Absent_Data[[#This Row],[Month of absence]],Index!$B$4:$C$15,2,FALSE)</f>
        <v>Fall</v>
      </c>
      <c r="U93" t="str" cm="1">
        <f t="array" ref="U93">_xlfn.IFS(Absent_Data[[#This Row],[Body mass index]]&lt;18.5,"Underweight", Absent_Data[[#This Row],[Body mass index]] &lt;=25, "Healthy", Absent_Data[[#This Row],[Body mass index]]&lt;=30, "Overweight",TRUE, "Obese")</f>
        <v>Healthy</v>
      </c>
      <c r="W93" s="14"/>
    </row>
    <row r="94" spans="1:23" x14ac:dyDescent="0.3">
      <c r="A94">
        <v>93</v>
      </c>
      <c r="B94">
        <v>13</v>
      </c>
      <c r="C94">
        <v>11</v>
      </c>
      <c r="D94">
        <v>6</v>
      </c>
      <c r="E94">
        <v>35</v>
      </c>
      <c r="F94">
        <v>225</v>
      </c>
      <c r="G94">
        <v>26</v>
      </c>
      <c r="H94">
        <v>28</v>
      </c>
      <c r="I94">
        <v>0</v>
      </c>
      <c r="J94">
        <v>1</v>
      </c>
      <c r="K94">
        <v>1</v>
      </c>
      <c r="L94">
        <v>0</v>
      </c>
      <c r="M94">
        <v>0</v>
      </c>
      <c r="N94">
        <v>2</v>
      </c>
      <c r="O94">
        <v>69</v>
      </c>
      <c r="P94">
        <v>169</v>
      </c>
      <c r="Q94">
        <v>24</v>
      </c>
      <c r="R94">
        <v>3</v>
      </c>
      <c r="S94" t="s">
        <v>30</v>
      </c>
      <c r="T94" t="str">
        <f>VLOOKUP(Absent_Data[[#This Row],[Month of absence]],Index!$B$4:$C$15,2,FALSE)</f>
        <v>Fall</v>
      </c>
      <c r="U94" t="str" cm="1">
        <f t="array" ref="U94">_xlfn.IFS(Absent_Data[[#This Row],[Body mass index]]&lt;18.5,"Underweight", Absent_Data[[#This Row],[Body mass index]] &lt;=25, "Healthy", Absent_Data[[#This Row],[Body mass index]]&lt;=30, "Overweight",TRUE, "Obese")</f>
        <v>Healthy</v>
      </c>
      <c r="W94" s="14"/>
    </row>
    <row r="95" spans="1:23" x14ac:dyDescent="0.3">
      <c r="A95">
        <v>94</v>
      </c>
      <c r="B95">
        <v>28</v>
      </c>
      <c r="C95">
        <v>11</v>
      </c>
      <c r="D95">
        <v>6</v>
      </c>
      <c r="E95">
        <v>39</v>
      </c>
      <c r="F95">
        <v>260</v>
      </c>
      <c r="G95">
        <v>50</v>
      </c>
      <c r="H95">
        <v>36</v>
      </c>
      <c r="I95">
        <v>0</v>
      </c>
      <c r="J95">
        <v>1</v>
      </c>
      <c r="K95">
        <v>4</v>
      </c>
      <c r="L95">
        <v>1</v>
      </c>
      <c r="M95">
        <v>0</v>
      </c>
      <c r="N95">
        <v>0</v>
      </c>
      <c r="O95">
        <v>65</v>
      </c>
      <c r="P95">
        <v>168</v>
      </c>
      <c r="Q95">
        <v>23</v>
      </c>
      <c r="R95">
        <v>4</v>
      </c>
      <c r="S95" t="s">
        <v>31</v>
      </c>
      <c r="T95" t="str">
        <f>VLOOKUP(Absent_Data[[#This Row],[Month of absence]],Index!$B$4:$C$15,2,FALSE)</f>
        <v>Fall</v>
      </c>
      <c r="U95" t="str" cm="1">
        <f t="array" ref="U95">_xlfn.IFS(Absent_Data[[#This Row],[Body mass index]]&lt;18.5,"Underweight", Absent_Data[[#This Row],[Body mass index]] &lt;=25, "Healthy", Absent_Data[[#This Row],[Body mass index]]&lt;=30, "Overweight",TRUE, "Obese")</f>
        <v>Healthy</v>
      </c>
      <c r="W95" s="14"/>
    </row>
    <row r="96" spans="1:23" x14ac:dyDescent="0.3">
      <c r="A96">
        <v>95</v>
      </c>
      <c r="B96">
        <v>28</v>
      </c>
      <c r="C96">
        <v>11</v>
      </c>
      <c r="D96">
        <v>2</v>
      </c>
      <c r="E96">
        <v>45</v>
      </c>
      <c r="F96">
        <v>248</v>
      </c>
      <c r="G96">
        <v>25</v>
      </c>
      <c r="H96">
        <v>47</v>
      </c>
      <c r="I96">
        <v>0</v>
      </c>
      <c r="J96">
        <v>1</v>
      </c>
      <c r="K96">
        <v>2</v>
      </c>
      <c r="L96">
        <v>0</v>
      </c>
      <c r="M96">
        <v>0</v>
      </c>
      <c r="N96">
        <v>1</v>
      </c>
      <c r="O96">
        <v>86</v>
      </c>
      <c r="P96">
        <v>165</v>
      </c>
      <c r="Q96">
        <v>32</v>
      </c>
      <c r="R96">
        <v>1</v>
      </c>
      <c r="S96" t="s">
        <v>31</v>
      </c>
      <c r="T96" t="str">
        <f>VLOOKUP(Absent_Data[[#This Row],[Month of absence]],Index!$B$4:$C$15,2,FALSE)</f>
        <v>Fall</v>
      </c>
      <c r="U96" t="str" cm="1">
        <f t="array" ref="U96">_xlfn.IFS(Absent_Data[[#This Row],[Body mass index]]&lt;18.5,"Underweight", Absent_Data[[#This Row],[Body mass index]] &lt;=25, "Healthy", Absent_Data[[#This Row],[Body mass index]]&lt;=30, "Overweight",TRUE, "Obese")</f>
        <v>Obese</v>
      </c>
      <c r="W96" s="14"/>
    </row>
    <row r="97" spans="1:23" x14ac:dyDescent="0.3">
      <c r="A97">
        <v>96</v>
      </c>
      <c r="B97">
        <v>28</v>
      </c>
      <c r="C97">
        <v>11</v>
      </c>
      <c r="D97">
        <v>3</v>
      </c>
      <c r="E97">
        <v>46</v>
      </c>
      <c r="F97">
        <v>225</v>
      </c>
      <c r="G97">
        <v>26</v>
      </c>
      <c r="H97">
        <v>28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69</v>
      </c>
      <c r="P97">
        <v>169</v>
      </c>
      <c r="Q97">
        <v>24</v>
      </c>
      <c r="R97">
        <v>3</v>
      </c>
      <c r="S97" t="s">
        <v>31</v>
      </c>
      <c r="T97" t="str">
        <f>VLOOKUP(Absent_Data[[#This Row],[Month of absence]],Index!$B$4:$C$15,2,FALSE)</f>
        <v>Fall</v>
      </c>
      <c r="U97" t="str" cm="1">
        <f t="array" ref="U97">_xlfn.IFS(Absent_Data[[#This Row],[Body mass index]]&lt;18.5,"Underweight", Absent_Data[[#This Row],[Body mass index]] &lt;=25, "Healthy", Absent_Data[[#This Row],[Body mass index]]&lt;=30, "Overweight",TRUE, "Obese")</f>
        <v>Healthy</v>
      </c>
      <c r="W97" s="14"/>
    </row>
    <row r="98" spans="1:23" x14ac:dyDescent="0.3">
      <c r="A98">
        <v>97</v>
      </c>
      <c r="B98">
        <v>7</v>
      </c>
      <c r="C98">
        <v>11</v>
      </c>
      <c r="D98">
        <v>4</v>
      </c>
      <c r="E98">
        <v>55</v>
      </c>
      <c r="F98">
        <v>289</v>
      </c>
      <c r="G98">
        <v>36</v>
      </c>
      <c r="H98">
        <v>33</v>
      </c>
      <c r="I98">
        <v>0</v>
      </c>
      <c r="J98">
        <v>1</v>
      </c>
      <c r="K98">
        <v>2</v>
      </c>
      <c r="L98">
        <v>1</v>
      </c>
      <c r="M98">
        <v>0</v>
      </c>
      <c r="N98">
        <v>1</v>
      </c>
      <c r="O98">
        <v>90</v>
      </c>
      <c r="P98">
        <v>172</v>
      </c>
      <c r="Q98">
        <v>30</v>
      </c>
      <c r="R98">
        <v>24</v>
      </c>
      <c r="S98" t="s">
        <v>23</v>
      </c>
      <c r="T98" t="str">
        <f>VLOOKUP(Absent_Data[[#This Row],[Month of absence]],Index!$B$4:$C$15,2,FALSE)</f>
        <v>Fall</v>
      </c>
      <c r="U98" t="str" cm="1">
        <f t="array" ref="U98">_xlfn.IFS(Absent_Data[[#This Row],[Body mass index]]&lt;18.5,"Underweight", Absent_Data[[#This Row],[Body mass index]] &lt;=25, "Healthy", Absent_Data[[#This Row],[Body mass index]]&lt;=30, "Overweight",TRUE, "Obese")</f>
        <v>Overweight</v>
      </c>
      <c r="W98" s="14"/>
    </row>
    <row r="99" spans="1:23" x14ac:dyDescent="0.3">
      <c r="A99">
        <v>98</v>
      </c>
      <c r="B99">
        <v>23</v>
      </c>
      <c r="C99">
        <v>11</v>
      </c>
      <c r="D99">
        <v>5</v>
      </c>
      <c r="E99">
        <v>35</v>
      </c>
      <c r="F99">
        <v>291</v>
      </c>
      <c r="G99">
        <v>31</v>
      </c>
      <c r="H99">
        <v>40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73</v>
      </c>
      <c r="P99">
        <v>171</v>
      </c>
      <c r="Q99">
        <v>25</v>
      </c>
      <c r="R99">
        <v>3</v>
      </c>
      <c r="S99" t="s">
        <v>22</v>
      </c>
      <c r="T99" t="str">
        <f>VLOOKUP(Absent_Data[[#This Row],[Month of absence]],Index!$B$4:$C$15,2,FALSE)</f>
        <v>Fall</v>
      </c>
      <c r="U99" t="str" cm="1">
        <f t="array" ref="U99">_xlfn.IFS(Absent_Data[[#This Row],[Body mass index]]&lt;18.5,"Underweight", Absent_Data[[#This Row],[Body mass index]] &lt;=25, "Healthy", Absent_Data[[#This Row],[Body mass index]]&lt;=30, "Overweight",TRUE, "Obese")</f>
        <v>Healthy</v>
      </c>
      <c r="W99" s="14"/>
    </row>
    <row r="100" spans="1:23" x14ac:dyDescent="0.3">
      <c r="A100">
        <v>99</v>
      </c>
      <c r="B100">
        <v>23</v>
      </c>
      <c r="C100">
        <v>12</v>
      </c>
      <c r="D100">
        <v>3</v>
      </c>
      <c r="E100">
        <v>33</v>
      </c>
      <c r="F100">
        <v>248</v>
      </c>
      <c r="G100">
        <v>25</v>
      </c>
      <c r="H100">
        <v>47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86</v>
      </c>
      <c r="P100">
        <v>165</v>
      </c>
      <c r="Q100">
        <v>32</v>
      </c>
      <c r="R100">
        <v>1</v>
      </c>
      <c r="S100" t="s">
        <v>22</v>
      </c>
      <c r="T100" t="str">
        <f>VLOOKUP(Absent_Data[[#This Row],[Month of absence]],Index!$B$4:$C$15,2,FALSE)</f>
        <v>Winter</v>
      </c>
      <c r="U100" t="str" cm="1">
        <f t="array" ref="U100">_xlfn.IFS(Absent_Data[[#This Row],[Body mass index]]&lt;18.5,"Underweight", Absent_Data[[#This Row],[Body mass index]] &lt;=25, "Healthy", Absent_Data[[#This Row],[Body mass index]]&lt;=30, "Overweight",TRUE, "Obese")</f>
        <v>Obese</v>
      </c>
      <c r="W100" s="14"/>
    </row>
    <row r="101" spans="1:23" x14ac:dyDescent="0.3">
      <c r="A101">
        <v>100</v>
      </c>
      <c r="B101">
        <v>19</v>
      </c>
      <c r="C101">
        <v>12</v>
      </c>
      <c r="D101">
        <v>3</v>
      </c>
      <c r="E101">
        <v>48</v>
      </c>
      <c r="F101">
        <v>118</v>
      </c>
      <c r="G101">
        <v>10</v>
      </c>
      <c r="H101">
        <v>37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83</v>
      </c>
      <c r="P101">
        <v>172</v>
      </c>
      <c r="Q101">
        <v>28</v>
      </c>
      <c r="R101">
        <v>64</v>
      </c>
      <c r="S101" t="s">
        <v>25</v>
      </c>
      <c r="T101" t="str">
        <f>VLOOKUP(Absent_Data[[#This Row],[Month of absence]],Index!$B$4:$C$15,2,FALSE)</f>
        <v>Winter</v>
      </c>
      <c r="U101" t="str" cm="1">
        <f t="array" ref="U101">_xlfn.IFS(Absent_Data[[#This Row],[Body mass index]]&lt;18.5,"Underweight", Absent_Data[[#This Row],[Body mass index]] &lt;=25, "Healthy", Absent_Data[[#This Row],[Body mass index]]&lt;=30, "Overweight",TRUE, "Obese")</f>
        <v>Overweight</v>
      </c>
      <c r="W101" s="14"/>
    </row>
    <row r="102" spans="1:23" x14ac:dyDescent="0.3">
      <c r="A102">
        <v>101</v>
      </c>
      <c r="B102">
        <v>23</v>
      </c>
      <c r="C102">
        <v>12</v>
      </c>
      <c r="D102">
        <v>4</v>
      </c>
      <c r="E102">
        <v>49</v>
      </c>
      <c r="F102">
        <v>118</v>
      </c>
      <c r="G102">
        <v>13</v>
      </c>
      <c r="H102">
        <v>50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98</v>
      </c>
      <c r="P102">
        <v>178</v>
      </c>
      <c r="Q102">
        <v>31</v>
      </c>
      <c r="R102">
        <v>2</v>
      </c>
      <c r="S102" t="s">
        <v>22</v>
      </c>
      <c r="T102" t="str">
        <f>VLOOKUP(Absent_Data[[#This Row],[Month of absence]],Index!$B$4:$C$15,2,FALSE)</f>
        <v>Winter</v>
      </c>
      <c r="U102" t="str" cm="1">
        <f t="array" ref="U102">_xlfn.IFS(Absent_Data[[#This Row],[Body mass index]]&lt;18.5,"Underweight", Absent_Data[[#This Row],[Body mass index]] &lt;=25, "Healthy", Absent_Data[[#This Row],[Body mass index]]&lt;=30, "Overweight",TRUE, "Obese")</f>
        <v>Obese</v>
      </c>
      <c r="W102" s="14"/>
    </row>
    <row r="103" spans="1:23" x14ac:dyDescent="0.3">
      <c r="A103">
        <v>102</v>
      </c>
      <c r="B103">
        <v>26</v>
      </c>
      <c r="C103">
        <v>12</v>
      </c>
      <c r="D103">
        <v>4</v>
      </c>
      <c r="E103">
        <v>22</v>
      </c>
      <c r="F103">
        <v>235</v>
      </c>
      <c r="G103">
        <v>11</v>
      </c>
      <c r="H103">
        <v>37</v>
      </c>
      <c r="I103">
        <v>0</v>
      </c>
      <c r="J103">
        <v>3</v>
      </c>
      <c r="K103">
        <v>1</v>
      </c>
      <c r="L103">
        <v>0</v>
      </c>
      <c r="M103">
        <v>0</v>
      </c>
      <c r="N103">
        <v>1</v>
      </c>
      <c r="O103">
        <v>88</v>
      </c>
      <c r="P103">
        <v>172</v>
      </c>
      <c r="Q103">
        <v>29</v>
      </c>
      <c r="R103">
        <v>8</v>
      </c>
      <c r="S103" t="s">
        <v>19</v>
      </c>
      <c r="T103" t="str">
        <f>VLOOKUP(Absent_Data[[#This Row],[Month of absence]],Index!$B$4:$C$15,2,FALSE)</f>
        <v>Winter</v>
      </c>
      <c r="U103" t="str" cm="1">
        <f t="array" ref="U103">_xlfn.IFS(Absent_Data[[#This Row],[Body mass index]]&lt;18.5,"Underweight", Absent_Data[[#This Row],[Body mass index]] &lt;=25, "Healthy", Absent_Data[[#This Row],[Body mass index]]&lt;=30, "Overweight",TRUE, "Obese")</f>
        <v>Overweight</v>
      </c>
      <c r="W103" s="14"/>
    </row>
    <row r="104" spans="1:23" x14ac:dyDescent="0.3">
      <c r="A104">
        <v>103</v>
      </c>
      <c r="B104">
        <v>23</v>
      </c>
      <c r="C104">
        <v>12</v>
      </c>
      <c r="D104">
        <v>5</v>
      </c>
      <c r="E104">
        <v>28</v>
      </c>
      <c r="F104">
        <v>225</v>
      </c>
      <c r="G104">
        <v>26</v>
      </c>
      <c r="H104">
        <v>28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69</v>
      </c>
      <c r="P104">
        <v>169</v>
      </c>
      <c r="Q104">
        <v>24</v>
      </c>
      <c r="R104">
        <v>2</v>
      </c>
      <c r="S104" t="s">
        <v>22</v>
      </c>
      <c r="T104" t="str">
        <f>VLOOKUP(Absent_Data[[#This Row],[Month of absence]],Index!$B$4:$C$15,2,FALSE)</f>
        <v>Winter</v>
      </c>
      <c r="U104" t="str" cm="1">
        <f t="array" ref="U104">_xlfn.IFS(Absent_Data[[#This Row],[Body mass index]]&lt;18.5,"Underweight", Absent_Data[[#This Row],[Body mass index]] &lt;=25, "Healthy", Absent_Data[[#This Row],[Body mass index]]&lt;=30, "Overweight",TRUE, "Obese")</f>
        <v>Healthy</v>
      </c>
      <c r="W104" s="14"/>
    </row>
    <row r="105" spans="1:23" x14ac:dyDescent="0.3">
      <c r="A105">
        <v>104</v>
      </c>
      <c r="B105">
        <v>26</v>
      </c>
      <c r="C105">
        <v>12</v>
      </c>
      <c r="D105">
        <v>6</v>
      </c>
      <c r="E105">
        <v>52</v>
      </c>
      <c r="F105">
        <v>260</v>
      </c>
      <c r="G105">
        <v>50</v>
      </c>
      <c r="H105">
        <v>36</v>
      </c>
      <c r="I105">
        <v>0</v>
      </c>
      <c r="J105">
        <v>1</v>
      </c>
      <c r="K105">
        <v>4</v>
      </c>
      <c r="L105">
        <v>1</v>
      </c>
      <c r="M105">
        <v>0</v>
      </c>
      <c r="N105">
        <v>0</v>
      </c>
      <c r="O105">
        <v>65</v>
      </c>
      <c r="P105">
        <v>168</v>
      </c>
      <c r="Q105">
        <v>23</v>
      </c>
      <c r="R105">
        <v>8</v>
      </c>
      <c r="S105" t="s">
        <v>19</v>
      </c>
      <c r="T105" t="str">
        <f>VLOOKUP(Absent_Data[[#This Row],[Month of absence]],Index!$B$4:$C$15,2,FALSE)</f>
        <v>Winter</v>
      </c>
      <c r="U105" t="str" cm="1">
        <f t="array" ref="U105">_xlfn.IFS(Absent_Data[[#This Row],[Body mass index]]&lt;18.5,"Underweight", Absent_Data[[#This Row],[Body mass index]] &lt;=25, "Healthy", Absent_Data[[#This Row],[Body mass index]]&lt;=30, "Overweight",TRUE, "Obese")</f>
        <v>Healthy</v>
      </c>
      <c r="W105" s="14"/>
    </row>
    <row r="106" spans="1:23" x14ac:dyDescent="0.3">
      <c r="A106">
        <v>105</v>
      </c>
      <c r="B106">
        <v>19</v>
      </c>
      <c r="C106">
        <v>12</v>
      </c>
      <c r="D106">
        <v>3</v>
      </c>
      <c r="E106">
        <v>50</v>
      </c>
      <c r="F106">
        <v>118</v>
      </c>
      <c r="G106">
        <v>10</v>
      </c>
      <c r="H106">
        <v>37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83</v>
      </c>
      <c r="P106">
        <v>172</v>
      </c>
      <c r="Q106">
        <v>28</v>
      </c>
      <c r="R106">
        <v>56</v>
      </c>
      <c r="S106" t="s">
        <v>25</v>
      </c>
      <c r="T106" t="str">
        <f>VLOOKUP(Absent_Data[[#This Row],[Month of absence]],Index!$B$4:$C$15,2,FALSE)</f>
        <v>Winter</v>
      </c>
      <c r="U106" t="str" cm="1">
        <f t="array" ref="U106">_xlfn.IFS(Absent_Data[[#This Row],[Body mass index]]&lt;18.5,"Underweight", Absent_Data[[#This Row],[Body mass index]] &lt;=25, "Healthy", Absent_Data[[#This Row],[Body mass index]]&lt;=30, "Overweight",TRUE, "Obese")</f>
        <v>Overweight</v>
      </c>
      <c r="W106" s="14"/>
    </row>
    <row r="107" spans="1:23" x14ac:dyDescent="0.3">
      <c r="A107">
        <v>106</v>
      </c>
      <c r="B107">
        <v>22</v>
      </c>
      <c r="C107">
        <v>12</v>
      </c>
      <c r="D107">
        <v>4</v>
      </c>
      <c r="E107">
        <v>39</v>
      </c>
      <c r="F107">
        <v>361</v>
      </c>
      <c r="G107">
        <v>52</v>
      </c>
      <c r="H107">
        <v>28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4</v>
      </c>
      <c r="O107">
        <v>80</v>
      </c>
      <c r="P107">
        <v>172</v>
      </c>
      <c r="Q107">
        <v>27</v>
      </c>
      <c r="R107">
        <v>8</v>
      </c>
      <c r="S107" t="s">
        <v>24</v>
      </c>
      <c r="T107" t="str">
        <f>VLOOKUP(Absent_Data[[#This Row],[Month of absence]],Index!$B$4:$C$15,2,FALSE)</f>
        <v>Winter</v>
      </c>
      <c r="U107" t="str" cm="1">
        <f t="array" ref="U107">_xlfn.IFS(Absent_Data[[#This Row],[Body mass index]]&lt;18.5,"Underweight", Absent_Data[[#This Row],[Body mass index]] &lt;=25, "Healthy", Absent_Data[[#This Row],[Body mass index]]&lt;=30, "Overweight",TRUE, "Obese")</f>
        <v>Overweight</v>
      </c>
      <c r="W107" s="14"/>
    </row>
    <row r="108" spans="1:23" x14ac:dyDescent="0.3">
      <c r="A108">
        <v>107</v>
      </c>
      <c r="B108">
        <v>28</v>
      </c>
      <c r="C108">
        <v>12</v>
      </c>
      <c r="D108">
        <v>5</v>
      </c>
      <c r="E108">
        <v>50</v>
      </c>
      <c r="F108">
        <v>225</v>
      </c>
      <c r="G108">
        <v>26</v>
      </c>
      <c r="H108">
        <v>28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2</v>
      </c>
      <c r="O108">
        <v>69</v>
      </c>
      <c r="P108">
        <v>169</v>
      </c>
      <c r="Q108">
        <v>24</v>
      </c>
      <c r="R108">
        <v>3</v>
      </c>
      <c r="S108" t="s">
        <v>31</v>
      </c>
      <c r="T108" t="str">
        <f>VLOOKUP(Absent_Data[[#This Row],[Month of absence]],Index!$B$4:$C$15,2,FALSE)</f>
        <v>Winter</v>
      </c>
      <c r="U108" t="str" cm="1">
        <f t="array" ref="U108">_xlfn.IFS(Absent_Data[[#This Row],[Body mass index]]&lt;18.5,"Underweight", Absent_Data[[#This Row],[Body mass index]] &lt;=25, "Healthy", Absent_Data[[#This Row],[Body mass index]]&lt;=30, "Overweight",TRUE, "Obese")</f>
        <v>Healthy</v>
      </c>
      <c r="W108" s="14"/>
    </row>
    <row r="109" spans="1:23" x14ac:dyDescent="0.3">
      <c r="A109">
        <v>108</v>
      </c>
      <c r="B109">
        <v>28</v>
      </c>
      <c r="C109">
        <v>12</v>
      </c>
      <c r="D109">
        <v>6</v>
      </c>
      <c r="E109">
        <v>37</v>
      </c>
      <c r="F109">
        <v>260</v>
      </c>
      <c r="G109">
        <v>50</v>
      </c>
      <c r="H109">
        <v>36</v>
      </c>
      <c r="I109">
        <v>0</v>
      </c>
      <c r="J109">
        <v>1</v>
      </c>
      <c r="K109">
        <v>4</v>
      </c>
      <c r="L109">
        <v>1</v>
      </c>
      <c r="M109">
        <v>0</v>
      </c>
      <c r="N109">
        <v>0</v>
      </c>
      <c r="O109">
        <v>65</v>
      </c>
      <c r="P109">
        <v>168</v>
      </c>
      <c r="Q109">
        <v>23</v>
      </c>
      <c r="R109">
        <v>3</v>
      </c>
      <c r="S109" t="s">
        <v>31</v>
      </c>
      <c r="T109" t="str">
        <f>VLOOKUP(Absent_Data[[#This Row],[Month of absence]],Index!$B$4:$C$15,2,FALSE)</f>
        <v>Winter</v>
      </c>
      <c r="U109" t="str" cm="1">
        <f t="array" ref="U109">_xlfn.IFS(Absent_Data[[#This Row],[Body mass index]]&lt;18.5,"Underweight", Absent_Data[[#This Row],[Body mass index]] &lt;=25, "Healthy", Absent_Data[[#This Row],[Body mass index]]&lt;=30, "Overweight",TRUE, "Obese")</f>
        <v>Healthy</v>
      </c>
      <c r="W109" s="14"/>
    </row>
    <row r="110" spans="1:23" x14ac:dyDescent="0.3">
      <c r="A110">
        <v>109</v>
      </c>
      <c r="B110">
        <v>23</v>
      </c>
      <c r="C110">
        <v>12</v>
      </c>
      <c r="D110">
        <v>3</v>
      </c>
      <c r="E110">
        <v>38</v>
      </c>
      <c r="F110">
        <v>225</v>
      </c>
      <c r="G110">
        <v>26</v>
      </c>
      <c r="H110">
        <v>28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69</v>
      </c>
      <c r="P110">
        <v>169</v>
      </c>
      <c r="Q110">
        <v>24</v>
      </c>
      <c r="R110">
        <v>2</v>
      </c>
      <c r="S110" t="s">
        <v>22</v>
      </c>
      <c r="T110" t="str">
        <f>VLOOKUP(Absent_Data[[#This Row],[Month of absence]],Index!$B$4:$C$15,2,FALSE)</f>
        <v>Winter</v>
      </c>
      <c r="U110" t="str" cm="1">
        <f t="array" ref="U110">_xlfn.IFS(Absent_Data[[#This Row],[Body mass index]]&lt;18.5,"Underweight", Absent_Data[[#This Row],[Body mass index]] &lt;=25, "Healthy", Absent_Data[[#This Row],[Body mass index]]&lt;=30, "Overweight",TRUE, "Obese")</f>
        <v>Healthy</v>
      </c>
      <c r="W110" s="14"/>
    </row>
    <row r="111" spans="1:23" x14ac:dyDescent="0.3">
      <c r="A111">
        <v>110</v>
      </c>
      <c r="B111">
        <v>22</v>
      </c>
      <c r="C111">
        <v>12</v>
      </c>
      <c r="D111">
        <v>4</v>
      </c>
      <c r="E111">
        <v>36</v>
      </c>
      <c r="F111">
        <v>361</v>
      </c>
      <c r="G111">
        <v>52</v>
      </c>
      <c r="H111">
        <v>28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4</v>
      </c>
      <c r="O111">
        <v>80</v>
      </c>
      <c r="P111">
        <v>172</v>
      </c>
      <c r="Q111">
        <v>27</v>
      </c>
      <c r="R111">
        <v>8</v>
      </c>
      <c r="S111" t="s">
        <v>24</v>
      </c>
      <c r="T111" t="str">
        <f>VLOOKUP(Absent_Data[[#This Row],[Month of absence]],Index!$B$4:$C$15,2,FALSE)</f>
        <v>Winter</v>
      </c>
      <c r="U111" t="str" cm="1">
        <f t="array" ref="U111">_xlfn.IFS(Absent_Data[[#This Row],[Body mass index]]&lt;18.5,"Underweight", Absent_Data[[#This Row],[Body mass index]] &lt;=25, "Healthy", Absent_Data[[#This Row],[Body mass index]]&lt;=30, "Overweight",TRUE, "Obese")</f>
        <v>Overweight</v>
      </c>
      <c r="W111" s="14"/>
    </row>
    <row r="112" spans="1:23" x14ac:dyDescent="0.3">
      <c r="A112">
        <v>111</v>
      </c>
      <c r="B112">
        <v>27</v>
      </c>
      <c r="C112">
        <v>12</v>
      </c>
      <c r="D112">
        <v>6</v>
      </c>
      <c r="E112">
        <v>41</v>
      </c>
      <c r="F112">
        <v>118</v>
      </c>
      <c r="G112">
        <v>10</v>
      </c>
      <c r="H112">
        <v>37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83</v>
      </c>
      <c r="P112">
        <v>172</v>
      </c>
      <c r="Q112">
        <v>28</v>
      </c>
      <c r="R112">
        <v>2</v>
      </c>
      <c r="S112" t="s">
        <v>36</v>
      </c>
      <c r="T112" t="str">
        <f>VLOOKUP(Absent_Data[[#This Row],[Month of absence]],Index!$B$4:$C$15,2,FALSE)</f>
        <v>Winter</v>
      </c>
      <c r="U112" t="str" cm="1">
        <f t="array" ref="U112">_xlfn.IFS(Absent_Data[[#This Row],[Body mass index]]&lt;18.5,"Underweight", Absent_Data[[#This Row],[Body mass index]] &lt;=25, "Healthy", Absent_Data[[#This Row],[Body mass index]]&lt;=30, "Overweight",TRUE, "Obese")</f>
        <v>Overweight</v>
      </c>
      <c r="W112" s="14"/>
    </row>
    <row r="113" spans="1:23" x14ac:dyDescent="0.3">
      <c r="A113">
        <v>112</v>
      </c>
      <c r="B113">
        <v>19</v>
      </c>
      <c r="C113">
        <v>12</v>
      </c>
      <c r="D113">
        <v>6</v>
      </c>
      <c r="E113">
        <v>22</v>
      </c>
      <c r="F113">
        <v>246</v>
      </c>
      <c r="G113">
        <v>25</v>
      </c>
      <c r="H113">
        <v>41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67</v>
      </c>
      <c r="P113">
        <v>170</v>
      </c>
      <c r="Q113">
        <v>23</v>
      </c>
      <c r="R113">
        <v>8</v>
      </c>
      <c r="S113" t="s">
        <v>25</v>
      </c>
      <c r="T113" t="str">
        <f>VLOOKUP(Absent_Data[[#This Row],[Month of absence]],Index!$B$4:$C$15,2,FALSE)</f>
        <v>Winter</v>
      </c>
      <c r="U113" t="str" cm="1">
        <f t="array" ref="U113">_xlfn.IFS(Absent_Data[[#This Row],[Body mass index]]&lt;18.5,"Underweight", Absent_Data[[#This Row],[Body mass index]] &lt;=25, "Healthy", Absent_Data[[#This Row],[Body mass index]]&lt;=30, "Overweight",TRUE, "Obese")</f>
        <v>Healthy</v>
      </c>
      <c r="W113" s="14"/>
    </row>
    <row r="114" spans="1:23" x14ac:dyDescent="0.3">
      <c r="A114">
        <v>113</v>
      </c>
      <c r="B114">
        <v>23</v>
      </c>
      <c r="C114">
        <v>12</v>
      </c>
      <c r="D114">
        <v>6</v>
      </c>
      <c r="E114">
        <v>29</v>
      </c>
      <c r="F114">
        <v>225</v>
      </c>
      <c r="G114">
        <v>26</v>
      </c>
      <c r="H114">
        <v>28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69</v>
      </c>
      <c r="P114">
        <v>169</v>
      </c>
      <c r="Q114">
        <v>24</v>
      </c>
      <c r="R114">
        <v>2</v>
      </c>
      <c r="S114" t="s">
        <v>22</v>
      </c>
      <c r="T114" t="str">
        <f>VLOOKUP(Absent_Data[[#This Row],[Month of absence]],Index!$B$4:$C$15,2,FALSE)</f>
        <v>Winter</v>
      </c>
      <c r="U114" t="str" cm="1">
        <f t="array" ref="U114">_xlfn.IFS(Absent_Data[[#This Row],[Body mass index]]&lt;18.5,"Underweight", Absent_Data[[#This Row],[Body mass index]] &lt;=25, "Healthy", Absent_Data[[#This Row],[Body mass index]]&lt;=30, "Overweight",TRUE, "Obese")</f>
        <v>Healthy</v>
      </c>
      <c r="W114" s="14"/>
    </row>
    <row r="115" spans="1:23" x14ac:dyDescent="0.3">
      <c r="A115">
        <v>114</v>
      </c>
      <c r="B115">
        <v>23</v>
      </c>
      <c r="C115">
        <v>1</v>
      </c>
      <c r="D115">
        <v>4</v>
      </c>
      <c r="E115">
        <v>24</v>
      </c>
      <c r="F115">
        <v>225</v>
      </c>
      <c r="G115">
        <v>26</v>
      </c>
      <c r="H115">
        <v>28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2</v>
      </c>
      <c r="O115">
        <v>69</v>
      </c>
      <c r="P115">
        <v>169</v>
      </c>
      <c r="Q115">
        <v>24</v>
      </c>
      <c r="R115">
        <v>1</v>
      </c>
      <c r="S115" t="s">
        <v>22</v>
      </c>
      <c r="T115" t="str">
        <f>VLOOKUP(Absent_Data[[#This Row],[Month of absence]],Index!$B$4:$C$15,2,FALSE)</f>
        <v>Winter</v>
      </c>
      <c r="U115" t="str" cm="1">
        <f t="array" ref="U115">_xlfn.IFS(Absent_Data[[#This Row],[Body mass index]]&lt;18.5,"Underweight", Absent_Data[[#This Row],[Body mass index]] &lt;=25, "Healthy", Absent_Data[[#This Row],[Body mass index]]&lt;=30, "Overweight",TRUE, "Obese")</f>
        <v>Healthy</v>
      </c>
      <c r="W115" s="14"/>
    </row>
    <row r="116" spans="1:23" x14ac:dyDescent="0.3">
      <c r="A116">
        <v>115</v>
      </c>
      <c r="B116">
        <v>19</v>
      </c>
      <c r="C116">
        <v>1</v>
      </c>
      <c r="D116">
        <v>2</v>
      </c>
      <c r="E116">
        <v>30</v>
      </c>
      <c r="F116">
        <v>118</v>
      </c>
      <c r="G116">
        <v>10</v>
      </c>
      <c r="H116">
        <v>37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83</v>
      </c>
      <c r="P116">
        <v>172</v>
      </c>
      <c r="Q116">
        <v>28</v>
      </c>
      <c r="R116">
        <v>1</v>
      </c>
      <c r="S116" t="s">
        <v>25</v>
      </c>
      <c r="T116" t="str">
        <f>VLOOKUP(Absent_Data[[#This Row],[Month of absence]],Index!$B$4:$C$15,2,FALSE)</f>
        <v>Winter</v>
      </c>
      <c r="U116" t="str" cm="1">
        <f t="array" ref="U116">_xlfn.IFS(Absent_Data[[#This Row],[Body mass index]]&lt;18.5,"Underweight", Absent_Data[[#This Row],[Body mass index]] &lt;=25, "Healthy", Absent_Data[[#This Row],[Body mass index]]&lt;=30, "Overweight",TRUE, "Obese")</f>
        <v>Overweight</v>
      </c>
      <c r="W116" s="14"/>
    </row>
    <row r="117" spans="1:23" x14ac:dyDescent="0.3">
      <c r="A117">
        <v>116</v>
      </c>
      <c r="B117">
        <v>27</v>
      </c>
      <c r="C117">
        <v>1</v>
      </c>
      <c r="D117">
        <v>3</v>
      </c>
      <c r="E117">
        <v>26</v>
      </c>
      <c r="F117">
        <v>118</v>
      </c>
      <c r="G117">
        <v>10</v>
      </c>
      <c r="H117">
        <v>37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83</v>
      </c>
      <c r="P117">
        <v>172</v>
      </c>
      <c r="Q117">
        <v>28</v>
      </c>
      <c r="R117">
        <v>1</v>
      </c>
      <c r="S117" t="s">
        <v>36</v>
      </c>
      <c r="T117" t="str">
        <f>VLOOKUP(Absent_Data[[#This Row],[Month of absence]],Index!$B$4:$C$15,2,FALSE)</f>
        <v>Winter</v>
      </c>
      <c r="U117" t="str" cm="1">
        <f t="array" ref="U117">_xlfn.IFS(Absent_Data[[#This Row],[Body mass index]]&lt;18.5,"Underweight", Absent_Data[[#This Row],[Body mass index]] &lt;=25, "Healthy", Absent_Data[[#This Row],[Body mass index]]&lt;=30, "Overweight",TRUE, "Obese")</f>
        <v>Overweight</v>
      </c>
      <c r="W117" s="14"/>
    </row>
    <row r="118" spans="1:23" x14ac:dyDescent="0.3">
      <c r="A118">
        <v>117</v>
      </c>
      <c r="B118">
        <v>18</v>
      </c>
      <c r="C118">
        <v>1</v>
      </c>
      <c r="D118">
        <v>3</v>
      </c>
      <c r="E118">
        <v>26</v>
      </c>
      <c r="F118">
        <v>155</v>
      </c>
      <c r="G118">
        <v>12</v>
      </c>
      <c r="H118">
        <v>34</v>
      </c>
      <c r="I118">
        <v>0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95</v>
      </c>
      <c r="P118">
        <v>196</v>
      </c>
      <c r="Q118">
        <v>25</v>
      </c>
      <c r="R118">
        <v>8</v>
      </c>
      <c r="S118" t="s">
        <v>32</v>
      </c>
      <c r="T118" t="str">
        <f>VLOOKUP(Absent_Data[[#This Row],[Month of absence]],Index!$B$4:$C$15,2,FALSE)</f>
        <v>Winter</v>
      </c>
      <c r="U118" t="str" cm="1">
        <f t="array" ref="U118">_xlfn.IFS(Absent_Data[[#This Row],[Body mass index]]&lt;18.5,"Underweight", Absent_Data[[#This Row],[Body mass index]] &lt;=25, "Healthy", Absent_Data[[#This Row],[Body mass index]]&lt;=30, "Overweight",TRUE, "Obese")</f>
        <v>Healthy</v>
      </c>
      <c r="W118" s="14"/>
    </row>
    <row r="119" spans="1:23" x14ac:dyDescent="0.3">
      <c r="A119">
        <v>118</v>
      </c>
      <c r="B119">
        <v>27</v>
      </c>
      <c r="C119">
        <v>1</v>
      </c>
      <c r="D119">
        <v>4</v>
      </c>
      <c r="E119">
        <v>30</v>
      </c>
      <c r="F119">
        <v>225</v>
      </c>
      <c r="G119">
        <v>26</v>
      </c>
      <c r="H119">
        <v>28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69</v>
      </c>
      <c r="P119">
        <v>169</v>
      </c>
      <c r="Q119">
        <v>24</v>
      </c>
      <c r="R119">
        <v>2</v>
      </c>
      <c r="S119" t="s">
        <v>36</v>
      </c>
      <c r="T119" t="str">
        <f>VLOOKUP(Absent_Data[[#This Row],[Month of absence]],Index!$B$4:$C$15,2,FALSE)</f>
        <v>Winter</v>
      </c>
      <c r="U119" t="str" cm="1">
        <f t="array" ref="U119">_xlfn.IFS(Absent_Data[[#This Row],[Body mass index]]&lt;18.5,"Underweight", Absent_Data[[#This Row],[Body mass index]] &lt;=25, "Healthy", Absent_Data[[#This Row],[Body mass index]]&lt;=30, "Overweight",TRUE, "Obese")</f>
        <v>Healthy</v>
      </c>
      <c r="W119" s="14"/>
    </row>
    <row r="120" spans="1:23" x14ac:dyDescent="0.3">
      <c r="A120">
        <v>119</v>
      </c>
      <c r="B120">
        <v>23</v>
      </c>
      <c r="C120">
        <v>1</v>
      </c>
      <c r="D120">
        <v>5</v>
      </c>
      <c r="E120">
        <v>45</v>
      </c>
      <c r="F120">
        <v>184</v>
      </c>
      <c r="G120">
        <v>42</v>
      </c>
      <c r="H120">
        <v>27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58</v>
      </c>
      <c r="P120">
        <v>167</v>
      </c>
      <c r="Q120">
        <v>21</v>
      </c>
      <c r="R120">
        <v>2</v>
      </c>
      <c r="S120" t="s">
        <v>22</v>
      </c>
      <c r="T120" t="str">
        <f>VLOOKUP(Absent_Data[[#This Row],[Month of absence]],Index!$B$4:$C$15,2,FALSE)</f>
        <v>Winter</v>
      </c>
      <c r="U120" t="str" cm="1">
        <f t="array" ref="U120">_xlfn.IFS(Absent_Data[[#This Row],[Body mass index]]&lt;18.5,"Underweight", Absent_Data[[#This Row],[Body mass index]] &lt;=25, "Healthy", Absent_Data[[#This Row],[Body mass index]]&lt;=30, "Overweight",TRUE, "Obese")</f>
        <v>Healthy</v>
      </c>
      <c r="W120" s="14"/>
    </row>
    <row r="121" spans="1:23" x14ac:dyDescent="0.3">
      <c r="A121">
        <v>120</v>
      </c>
      <c r="B121">
        <v>28</v>
      </c>
      <c r="C121">
        <v>1</v>
      </c>
      <c r="D121">
        <v>5</v>
      </c>
      <c r="E121">
        <v>52</v>
      </c>
      <c r="F121">
        <v>225</v>
      </c>
      <c r="G121">
        <v>26</v>
      </c>
      <c r="H121">
        <v>28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69</v>
      </c>
      <c r="P121">
        <v>169</v>
      </c>
      <c r="Q121">
        <v>24</v>
      </c>
      <c r="R121">
        <v>2</v>
      </c>
      <c r="S121" t="s">
        <v>31</v>
      </c>
      <c r="T121" t="str">
        <f>VLOOKUP(Absent_Data[[#This Row],[Month of absence]],Index!$B$4:$C$15,2,FALSE)</f>
        <v>Winter</v>
      </c>
      <c r="U121" t="str" cm="1">
        <f t="array" ref="U121">_xlfn.IFS(Absent_Data[[#This Row],[Body mass index]]&lt;18.5,"Underweight", Absent_Data[[#This Row],[Body mass index]] &lt;=25, "Healthy", Absent_Data[[#This Row],[Body mass index]]&lt;=30, "Overweight",TRUE, "Obese")</f>
        <v>Healthy</v>
      </c>
      <c r="W121" s="14"/>
    </row>
    <row r="122" spans="1:23" x14ac:dyDescent="0.3">
      <c r="A122">
        <v>121</v>
      </c>
      <c r="B122">
        <v>27</v>
      </c>
      <c r="C122">
        <v>1</v>
      </c>
      <c r="D122">
        <v>6</v>
      </c>
      <c r="E122">
        <v>22</v>
      </c>
      <c r="F122">
        <v>225</v>
      </c>
      <c r="G122">
        <v>26</v>
      </c>
      <c r="H122">
        <v>28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69</v>
      </c>
      <c r="P122">
        <v>169</v>
      </c>
      <c r="Q122">
        <v>24</v>
      </c>
      <c r="R122">
        <v>1</v>
      </c>
      <c r="S122" t="s">
        <v>36</v>
      </c>
      <c r="T122" t="str">
        <f>VLOOKUP(Absent_Data[[#This Row],[Month of absence]],Index!$B$4:$C$15,2,FALSE)</f>
        <v>Winter</v>
      </c>
      <c r="U122" t="str" cm="1">
        <f t="array" ref="U122">_xlfn.IFS(Absent_Data[[#This Row],[Body mass index]]&lt;18.5,"Underweight", Absent_Data[[#This Row],[Body mass index]] &lt;=25, "Healthy", Absent_Data[[#This Row],[Body mass index]]&lt;=30, "Overweight",TRUE, "Obese")</f>
        <v>Healthy</v>
      </c>
      <c r="W122" s="14"/>
    </row>
    <row r="123" spans="1:23" x14ac:dyDescent="0.3">
      <c r="A123">
        <v>122</v>
      </c>
      <c r="B123">
        <v>27</v>
      </c>
      <c r="C123">
        <v>1</v>
      </c>
      <c r="D123">
        <v>2</v>
      </c>
      <c r="E123">
        <v>27</v>
      </c>
      <c r="F123">
        <v>118</v>
      </c>
      <c r="G123">
        <v>10</v>
      </c>
      <c r="H123">
        <v>37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83</v>
      </c>
      <c r="P123">
        <v>172</v>
      </c>
      <c r="Q123">
        <v>28</v>
      </c>
      <c r="R123">
        <v>2</v>
      </c>
      <c r="S123" t="s">
        <v>36</v>
      </c>
      <c r="T123" t="str">
        <f>VLOOKUP(Absent_Data[[#This Row],[Month of absence]],Index!$B$4:$C$15,2,FALSE)</f>
        <v>Winter</v>
      </c>
      <c r="U123" t="str" cm="1">
        <f t="array" ref="U123">_xlfn.IFS(Absent_Data[[#This Row],[Body mass index]]&lt;18.5,"Underweight", Absent_Data[[#This Row],[Body mass index]] &lt;=25, "Healthy", Absent_Data[[#This Row],[Body mass index]]&lt;=30, "Overweight",TRUE, "Obese")</f>
        <v>Overweight</v>
      </c>
      <c r="W123" s="14"/>
    </row>
    <row r="124" spans="1:23" x14ac:dyDescent="0.3">
      <c r="A124">
        <v>123</v>
      </c>
      <c r="B124">
        <v>27</v>
      </c>
      <c r="C124">
        <v>1</v>
      </c>
      <c r="D124">
        <v>3</v>
      </c>
      <c r="E124">
        <v>55</v>
      </c>
      <c r="F124">
        <v>225</v>
      </c>
      <c r="G124">
        <v>26</v>
      </c>
      <c r="H124">
        <v>28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69</v>
      </c>
      <c r="P124">
        <v>169</v>
      </c>
      <c r="Q124">
        <v>24</v>
      </c>
      <c r="R124">
        <v>2</v>
      </c>
      <c r="S124" t="s">
        <v>36</v>
      </c>
      <c r="T124" t="str">
        <f>VLOOKUP(Absent_Data[[#This Row],[Month of absence]],Index!$B$4:$C$15,2,FALSE)</f>
        <v>Winter</v>
      </c>
      <c r="U124" t="str" cm="1">
        <f t="array" ref="U124">_xlfn.IFS(Absent_Data[[#This Row],[Body mass index]]&lt;18.5,"Underweight", Absent_Data[[#This Row],[Body mass index]] &lt;=25, "Healthy", Absent_Data[[#This Row],[Body mass index]]&lt;=30, "Overweight",TRUE, "Obese")</f>
        <v>Healthy</v>
      </c>
      <c r="W124" s="14"/>
    </row>
    <row r="125" spans="1:23" x14ac:dyDescent="0.3">
      <c r="A125">
        <v>124</v>
      </c>
      <c r="B125">
        <v>27</v>
      </c>
      <c r="C125">
        <v>1</v>
      </c>
      <c r="D125">
        <v>3</v>
      </c>
      <c r="E125">
        <v>33</v>
      </c>
      <c r="F125">
        <v>118</v>
      </c>
      <c r="G125">
        <v>10</v>
      </c>
      <c r="H125">
        <v>37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83</v>
      </c>
      <c r="P125">
        <v>172</v>
      </c>
      <c r="Q125">
        <v>28</v>
      </c>
      <c r="R125">
        <v>2</v>
      </c>
      <c r="S125" t="s">
        <v>36</v>
      </c>
      <c r="T125" t="str">
        <f>VLOOKUP(Absent_Data[[#This Row],[Month of absence]],Index!$B$4:$C$15,2,FALSE)</f>
        <v>Winter</v>
      </c>
      <c r="U125" t="str" cm="1">
        <f t="array" ref="U125">_xlfn.IFS(Absent_Data[[#This Row],[Body mass index]]&lt;18.5,"Underweight", Absent_Data[[#This Row],[Body mass index]] &lt;=25, "Healthy", Absent_Data[[#This Row],[Body mass index]]&lt;=30, "Overweight",TRUE, "Obese")</f>
        <v>Overweight</v>
      </c>
      <c r="W125" s="14"/>
    </row>
    <row r="126" spans="1:23" x14ac:dyDescent="0.3">
      <c r="A126">
        <v>125</v>
      </c>
      <c r="B126">
        <v>27</v>
      </c>
      <c r="C126">
        <v>1</v>
      </c>
      <c r="D126">
        <v>4</v>
      </c>
      <c r="E126">
        <v>41</v>
      </c>
      <c r="F126">
        <v>118</v>
      </c>
      <c r="G126">
        <v>10</v>
      </c>
      <c r="H126">
        <v>37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83</v>
      </c>
      <c r="P126">
        <v>172</v>
      </c>
      <c r="Q126">
        <v>28</v>
      </c>
      <c r="R126">
        <v>2</v>
      </c>
      <c r="S126" t="s">
        <v>36</v>
      </c>
      <c r="T126" t="str">
        <f>VLOOKUP(Absent_Data[[#This Row],[Month of absence]],Index!$B$4:$C$15,2,FALSE)</f>
        <v>Winter</v>
      </c>
      <c r="U126" t="str" cm="1">
        <f t="array" ref="U126">_xlfn.IFS(Absent_Data[[#This Row],[Body mass index]]&lt;18.5,"Underweight", Absent_Data[[#This Row],[Body mass index]] &lt;=25, "Healthy", Absent_Data[[#This Row],[Body mass index]]&lt;=30, "Overweight",TRUE, "Obese")</f>
        <v>Overweight</v>
      </c>
      <c r="W126" s="14"/>
    </row>
    <row r="127" spans="1:23" x14ac:dyDescent="0.3">
      <c r="A127">
        <v>126</v>
      </c>
      <c r="B127">
        <v>27</v>
      </c>
      <c r="C127">
        <v>1</v>
      </c>
      <c r="D127">
        <v>5</v>
      </c>
      <c r="E127">
        <v>50</v>
      </c>
      <c r="F127">
        <v>118</v>
      </c>
      <c r="G127">
        <v>10</v>
      </c>
      <c r="H127">
        <v>37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83</v>
      </c>
      <c r="P127">
        <v>172</v>
      </c>
      <c r="Q127">
        <v>28</v>
      </c>
      <c r="R127">
        <v>2</v>
      </c>
      <c r="S127" t="s">
        <v>36</v>
      </c>
      <c r="T127" t="str">
        <f>VLOOKUP(Absent_Data[[#This Row],[Month of absence]],Index!$B$4:$C$15,2,FALSE)</f>
        <v>Winter</v>
      </c>
      <c r="U127" t="str" cm="1">
        <f t="array" ref="U127">_xlfn.IFS(Absent_Data[[#This Row],[Body mass index]]&lt;18.5,"Underweight", Absent_Data[[#This Row],[Body mass index]] &lt;=25, "Healthy", Absent_Data[[#This Row],[Body mass index]]&lt;=30, "Overweight",TRUE, "Obese")</f>
        <v>Overweight</v>
      </c>
      <c r="W127" s="14"/>
    </row>
    <row r="128" spans="1:23" x14ac:dyDescent="0.3">
      <c r="A128">
        <v>127</v>
      </c>
      <c r="B128">
        <v>27</v>
      </c>
      <c r="C128">
        <v>1</v>
      </c>
      <c r="D128">
        <v>6</v>
      </c>
      <c r="E128">
        <v>52</v>
      </c>
      <c r="F128">
        <v>118</v>
      </c>
      <c r="G128">
        <v>10</v>
      </c>
      <c r="H128">
        <v>37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83</v>
      </c>
      <c r="P128">
        <v>172</v>
      </c>
      <c r="Q128">
        <v>28</v>
      </c>
      <c r="R128">
        <v>2</v>
      </c>
      <c r="S128" t="s">
        <v>36</v>
      </c>
      <c r="T128" t="str">
        <f>VLOOKUP(Absent_Data[[#This Row],[Month of absence]],Index!$B$4:$C$15,2,FALSE)</f>
        <v>Winter</v>
      </c>
      <c r="U128" t="str" cm="1">
        <f t="array" ref="U128">_xlfn.IFS(Absent_Data[[#This Row],[Body mass index]]&lt;18.5,"Underweight", Absent_Data[[#This Row],[Body mass index]] &lt;=25, "Healthy", Absent_Data[[#This Row],[Body mass index]]&lt;=30, "Overweight",TRUE, "Obese")</f>
        <v>Overweight</v>
      </c>
      <c r="W128" s="14"/>
    </row>
    <row r="129" spans="1:23" x14ac:dyDescent="0.3">
      <c r="A129">
        <v>128</v>
      </c>
      <c r="B129">
        <v>27</v>
      </c>
      <c r="C129">
        <v>1</v>
      </c>
      <c r="D129">
        <v>2</v>
      </c>
      <c r="E129">
        <v>40</v>
      </c>
      <c r="F129">
        <v>118</v>
      </c>
      <c r="G129">
        <v>10</v>
      </c>
      <c r="H129">
        <v>37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83</v>
      </c>
      <c r="P129">
        <v>172</v>
      </c>
      <c r="Q129">
        <v>28</v>
      </c>
      <c r="R129">
        <v>2</v>
      </c>
      <c r="S129" t="s">
        <v>36</v>
      </c>
      <c r="T129" t="str">
        <f>VLOOKUP(Absent_Data[[#This Row],[Month of absence]],Index!$B$4:$C$15,2,FALSE)</f>
        <v>Winter</v>
      </c>
      <c r="U129" t="str" cm="1">
        <f t="array" ref="U129">_xlfn.IFS(Absent_Data[[#This Row],[Body mass index]]&lt;18.5,"Underweight", Absent_Data[[#This Row],[Body mass index]] &lt;=25, "Healthy", Absent_Data[[#This Row],[Body mass index]]&lt;=30, "Overweight",TRUE, "Obese")</f>
        <v>Overweight</v>
      </c>
      <c r="W129" s="14"/>
    </row>
    <row r="130" spans="1:23" x14ac:dyDescent="0.3">
      <c r="A130">
        <v>129</v>
      </c>
      <c r="B130">
        <v>27</v>
      </c>
      <c r="C130">
        <v>1</v>
      </c>
      <c r="D130">
        <v>3</v>
      </c>
      <c r="E130">
        <v>30</v>
      </c>
      <c r="F130">
        <v>118</v>
      </c>
      <c r="G130">
        <v>10</v>
      </c>
      <c r="H130">
        <v>37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83</v>
      </c>
      <c r="P130">
        <v>172</v>
      </c>
      <c r="Q130">
        <v>28</v>
      </c>
      <c r="R130">
        <v>2</v>
      </c>
      <c r="S130" t="s">
        <v>36</v>
      </c>
      <c r="T130" t="str">
        <f>VLOOKUP(Absent_Data[[#This Row],[Month of absence]],Index!$B$4:$C$15,2,FALSE)</f>
        <v>Winter</v>
      </c>
      <c r="U130" t="str" cm="1">
        <f t="array" ref="U130">_xlfn.IFS(Absent_Data[[#This Row],[Body mass index]]&lt;18.5,"Underweight", Absent_Data[[#This Row],[Body mass index]] &lt;=25, "Healthy", Absent_Data[[#This Row],[Body mass index]]&lt;=30, "Overweight",TRUE, "Obese")</f>
        <v>Overweight</v>
      </c>
      <c r="W130" s="14"/>
    </row>
    <row r="131" spans="1:23" x14ac:dyDescent="0.3">
      <c r="A131">
        <v>130</v>
      </c>
      <c r="B131">
        <v>18</v>
      </c>
      <c r="C131">
        <v>1</v>
      </c>
      <c r="D131">
        <v>3</v>
      </c>
      <c r="E131">
        <v>47</v>
      </c>
      <c r="F131">
        <v>179</v>
      </c>
      <c r="G131">
        <v>26</v>
      </c>
      <c r="H131">
        <v>30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56</v>
      </c>
      <c r="P131">
        <v>171</v>
      </c>
      <c r="Q131">
        <v>19</v>
      </c>
      <c r="R131">
        <v>8</v>
      </c>
      <c r="S131" t="s">
        <v>32</v>
      </c>
      <c r="T131" t="str">
        <f>VLOOKUP(Absent_Data[[#This Row],[Month of absence]],Index!$B$4:$C$15,2,FALSE)</f>
        <v>Winter</v>
      </c>
      <c r="U131" t="str" cm="1">
        <f t="array" ref="U131">_xlfn.IFS(Absent_Data[[#This Row],[Body mass index]]&lt;18.5,"Underweight", Absent_Data[[#This Row],[Body mass index]] &lt;=25, "Healthy", Absent_Data[[#This Row],[Body mass index]]&lt;=30, "Overweight",TRUE, "Obese")</f>
        <v>Healthy</v>
      </c>
      <c r="W131" s="14"/>
    </row>
    <row r="132" spans="1:23" x14ac:dyDescent="0.3">
      <c r="A132">
        <v>131</v>
      </c>
      <c r="B132">
        <v>18</v>
      </c>
      <c r="C132">
        <v>1</v>
      </c>
      <c r="D132">
        <v>3</v>
      </c>
      <c r="E132">
        <v>29</v>
      </c>
      <c r="F132">
        <v>289</v>
      </c>
      <c r="G132">
        <v>36</v>
      </c>
      <c r="H132">
        <v>33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90</v>
      </c>
      <c r="P132">
        <v>172</v>
      </c>
      <c r="Q132">
        <v>30</v>
      </c>
      <c r="R132">
        <v>8</v>
      </c>
      <c r="S132" t="s">
        <v>32</v>
      </c>
      <c r="T132" t="str">
        <f>VLOOKUP(Absent_Data[[#This Row],[Month of absence]],Index!$B$4:$C$15,2,FALSE)</f>
        <v>Winter</v>
      </c>
      <c r="U132" t="str" cm="1">
        <f t="array" ref="U132">_xlfn.IFS(Absent_Data[[#This Row],[Body mass index]]&lt;18.5,"Underweight", Absent_Data[[#This Row],[Body mass index]] &lt;=25, "Healthy", Absent_Data[[#This Row],[Body mass index]]&lt;=30, "Overweight",TRUE, "Obese")</f>
        <v>Overweight</v>
      </c>
      <c r="W132" s="14"/>
    </row>
    <row r="133" spans="1:23" x14ac:dyDescent="0.3">
      <c r="A133">
        <v>132</v>
      </c>
      <c r="B133">
        <v>27</v>
      </c>
      <c r="C133">
        <v>1</v>
      </c>
      <c r="D133">
        <v>4</v>
      </c>
      <c r="E133">
        <v>47</v>
      </c>
      <c r="F133">
        <v>118</v>
      </c>
      <c r="G133">
        <v>10</v>
      </c>
      <c r="H133">
        <v>37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83</v>
      </c>
      <c r="P133">
        <v>172</v>
      </c>
      <c r="Q133">
        <v>28</v>
      </c>
      <c r="R133">
        <v>2</v>
      </c>
      <c r="S133" t="s">
        <v>36</v>
      </c>
      <c r="T133" t="str">
        <f>VLOOKUP(Absent_Data[[#This Row],[Month of absence]],Index!$B$4:$C$15,2,FALSE)</f>
        <v>Winter</v>
      </c>
      <c r="U133" t="str" cm="1">
        <f t="array" ref="U133">_xlfn.IFS(Absent_Data[[#This Row],[Body mass index]]&lt;18.5,"Underweight", Absent_Data[[#This Row],[Body mass index]] &lt;=25, "Healthy", Absent_Data[[#This Row],[Body mass index]]&lt;=30, "Overweight",TRUE, "Obese")</f>
        <v>Overweight</v>
      </c>
      <c r="W133" s="14"/>
    </row>
    <row r="134" spans="1:23" x14ac:dyDescent="0.3">
      <c r="A134">
        <v>133</v>
      </c>
      <c r="B134">
        <v>23</v>
      </c>
      <c r="C134">
        <v>1</v>
      </c>
      <c r="D134">
        <v>5</v>
      </c>
      <c r="E134">
        <v>43</v>
      </c>
      <c r="F134">
        <v>184</v>
      </c>
      <c r="G134">
        <v>42</v>
      </c>
      <c r="H134">
        <v>27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58</v>
      </c>
      <c r="P134">
        <v>167</v>
      </c>
      <c r="Q134">
        <v>21</v>
      </c>
      <c r="R134">
        <v>2</v>
      </c>
      <c r="S134" t="s">
        <v>22</v>
      </c>
      <c r="T134" t="str">
        <f>VLOOKUP(Absent_Data[[#This Row],[Month of absence]],Index!$B$4:$C$15,2,FALSE)</f>
        <v>Winter</v>
      </c>
      <c r="U134" t="str" cm="1">
        <f t="array" ref="U134">_xlfn.IFS(Absent_Data[[#This Row],[Body mass index]]&lt;18.5,"Underweight", Absent_Data[[#This Row],[Body mass index]] &lt;=25, "Healthy", Absent_Data[[#This Row],[Body mass index]]&lt;=30, "Overweight",TRUE, "Obese")</f>
        <v>Healthy</v>
      </c>
      <c r="W134" s="14"/>
    </row>
    <row r="135" spans="1:23" x14ac:dyDescent="0.3">
      <c r="A135">
        <v>134</v>
      </c>
      <c r="B135">
        <v>27</v>
      </c>
      <c r="C135">
        <v>1</v>
      </c>
      <c r="D135">
        <v>5</v>
      </c>
      <c r="E135">
        <v>51</v>
      </c>
      <c r="F135">
        <v>118</v>
      </c>
      <c r="G135">
        <v>10</v>
      </c>
      <c r="H135">
        <v>37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83</v>
      </c>
      <c r="P135">
        <v>172</v>
      </c>
      <c r="Q135">
        <v>28</v>
      </c>
      <c r="R135">
        <v>2</v>
      </c>
      <c r="S135" t="s">
        <v>36</v>
      </c>
      <c r="T135" t="str">
        <f>VLOOKUP(Absent_Data[[#This Row],[Month of absence]],Index!$B$4:$C$15,2,FALSE)</f>
        <v>Winter</v>
      </c>
      <c r="U135" t="str" cm="1">
        <f t="array" ref="U135">_xlfn.IFS(Absent_Data[[#This Row],[Body mass index]]&lt;18.5,"Underweight", Absent_Data[[#This Row],[Body mass index]] &lt;=25, "Healthy", Absent_Data[[#This Row],[Body mass index]]&lt;=30, "Overweight",TRUE, "Obese")</f>
        <v>Overweight</v>
      </c>
      <c r="W135" s="14"/>
    </row>
    <row r="136" spans="1:23" x14ac:dyDescent="0.3">
      <c r="A136">
        <v>135</v>
      </c>
      <c r="B136">
        <v>27</v>
      </c>
      <c r="C136">
        <v>1</v>
      </c>
      <c r="D136">
        <v>2</v>
      </c>
      <c r="E136">
        <v>53</v>
      </c>
      <c r="F136">
        <v>118</v>
      </c>
      <c r="G136">
        <v>10</v>
      </c>
      <c r="H136">
        <v>37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83</v>
      </c>
      <c r="P136">
        <v>172</v>
      </c>
      <c r="Q136">
        <v>28</v>
      </c>
      <c r="R136">
        <v>0</v>
      </c>
      <c r="S136" t="s">
        <v>36</v>
      </c>
      <c r="T136" t="str">
        <f>VLOOKUP(Absent_Data[[#This Row],[Month of absence]],Index!$B$4:$C$15,2,FALSE)</f>
        <v>Winter</v>
      </c>
      <c r="U136" t="str" cm="1">
        <f t="array" ref="U136">_xlfn.IFS(Absent_Data[[#This Row],[Body mass index]]&lt;18.5,"Underweight", Absent_Data[[#This Row],[Body mass index]] &lt;=25, "Healthy", Absent_Data[[#This Row],[Body mass index]]&lt;=30, "Overweight",TRUE, "Obese")</f>
        <v>Overweight</v>
      </c>
      <c r="W136" s="14"/>
    </row>
    <row r="137" spans="1:23" x14ac:dyDescent="0.3">
      <c r="A137">
        <v>136</v>
      </c>
      <c r="B137">
        <v>23</v>
      </c>
      <c r="C137">
        <v>1</v>
      </c>
      <c r="D137">
        <v>3</v>
      </c>
      <c r="E137">
        <v>43</v>
      </c>
      <c r="F137">
        <v>225</v>
      </c>
      <c r="G137">
        <v>26</v>
      </c>
      <c r="H137">
        <v>28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69</v>
      </c>
      <c r="P137">
        <v>169</v>
      </c>
      <c r="Q137">
        <v>24</v>
      </c>
      <c r="R137">
        <v>1</v>
      </c>
      <c r="S137" t="s">
        <v>22</v>
      </c>
      <c r="T137" t="str">
        <f>VLOOKUP(Absent_Data[[#This Row],[Month of absence]],Index!$B$4:$C$15,2,FALSE)</f>
        <v>Winter</v>
      </c>
      <c r="U137" t="str" cm="1">
        <f t="array" ref="U137">_xlfn.IFS(Absent_Data[[#This Row],[Body mass index]]&lt;18.5,"Underweight", Absent_Data[[#This Row],[Body mass index]] &lt;=25, "Healthy", Absent_Data[[#This Row],[Body mass index]]&lt;=30, "Overweight",TRUE, "Obese")</f>
        <v>Healthy</v>
      </c>
      <c r="W137" s="14"/>
    </row>
    <row r="138" spans="1:23" x14ac:dyDescent="0.3">
      <c r="A138">
        <v>137</v>
      </c>
      <c r="B138">
        <v>22</v>
      </c>
      <c r="C138">
        <v>1</v>
      </c>
      <c r="D138">
        <v>5</v>
      </c>
      <c r="E138">
        <v>31</v>
      </c>
      <c r="F138">
        <v>289</v>
      </c>
      <c r="G138">
        <v>36</v>
      </c>
      <c r="H138">
        <v>33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1</v>
      </c>
      <c r="O138">
        <v>90</v>
      </c>
      <c r="P138">
        <v>172</v>
      </c>
      <c r="Q138">
        <v>30</v>
      </c>
      <c r="R138">
        <v>3</v>
      </c>
      <c r="S138" t="s">
        <v>24</v>
      </c>
      <c r="T138" t="str">
        <f>VLOOKUP(Absent_Data[[#This Row],[Month of absence]],Index!$B$4:$C$15,2,FALSE)</f>
        <v>Winter</v>
      </c>
      <c r="U138" t="str" cm="1">
        <f t="array" ref="U138">_xlfn.IFS(Absent_Data[[#This Row],[Body mass index]]&lt;18.5,"Underweight", Absent_Data[[#This Row],[Body mass index]] &lt;=25, "Healthy", Absent_Data[[#This Row],[Body mass index]]&lt;=30, "Overweight",TRUE, "Obese")</f>
        <v>Overweight</v>
      </c>
      <c r="W138" s="14"/>
    </row>
    <row r="139" spans="1:23" x14ac:dyDescent="0.3">
      <c r="A139">
        <v>138</v>
      </c>
      <c r="B139">
        <v>23</v>
      </c>
      <c r="C139">
        <v>2</v>
      </c>
      <c r="D139">
        <v>6</v>
      </c>
      <c r="E139">
        <v>44</v>
      </c>
      <c r="F139">
        <v>184</v>
      </c>
      <c r="G139">
        <v>42</v>
      </c>
      <c r="H139">
        <v>27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58</v>
      </c>
      <c r="P139">
        <v>167</v>
      </c>
      <c r="Q139">
        <v>21</v>
      </c>
      <c r="R139">
        <v>1</v>
      </c>
      <c r="S139" t="s">
        <v>22</v>
      </c>
      <c r="T139" t="str">
        <f>VLOOKUP(Absent_Data[[#This Row],[Month of absence]],Index!$B$4:$C$15,2,FALSE)</f>
        <v>Winter</v>
      </c>
      <c r="U139" t="str" cm="1">
        <f t="array" ref="U139">_xlfn.IFS(Absent_Data[[#This Row],[Body mass index]]&lt;18.5,"Underweight", Absent_Data[[#This Row],[Body mass index]] &lt;=25, "Healthy", Absent_Data[[#This Row],[Body mass index]]&lt;=30, "Overweight",TRUE, "Obese")</f>
        <v>Healthy</v>
      </c>
      <c r="W139" s="14"/>
    </row>
    <row r="140" spans="1:23" x14ac:dyDescent="0.3">
      <c r="A140">
        <v>139</v>
      </c>
      <c r="B140">
        <v>1</v>
      </c>
      <c r="C140">
        <v>2</v>
      </c>
      <c r="D140">
        <v>4</v>
      </c>
      <c r="E140">
        <v>50</v>
      </c>
      <c r="F140">
        <v>246</v>
      </c>
      <c r="G140">
        <v>25</v>
      </c>
      <c r="H140">
        <v>41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67</v>
      </c>
      <c r="P140">
        <v>170</v>
      </c>
      <c r="Q140">
        <v>23</v>
      </c>
      <c r="R140">
        <v>8</v>
      </c>
      <c r="S140" t="s">
        <v>21</v>
      </c>
      <c r="T140" t="str">
        <f>VLOOKUP(Absent_Data[[#This Row],[Month of absence]],Index!$B$4:$C$15,2,FALSE)</f>
        <v>Winter</v>
      </c>
      <c r="U140" t="str" cm="1">
        <f t="array" ref="U140">_xlfn.IFS(Absent_Data[[#This Row],[Body mass index]]&lt;18.5,"Underweight", Absent_Data[[#This Row],[Body mass index]] &lt;=25, "Healthy", Absent_Data[[#This Row],[Body mass index]]&lt;=30, "Overweight",TRUE, "Obese")</f>
        <v>Healthy</v>
      </c>
      <c r="W140" s="14"/>
    </row>
    <row r="141" spans="1:23" x14ac:dyDescent="0.3">
      <c r="A141">
        <v>140</v>
      </c>
      <c r="B141">
        <v>11</v>
      </c>
      <c r="C141">
        <v>2</v>
      </c>
      <c r="D141">
        <v>4</v>
      </c>
      <c r="E141">
        <v>52</v>
      </c>
      <c r="F141">
        <v>179</v>
      </c>
      <c r="G141">
        <v>51</v>
      </c>
      <c r="H141">
        <v>38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89</v>
      </c>
      <c r="P141">
        <v>170</v>
      </c>
      <c r="Q141">
        <v>31</v>
      </c>
      <c r="R141">
        <v>8</v>
      </c>
      <c r="S141" t="s">
        <v>26</v>
      </c>
      <c r="T141" t="str">
        <f>VLOOKUP(Absent_Data[[#This Row],[Month of absence]],Index!$B$4:$C$15,2,FALSE)</f>
        <v>Winter</v>
      </c>
      <c r="U141" t="str" cm="1">
        <f t="array" ref="U141">_xlfn.IFS(Absent_Data[[#This Row],[Body mass index]]&lt;18.5,"Underweight", Absent_Data[[#This Row],[Body mass index]] &lt;=25, "Healthy", Absent_Data[[#This Row],[Body mass index]]&lt;=30, "Overweight",TRUE, "Obese")</f>
        <v>Obese</v>
      </c>
      <c r="W141" s="14"/>
    </row>
    <row r="142" spans="1:23" x14ac:dyDescent="0.3">
      <c r="A142">
        <v>141</v>
      </c>
      <c r="B142">
        <v>28</v>
      </c>
      <c r="C142">
        <v>2</v>
      </c>
      <c r="D142">
        <v>5</v>
      </c>
      <c r="E142">
        <v>42</v>
      </c>
      <c r="F142">
        <v>155</v>
      </c>
      <c r="G142">
        <v>12</v>
      </c>
      <c r="H142">
        <v>34</v>
      </c>
      <c r="I142">
        <v>0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95</v>
      </c>
      <c r="P142">
        <v>196</v>
      </c>
      <c r="Q142">
        <v>25</v>
      </c>
      <c r="R142">
        <v>2</v>
      </c>
      <c r="S142" t="s">
        <v>31</v>
      </c>
      <c r="T142" t="str">
        <f>VLOOKUP(Absent_Data[[#This Row],[Month of absence]],Index!$B$4:$C$15,2,FALSE)</f>
        <v>Winter</v>
      </c>
      <c r="U142" t="str" cm="1">
        <f t="array" ref="U142">_xlfn.IFS(Absent_Data[[#This Row],[Body mass index]]&lt;18.5,"Underweight", Absent_Data[[#This Row],[Body mass index]] &lt;=25, "Healthy", Absent_Data[[#This Row],[Body mass index]]&lt;=30, "Overweight",TRUE, "Obese")</f>
        <v>Healthy</v>
      </c>
      <c r="W142" s="14"/>
    </row>
    <row r="143" spans="1:23" x14ac:dyDescent="0.3">
      <c r="A143">
        <v>142</v>
      </c>
      <c r="B143">
        <v>23</v>
      </c>
      <c r="C143">
        <v>2</v>
      </c>
      <c r="D143">
        <v>5</v>
      </c>
      <c r="E143">
        <v>26</v>
      </c>
      <c r="F143">
        <v>189</v>
      </c>
      <c r="G143">
        <v>29</v>
      </c>
      <c r="H143">
        <v>33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2</v>
      </c>
      <c r="O143">
        <v>69</v>
      </c>
      <c r="P143">
        <v>167</v>
      </c>
      <c r="Q143">
        <v>25</v>
      </c>
      <c r="R143">
        <v>8</v>
      </c>
      <c r="S143" t="s">
        <v>22</v>
      </c>
      <c r="T143" t="str">
        <f>VLOOKUP(Absent_Data[[#This Row],[Month of absence]],Index!$B$4:$C$15,2,FALSE)</f>
        <v>Winter</v>
      </c>
      <c r="U143" t="str" cm="1">
        <f t="array" ref="U143">_xlfn.IFS(Absent_Data[[#This Row],[Body mass index]]&lt;18.5,"Underweight", Absent_Data[[#This Row],[Body mass index]] &lt;=25, "Healthy", Absent_Data[[#This Row],[Body mass index]]&lt;=30, "Overweight",TRUE, "Obese")</f>
        <v>Healthy</v>
      </c>
      <c r="W143" s="14"/>
    </row>
    <row r="144" spans="1:23" x14ac:dyDescent="0.3">
      <c r="A144">
        <v>143</v>
      </c>
      <c r="B144">
        <v>28</v>
      </c>
      <c r="C144">
        <v>2</v>
      </c>
      <c r="D144">
        <v>6</v>
      </c>
      <c r="E144">
        <v>51</v>
      </c>
      <c r="F144">
        <v>260</v>
      </c>
      <c r="G144">
        <v>50</v>
      </c>
      <c r="H144">
        <v>36</v>
      </c>
      <c r="I144">
        <v>0</v>
      </c>
      <c r="J144">
        <v>1</v>
      </c>
      <c r="K144">
        <v>4</v>
      </c>
      <c r="L144">
        <v>1</v>
      </c>
      <c r="M144">
        <v>0</v>
      </c>
      <c r="N144">
        <v>0</v>
      </c>
      <c r="O144">
        <v>65</v>
      </c>
      <c r="P144">
        <v>168</v>
      </c>
      <c r="Q144">
        <v>23</v>
      </c>
      <c r="R144">
        <v>2</v>
      </c>
      <c r="S144" t="s">
        <v>31</v>
      </c>
      <c r="T144" t="str">
        <f>VLOOKUP(Absent_Data[[#This Row],[Month of absence]],Index!$B$4:$C$15,2,FALSE)</f>
        <v>Winter</v>
      </c>
      <c r="U144" t="str" cm="1">
        <f t="array" ref="U144">_xlfn.IFS(Absent_Data[[#This Row],[Body mass index]]&lt;18.5,"Underweight", Absent_Data[[#This Row],[Body mass index]] &lt;=25, "Healthy", Absent_Data[[#This Row],[Body mass index]]&lt;=30, "Overweight",TRUE, "Obese")</f>
        <v>Healthy</v>
      </c>
      <c r="W144" s="14"/>
    </row>
    <row r="145" spans="1:23" x14ac:dyDescent="0.3">
      <c r="A145">
        <v>144</v>
      </c>
      <c r="B145">
        <v>22</v>
      </c>
      <c r="C145">
        <v>2</v>
      </c>
      <c r="D145">
        <v>6</v>
      </c>
      <c r="E145">
        <v>46</v>
      </c>
      <c r="F145">
        <v>289</v>
      </c>
      <c r="G145">
        <v>36</v>
      </c>
      <c r="H145">
        <v>33</v>
      </c>
      <c r="I145">
        <v>0</v>
      </c>
      <c r="J145">
        <v>1</v>
      </c>
      <c r="K145">
        <v>2</v>
      </c>
      <c r="L145">
        <v>1</v>
      </c>
      <c r="M145">
        <v>0</v>
      </c>
      <c r="N145">
        <v>1</v>
      </c>
      <c r="O145">
        <v>90</v>
      </c>
      <c r="P145">
        <v>172</v>
      </c>
      <c r="Q145">
        <v>30</v>
      </c>
      <c r="R145">
        <v>8</v>
      </c>
      <c r="S145" t="s">
        <v>24</v>
      </c>
      <c r="T145" t="str">
        <f>VLOOKUP(Absent_Data[[#This Row],[Month of absence]],Index!$B$4:$C$15,2,FALSE)</f>
        <v>Winter</v>
      </c>
      <c r="U145" t="str" cm="1">
        <f t="array" ref="U145">_xlfn.IFS(Absent_Data[[#This Row],[Body mass index]]&lt;18.5,"Underweight", Absent_Data[[#This Row],[Body mass index]] &lt;=25, "Healthy", Absent_Data[[#This Row],[Body mass index]]&lt;=30, "Overweight",TRUE, "Obese")</f>
        <v>Overweight</v>
      </c>
      <c r="W145" s="14"/>
    </row>
    <row r="146" spans="1:23" x14ac:dyDescent="0.3">
      <c r="A146">
        <v>145</v>
      </c>
      <c r="B146">
        <v>11</v>
      </c>
      <c r="C146">
        <v>2</v>
      </c>
      <c r="D146">
        <v>2</v>
      </c>
      <c r="E146">
        <v>43</v>
      </c>
      <c r="F146">
        <v>388</v>
      </c>
      <c r="G146">
        <v>15</v>
      </c>
      <c r="H146">
        <v>50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76</v>
      </c>
      <c r="P146">
        <v>178</v>
      </c>
      <c r="Q146">
        <v>24</v>
      </c>
      <c r="R146">
        <v>8</v>
      </c>
      <c r="S146" t="s">
        <v>26</v>
      </c>
      <c r="T146" t="str">
        <f>VLOOKUP(Absent_Data[[#This Row],[Month of absence]],Index!$B$4:$C$15,2,FALSE)</f>
        <v>Winter</v>
      </c>
      <c r="U146" t="str" cm="1">
        <f t="array" ref="U146">_xlfn.IFS(Absent_Data[[#This Row],[Body mass index]]&lt;18.5,"Underweight", Absent_Data[[#This Row],[Body mass index]] &lt;=25, "Healthy", Absent_Data[[#This Row],[Body mass index]]&lt;=30, "Overweight",TRUE, "Obese")</f>
        <v>Healthy</v>
      </c>
      <c r="W146" s="14"/>
    </row>
    <row r="147" spans="1:23" x14ac:dyDescent="0.3">
      <c r="A147">
        <v>146</v>
      </c>
      <c r="B147">
        <v>1</v>
      </c>
      <c r="C147">
        <v>2</v>
      </c>
      <c r="D147">
        <v>3</v>
      </c>
      <c r="E147">
        <v>43</v>
      </c>
      <c r="F147">
        <v>388</v>
      </c>
      <c r="G147">
        <v>15</v>
      </c>
      <c r="H147">
        <v>50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76</v>
      </c>
      <c r="P147">
        <v>178</v>
      </c>
      <c r="Q147">
        <v>24</v>
      </c>
      <c r="R147">
        <v>8</v>
      </c>
      <c r="S147" t="s">
        <v>21</v>
      </c>
      <c r="T147" t="str">
        <f>VLOOKUP(Absent_Data[[#This Row],[Month of absence]],Index!$B$4:$C$15,2,FALSE)</f>
        <v>Winter</v>
      </c>
      <c r="U147" t="str" cm="1">
        <f t="array" ref="U147">_xlfn.IFS(Absent_Data[[#This Row],[Body mass index]]&lt;18.5,"Underweight", Absent_Data[[#This Row],[Body mass index]] &lt;=25, "Healthy", Absent_Data[[#This Row],[Body mass index]]&lt;=30, "Overweight",TRUE, "Obese")</f>
        <v>Healthy</v>
      </c>
      <c r="W147" s="14"/>
    </row>
    <row r="148" spans="1:23" x14ac:dyDescent="0.3">
      <c r="A148">
        <v>147</v>
      </c>
      <c r="B148">
        <v>28</v>
      </c>
      <c r="C148">
        <v>2</v>
      </c>
      <c r="D148">
        <v>2</v>
      </c>
      <c r="E148">
        <v>43</v>
      </c>
      <c r="F148">
        <v>225</v>
      </c>
      <c r="G148">
        <v>26</v>
      </c>
      <c r="H148">
        <v>28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69</v>
      </c>
      <c r="P148">
        <v>169</v>
      </c>
      <c r="Q148">
        <v>24</v>
      </c>
      <c r="R148">
        <v>2</v>
      </c>
      <c r="S148" t="s">
        <v>31</v>
      </c>
      <c r="T148" t="str">
        <f>VLOOKUP(Absent_Data[[#This Row],[Month of absence]],Index!$B$4:$C$15,2,FALSE)</f>
        <v>Winter</v>
      </c>
      <c r="U148" t="str" cm="1">
        <f t="array" ref="U148">_xlfn.IFS(Absent_Data[[#This Row],[Body mass index]]&lt;18.5,"Underweight", Absent_Data[[#This Row],[Body mass index]] &lt;=25, "Healthy", Absent_Data[[#This Row],[Body mass index]]&lt;=30, "Overweight",TRUE, "Obese")</f>
        <v>Healthy</v>
      </c>
      <c r="W148" s="14"/>
    </row>
    <row r="149" spans="1:23" x14ac:dyDescent="0.3">
      <c r="A149">
        <v>148</v>
      </c>
      <c r="B149">
        <v>23</v>
      </c>
      <c r="C149">
        <v>2</v>
      </c>
      <c r="D149">
        <v>3</v>
      </c>
      <c r="E149">
        <v>36</v>
      </c>
      <c r="F149">
        <v>225</v>
      </c>
      <c r="G149">
        <v>26</v>
      </c>
      <c r="H149">
        <v>28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2</v>
      </c>
      <c r="O149">
        <v>69</v>
      </c>
      <c r="P149">
        <v>169</v>
      </c>
      <c r="Q149">
        <v>24</v>
      </c>
      <c r="R149">
        <v>2</v>
      </c>
      <c r="S149" t="s">
        <v>22</v>
      </c>
      <c r="T149" t="str">
        <f>VLOOKUP(Absent_Data[[#This Row],[Month of absence]],Index!$B$4:$C$15,2,FALSE)</f>
        <v>Winter</v>
      </c>
      <c r="U149" t="str" cm="1">
        <f t="array" ref="U149">_xlfn.IFS(Absent_Data[[#This Row],[Body mass index]]&lt;18.5,"Underweight", Absent_Data[[#This Row],[Body mass index]] &lt;=25, "Healthy", Absent_Data[[#This Row],[Body mass index]]&lt;=30, "Overweight",TRUE, "Obese")</f>
        <v>Healthy</v>
      </c>
      <c r="W149" s="14"/>
    </row>
    <row r="150" spans="1:23" x14ac:dyDescent="0.3">
      <c r="A150">
        <v>149</v>
      </c>
      <c r="B150">
        <v>23</v>
      </c>
      <c r="C150">
        <v>2</v>
      </c>
      <c r="D150">
        <v>3</v>
      </c>
      <c r="E150">
        <v>54</v>
      </c>
      <c r="F150">
        <v>179</v>
      </c>
      <c r="G150">
        <v>26</v>
      </c>
      <c r="H150">
        <v>30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56</v>
      </c>
      <c r="P150">
        <v>171</v>
      </c>
      <c r="Q150">
        <v>19</v>
      </c>
      <c r="R150">
        <v>1</v>
      </c>
      <c r="S150" t="s">
        <v>22</v>
      </c>
      <c r="T150" t="str">
        <f>VLOOKUP(Absent_Data[[#This Row],[Month of absence]],Index!$B$4:$C$15,2,FALSE)</f>
        <v>Winter</v>
      </c>
      <c r="U150" t="str" cm="1">
        <f t="array" ref="U150">_xlfn.IFS(Absent_Data[[#This Row],[Body mass index]]&lt;18.5,"Underweight", Absent_Data[[#This Row],[Body mass index]] &lt;=25, "Healthy", Absent_Data[[#This Row],[Body mass index]]&lt;=30, "Overweight",TRUE, "Obese")</f>
        <v>Healthy</v>
      </c>
      <c r="W150" s="14"/>
    </row>
    <row r="151" spans="1:23" x14ac:dyDescent="0.3">
      <c r="A151">
        <v>150</v>
      </c>
      <c r="B151">
        <v>23</v>
      </c>
      <c r="C151">
        <v>2</v>
      </c>
      <c r="D151">
        <v>3</v>
      </c>
      <c r="E151">
        <v>32</v>
      </c>
      <c r="F151">
        <v>184</v>
      </c>
      <c r="G151">
        <v>42</v>
      </c>
      <c r="H151">
        <v>27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58</v>
      </c>
      <c r="P151">
        <v>167</v>
      </c>
      <c r="Q151">
        <v>21</v>
      </c>
      <c r="R151">
        <v>8</v>
      </c>
      <c r="S151" t="s">
        <v>22</v>
      </c>
      <c r="T151" t="str">
        <f>VLOOKUP(Absent_Data[[#This Row],[Month of absence]],Index!$B$4:$C$15,2,FALSE)</f>
        <v>Winter</v>
      </c>
      <c r="U151" t="str" cm="1">
        <f t="array" ref="U151">_xlfn.IFS(Absent_Data[[#This Row],[Body mass index]]&lt;18.5,"Underweight", Absent_Data[[#This Row],[Body mass index]] &lt;=25, "Healthy", Absent_Data[[#This Row],[Body mass index]]&lt;=30, "Overweight",TRUE, "Obese")</f>
        <v>Healthy</v>
      </c>
      <c r="W151" s="14"/>
    </row>
    <row r="152" spans="1:23" x14ac:dyDescent="0.3">
      <c r="A152">
        <v>151</v>
      </c>
      <c r="B152">
        <v>25</v>
      </c>
      <c r="C152">
        <v>2</v>
      </c>
      <c r="D152">
        <v>5</v>
      </c>
      <c r="E152">
        <v>23</v>
      </c>
      <c r="F152">
        <v>225</v>
      </c>
      <c r="G152">
        <v>26</v>
      </c>
      <c r="H152">
        <v>28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69</v>
      </c>
      <c r="P152">
        <v>169</v>
      </c>
      <c r="Q152">
        <v>24</v>
      </c>
      <c r="R152">
        <v>3</v>
      </c>
      <c r="S152" t="s">
        <v>33</v>
      </c>
      <c r="T152" t="str">
        <f>VLOOKUP(Absent_Data[[#This Row],[Month of absence]],Index!$B$4:$C$15,2,FALSE)</f>
        <v>Winter</v>
      </c>
      <c r="U152" t="str" cm="1">
        <f t="array" ref="U152">_xlfn.IFS(Absent_Data[[#This Row],[Body mass index]]&lt;18.5,"Underweight", Absent_Data[[#This Row],[Body mass index]] &lt;=25, "Healthy", Absent_Data[[#This Row],[Body mass index]]&lt;=30, "Overweight",TRUE, "Obese")</f>
        <v>Healthy</v>
      </c>
      <c r="W152" s="14"/>
    </row>
    <row r="153" spans="1:23" x14ac:dyDescent="0.3">
      <c r="A153">
        <v>152</v>
      </c>
      <c r="B153">
        <v>18</v>
      </c>
      <c r="C153">
        <v>2</v>
      </c>
      <c r="D153">
        <v>2</v>
      </c>
      <c r="E153">
        <v>24</v>
      </c>
      <c r="F153">
        <v>330</v>
      </c>
      <c r="G153">
        <v>16</v>
      </c>
      <c r="H153">
        <v>28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84</v>
      </c>
      <c r="P153">
        <v>182</v>
      </c>
      <c r="Q153">
        <v>25</v>
      </c>
      <c r="R153">
        <v>8</v>
      </c>
      <c r="S153" t="s">
        <v>32</v>
      </c>
      <c r="T153" t="str">
        <f>VLOOKUP(Absent_Data[[#This Row],[Month of absence]],Index!$B$4:$C$15,2,FALSE)</f>
        <v>Winter</v>
      </c>
      <c r="U153" t="str" cm="1">
        <f t="array" ref="U153">_xlfn.IFS(Absent_Data[[#This Row],[Body mass index]]&lt;18.5,"Underweight", Absent_Data[[#This Row],[Body mass index]] &lt;=25, "Healthy", Absent_Data[[#This Row],[Body mass index]]&lt;=30, "Overweight",TRUE, "Obese")</f>
        <v>Healthy</v>
      </c>
      <c r="W153" s="14"/>
    </row>
    <row r="154" spans="1:23" x14ac:dyDescent="0.3">
      <c r="A154">
        <v>153</v>
      </c>
      <c r="B154">
        <v>23</v>
      </c>
      <c r="C154">
        <v>2</v>
      </c>
      <c r="D154">
        <v>3</v>
      </c>
      <c r="E154">
        <v>31</v>
      </c>
      <c r="F154">
        <v>330</v>
      </c>
      <c r="G154">
        <v>16</v>
      </c>
      <c r="H154">
        <v>28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84</v>
      </c>
      <c r="P154">
        <v>182</v>
      </c>
      <c r="Q154">
        <v>25</v>
      </c>
      <c r="R154">
        <v>1</v>
      </c>
      <c r="S154" t="s">
        <v>22</v>
      </c>
      <c r="T154" t="str">
        <f>VLOOKUP(Absent_Data[[#This Row],[Month of absence]],Index!$B$4:$C$15,2,FALSE)</f>
        <v>Winter</v>
      </c>
      <c r="U154" t="str" cm="1">
        <f t="array" ref="U154">_xlfn.IFS(Absent_Data[[#This Row],[Body mass index]]&lt;18.5,"Underweight", Absent_Data[[#This Row],[Body mass index]] &lt;=25, "Healthy", Absent_Data[[#This Row],[Body mass index]]&lt;=30, "Overweight",TRUE, "Obese")</f>
        <v>Healthy</v>
      </c>
      <c r="W154" s="14"/>
    </row>
    <row r="155" spans="1:23" x14ac:dyDescent="0.3">
      <c r="A155">
        <v>154</v>
      </c>
      <c r="B155">
        <v>23</v>
      </c>
      <c r="C155">
        <v>2</v>
      </c>
      <c r="D155">
        <v>4</v>
      </c>
      <c r="E155">
        <v>34</v>
      </c>
      <c r="F155">
        <v>225</v>
      </c>
      <c r="G155">
        <v>26</v>
      </c>
      <c r="H155">
        <v>28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2</v>
      </c>
      <c r="O155">
        <v>69</v>
      </c>
      <c r="P155">
        <v>169</v>
      </c>
      <c r="Q155">
        <v>24</v>
      </c>
      <c r="R155">
        <v>1</v>
      </c>
      <c r="S155" t="s">
        <v>22</v>
      </c>
      <c r="T155" t="str">
        <f>VLOOKUP(Absent_Data[[#This Row],[Month of absence]],Index!$B$4:$C$15,2,FALSE)</f>
        <v>Winter</v>
      </c>
      <c r="U155" t="str" cm="1">
        <f t="array" ref="U155">_xlfn.IFS(Absent_Data[[#This Row],[Body mass index]]&lt;18.5,"Underweight", Absent_Data[[#This Row],[Body mass index]] &lt;=25, "Healthy", Absent_Data[[#This Row],[Body mass index]]&lt;=30, "Overweight",TRUE, "Obese")</f>
        <v>Healthy</v>
      </c>
      <c r="W155" s="14"/>
    </row>
    <row r="156" spans="1:23" x14ac:dyDescent="0.3">
      <c r="A156">
        <v>155</v>
      </c>
      <c r="B156">
        <v>19</v>
      </c>
      <c r="C156">
        <v>2</v>
      </c>
      <c r="D156">
        <v>5</v>
      </c>
      <c r="E156">
        <v>48</v>
      </c>
      <c r="F156">
        <v>189</v>
      </c>
      <c r="G156">
        <v>29</v>
      </c>
      <c r="H156">
        <v>33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2</v>
      </c>
      <c r="O156">
        <v>69</v>
      </c>
      <c r="P156">
        <v>167</v>
      </c>
      <c r="Q156">
        <v>25</v>
      </c>
      <c r="R156">
        <v>8</v>
      </c>
      <c r="S156" t="s">
        <v>25</v>
      </c>
      <c r="T156" t="str">
        <f>VLOOKUP(Absent_Data[[#This Row],[Month of absence]],Index!$B$4:$C$15,2,FALSE)</f>
        <v>Winter</v>
      </c>
      <c r="U156" t="str" cm="1">
        <f t="array" ref="U156">_xlfn.IFS(Absent_Data[[#This Row],[Body mass index]]&lt;18.5,"Underweight", Absent_Data[[#This Row],[Body mass index]] &lt;=25, "Healthy", Absent_Data[[#This Row],[Body mass index]]&lt;=30, "Overweight",TRUE, "Obese")</f>
        <v>Healthy</v>
      </c>
      <c r="W156" s="14"/>
    </row>
    <row r="157" spans="1:23" x14ac:dyDescent="0.3">
      <c r="A157">
        <v>156</v>
      </c>
      <c r="B157">
        <v>28</v>
      </c>
      <c r="C157">
        <v>3</v>
      </c>
      <c r="D157">
        <v>3</v>
      </c>
      <c r="E157">
        <v>53</v>
      </c>
      <c r="F157">
        <v>291</v>
      </c>
      <c r="G157">
        <v>50</v>
      </c>
      <c r="H157">
        <v>32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65</v>
      </c>
      <c r="P157">
        <v>169</v>
      </c>
      <c r="Q157">
        <v>23</v>
      </c>
      <c r="R157">
        <v>2</v>
      </c>
      <c r="S157" t="s">
        <v>31</v>
      </c>
      <c r="T157" t="str">
        <f>VLOOKUP(Absent_Data[[#This Row],[Month of absence]],Index!$B$4:$C$15,2,FALSE)</f>
        <v>Spring</v>
      </c>
      <c r="U157" t="str" cm="1">
        <f t="array" ref="U157">_xlfn.IFS(Absent_Data[[#This Row],[Body mass index]]&lt;18.5,"Underweight", Absent_Data[[#This Row],[Body mass index]] &lt;=25, "Healthy", Absent_Data[[#This Row],[Body mass index]]&lt;=30, "Overweight",TRUE, "Obese")</f>
        <v>Healthy</v>
      </c>
      <c r="W157" s="14"/>
    </row>
    <row r="158" spans="1:23" x14ac:dyDescent="0.3">
      <c r="A158">
        <v>157</v>
      </c>
      <c r="B158">
        <v>19</v>
      </c>
      <c r="C158">
        <v>3</v>
      </c>
      <c r="D158">
        <v>3</v>
      </c>
      <c r="E158">
        <v>25</v>
      </c>
      <c r="F158">
        <v>260</v>
      </c>
      <c r="G158">
        <v>50</v>
      </c>
      <c r="H158">
        <v>36</v>
      </c>
      <c r="I158">
        <v>0</v>
      </c>
      <c r="J158">
        <v>1</v>
      </c>
      <c r="K158">
        <v>4</v>
      </c>
      <c r="L158">
        <v>1</v>
      </c>
      <c r="M158">
        <v>0</v>
      </c>
      <c r="N158">
        <v>0</v>
      </c>
      <c r="O158">
        <v>65</v>
      </c>
      <c r="P158">
        <v>168</v>
      </c>
      <c r="Q158">
        <v>23</v>
      </c>
      <c r="R158">
        <v>8</v>
      </c>
      <c r="S158" t="s">
        <v>25</v>
      </c>
      <c r="T158" t="str">
        <f>VLOOKUP(Absent_Data[[#This Row],[Month of absence]],Index!$B$4:$C$15,2,FALSE)</f>
        <v>Spring</v>
      </c>
      <c r="U158" t="str" cm="1">
        <f t="array" ref="U158">_xlfn.IFS(Absent_Data[[#This Row],[Body mass index]]&lt;18.5,"Underweight", Absent_Data[[#This Row],[Body mass index]] &lt;=25, "Healthy", Absent_Data[[#This Row],[Body mass index]]&lt;=30, "Overweight",TRUE, "Obese")</f>
        <v>Healthy</v>
      </c>
      <c r="W158" s="14"/>
    </row>
    <row r="159" spans="1:23" x14ac:dyDescent="0.3">
      <c r="A159">
        <v>158</v>
      </c>
      <c r="B159">
        <v>19</v>
      </c>
      <c r="C159">
        <v>3</v>
      </c>
      <c r="D159">
        <v>3</v>
      </c>
      <c r="E159">
        <v>48</v>
      </c>
      <c r="F159">
        <v>157</v>
      </c>
      <c r="G159">
        <v>27</v>
      </c>
      <c r="H159">
        <v>29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75</v>
      </c>
      <c r="P159">
        <v>185</v>
      </c>
      <c r="Q159">
        <v>22</v>
      </c>
      <c r="R159">
        <v>3</v>
      </c>
      <c r="S159" t="s">
        <v>25</v>
      </c>
      <c r="T159" t="str">
        <f>VLOOKUP(Absent_Data[[#This Row],[Month of absence]],Index!$B$4:$C$15,2,FALSE)</f>
        <v>Spring</v>
      </c>
      <c r="U159" t="str" cm="1">
        <f t="array" ref="U159">_xlfn.IFS(Absent_Data[[#This Row],[Body mass index]]&lt;18.5,"Underweight", Absent_Data[[#This Row],[Body mass index]] &lt;=25, "Healthy", Absent_Data[[#This Row],[Body mass index]]&lt;=30, "Overweight",TRUE, "Obese")</f>
        <v>Healthy</v>
      </c>
      <c r="W159" s="14"/>
    </row>
    <row r="160" spans="1:23" x14ac:dyDescent="0.3">
      <c r="A160">
        <v>159</v>
      </c>
      <c r="B160">
        <v>17</v>
      </c>
      <c r="C160">
        <v>3</v>
      </c>
      <c r="D160">
        <v>3</v>
      </c>
      <c r="E160">
        <v>55</v>
      </c>
      <c r="F160">
        <v>179</v>
      </c>
      <c r="G160">
        <v>22</v>
      </c>
      <c r="H160">
        <v>40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0</v>
      </c>
      <c r="O160">
        <v>63</v>
      </c>
      <c r="P160">
        <v>170</v>
      </c>
      <c r="Q160">
        <v>22</v>
      </c>
      <c r="R160">
        <v>8</v>
      </c>
      <c r="S160" t="s">
        <v>37</v>
      </c>
      <c r="T160" t="str">
        <f>VLOOKUP(Absent_Data[[#This Row],[Month of absence]],Index!$B$4:$C$15,2,FALSE)</f>
        <v>Spring</v>
      </c>
      <c r="U160" t="str" cm="1">
        <f t="array" ref="U160">_xlfn.IFS(Absent_Data[[#This Row],[Body mass index]]&lt;18.5,"Underweight", Absent_Data[[#This Row],[Body mass index]] &lt;=25, "Healthy", Absent_Data[[#This Row],[Body mass index]]&lt;=30, "Overweight",TRUE, "Obese")</f>
        <v>Healthy</v>
      </c>
      <c r="W160" s="14"/>
    </row>
    <row r="161" spans="1:23" x14ac:dyDescent="0.3">
      <c r="A161">
        <v>160</v>
      </c>
      <c r="B161">
        <v>22</v>
      </c>
      <c r="C161">
        <v>3</v>
      </c>
      <c r="D161">
        <v>4</v>
      </c>
      <c r="E161">
        <v>23</v>
      </c>
      <c r="F161">
        <v>291</v>
      </c>
      <c r="G161">
        <v>31</v>
      </c>
      <c r="H161">
        <v>40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73</v>
      </c>
      <c r="P161">
        <v>171</v>
      </c>
      <c r="Q161">
        <v>25</v>
      </c>
      <c r="R161">
        <v>8</v>
      </c>
      <c r="S161" t="s">
        <v>24</v>
      </c>
      <c r="T161" t="str">
        <f>VLOOKUP(Absent_Data[[#This Row],[Month of absence]],Index!$B$4:$C$15,2,FALSE)</f>
        <v>Spring</v>
      </c>
      <c r="U161" t="str" cm="1">
        <f t="array" ref="U161">_xlfn.IFS(Absent_Data[[#This Row],[Body mass index]]&lt;18.5,"Underweight", Absent_Data[[#This Row],[Body mass index]] &lt;=25, "Healthy", Absent_Data[[#This Row],[Body mass index]]&lt;=30, "Overweight",TRUE, "Obese")</f>
        <v>Healthy</v>
      </c>
      <c r="W161" s="14"/>
    </row>
    <row r="162" spans="1:23" x14ac:dyDescent="0.3">
      <c r="A162">
        <v>161</v>
      </c>
      <c r="B162">
        <v>13</v>
      </c>
      <c r="C162">
        <v>3</v>
      </c>
      <c r="D162">
        <v>4</v>
      </c>
      <c r="E162">
        <v>30</v>
      </c>
      <c r="F162">
        <v>260</v>
      </c>
      <c r="G162">
        <v>50</v>
      </c>
      <c r="H162">
        <v>36</v>
      </c>
      <c r="I162">
        <v>0</v>
      </c>
      <c r="J162">
        <v>1</v>
      </c>
      <c r="K162">
        <v>4</v>
      </c>
      <c r="L162">
        <v>1</v>
      </c>
      <c r="M162">
        <v>0</v>
      </c>
      <c r="N162">
        <v>0</v>
      </c>
      <c r="O162">
        <v>65</v>
      </c>
      <c r="P162">
        <v>168</v>
      </c>
      <c r="Q162">
        <v>23</v>
      </c>
      <c r="R162">
        <v>8</v>
      </c>
      <c r="S162" t="s">
        <v>30</v>
      </c>
      <c r="T162" t="str">
        <f>VLOOKUP(Absent_Data[[#This Row],[Month of absence]],Index!$B$4:$C$15,2,FALSE)</f>
        <v>Spring</v>
      </c>
      <c r="U162" t="str" cm="1">
        <f t="array" ref="U162">_xlfn.IFS(Absent_Data[[#This Row],[Body mass index]]&lt;18.5,"Underweight", Absent_Data[[#This Row],[Body mass index]] &lt;=25, "Healthy", Absent_Data[[#This Row],[Body mass index]]&lt;=30, "Overweight",TRUE, "Obese")</f>
        <v>Healthy</v>
      </c>
      <c r="W162" s="14"/>
    </row>
    <row r="163" spans="1:23" x14ac:dyDescent="0.3">
      <c r="A163">
        <v>162</v>
      </c>
      <c r="B163">
        <v>13</v>
      </c>
      <c r="C163">
        <v>3</v>
      </c>
      <c r="D163">
        <v>5</v>
      </c>
      <c r="E163">
        <v>44</v>
      </c>
      <c r="F163">
        <v>179</v>
      </c>
      <c r="G163">
        <v>26</v>
      </c>
      <c r="H163">
        <v>30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56</v>
      </c>
      <c r="P163">
        <v>171</v>
      </c>
      <c r="Q163">
        <v>19</v>
      </c>
      <c r="R163">
        <v>8</v>
      </c>
      <c r="S163" t="s">
        <v>30</v>
      </c>
      <c r="T163" t="str">
        <f>VLOOKUP(Absent_Data[[#This Row],[Month of absence]],Index!$B$4:$C$15,2,FALSE)</f>
        <v>Spring</v>
      </c>
      <c r="U163" t="str" cm="1">
        <f t="array" ref="U163">_xlfn.IFS(Absent_Data[[#This Row],[Body mass index]]&lt;18.5,"Underweight", Absent_Data[[#This Row],[Body mass index]] &lt;=25, "Healthy", Absent_Data[[#This Row],[Body mass index]]&lt;=30, "Overweight",TRUE, "Obese")</f>
        <v>Healthy</v>
      </c>
      <c r="W163" s="14"/>
    </row>
    <row r="164" spans="1:23" x14ac:dyDescent="0.3">
      <c r="A164">
        <v>163</v>
      </c>
      <c r="B164">
        <v>14</v>
      </c>
      <c r="C164">
        <v>3</v>
      </c>
      <c r="D164">
        <v>6</v>
      </c>
      <c r="E164">
        <v>47</v>
      </c>
      <c r="F164">
        <v>248</v>
      </c>
      <c r="G164">
        <v>25</v>
      </c>
      <c r="H164">
        <v>47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1</v>
      </c>
      <c r="O164">
        <v>86</v>
      </c>
      <c r="P164">
        <v>165</v>
      </c>
      <c r="Q164">
        <v>32</v>
      </c>
      <c r="R164">
        <v>3</v>
      </c>
      <c r="S164" t="s">
        <v>27</v>
      </c>
      <c r="T164" t="str">
        <f>VLOOKUP(Absent_Data[[#This Row],[Month of absence]],Index!$B$4:$C$15,2,FALSE)</f>
        <v>Spring</v>
      </c>
      <c r="U164" t="str" cm="1">
        <f t="array" ref="U164">_xlfn.IFS(Absent_Data[[#This Row],[Body mass index]]&lt;18.5,"Underweight", Absent_Data[[#This Row],[Body mass index]] &lt;=25, "Healthy", Absent_Data[[#This Row],[Body mass index]]&lt;=30, "Overweight",TRUE, "Obese")</f>
        <v>Obese</v>
      </c>
      <c r="W164" s="14"/>
    </row>
    <row r="165" spans="1:23" x14ac:dyDescent="0.3">
      <c r="A165">
        <v>164</v>
      </c>
      <c r="B165">
        <v>13</v>
      </c>
      <c r="C165">
        <v>3</v>
      </c>
      <c r="D165">
        <v>6</v>
      </c>
      <c r="E165">
        <v>32</v>
      </c>
      <c r="F165">
        <v>260</v>
      </c>
      <c r="G165">
        <v>50</v>
      </c>
      <c r="H165">
        <v>36</v>
      </c>
      <c r="I165">
        <v>0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65</v>
      </c>
      <c r="P165">
        <v>168</v>
      </c>
      <c r="Q165">
        <v>23</v>
      </c>
      <c r="R165">
        <v>40</v>
      </c>
      <c r="S165" t="s">
        <v>30</v>
      </c>
      <c r="T165" t="str">
        <f>VLOOKUP(Absent_Data[[#This Row],[Month of absence]],Index!$B$4:$C$15,2,FALSE)</f>
        <v>Spring</v>
      </c>
      <c r="U165" t="str" cm="1">
        <f t="array" ref="U165">_xlfn.IFS(Absent_Data[[#This Row],[Body mass index]]&lt;18.5,"Underweight", Absent_Data[[#This Row],[Body mass index]] &lt;=25, "Healthy", Absent_Data[[#This Row],[Body mass index]]&lt;=30, "Overweight",TRUE, "Obese")</f>
        <v>Healthy</v>
      </c>
      <c r="W165" s="14"/>
    </row>
    <row r="166" spans="1:23" x14ac:dyDescent="0.3">
      <c r="A166">
        <v>165</v>
      </c>
      <c r="B166">
        <v>11</v>
      </c>
      <c r="C166">
        <v>3</v>
      </c>
      <c r="D166">
        <v>2</v>
      </c>
      <c r="E166">
        <v>52</v>
      </c>
      <c r="F166">
        <v>179</v>
      </c>
      <c r="G166">
        <v>22</v>
      </c>
      <c r="H166">
        <v>40</v>
      </c>
      <c r="I166">
        <v>0</v>
      </c>
      <c r="J166">
        <v>2</v>
      </c>
      <c r="K166">
        <v>2</v>
      </c>
      <c r="L166">
        <v>0</v>
      </c>
      <c r="M166">
        <v>1</v>
      </c>
      <c r="N166">
        <v>0</v>
      </c>
      <c r="O166">
        <v>63</v>
      </c>
      <c r="P166">
        <v>170</v>
      </c>
      <c r="Q166">
        <v>22</v>
      </c>
      <c r="R166">
        <v>40</v>
      </c>
      <c r="S166" t="s">
        <v>26</v>
      </c>
      <c r="T166" t="str">
        <f>VLOOKUP(Absent_Data[[#This Row],[Month of absence]],Index!$B$4:$C$15,2,FALSE)</f>
        <v>Spring</v>
      </c>
      <c r="U166" t="str" cm="1">
        <f t="array" ref="U166">_xlfn.IFS(Absent_Data[[#This Row],[Body mass index]]&lt;18.5,"Underweight", Absent_Data[[#This Row],[Body mass index]] &lt;=25, "Healthy", Absent_Data[[#This Row],[Body mass index]]&lt;=30, "Overweight",TRUE, "Obese")</f>
        <v>Healthy</v>
      </c>
      <c r="W166" s="14"/>
    </row>
    <row r="167" spans="1:23" x14ac:dyDescent="0.3">
      <c r="A167">
        <v>166</v>
      </c>
      <c r="B167">
        <v>1</v>
      </c>
      <c r="C167">
        <v>3</v>
      </c>
      <c r="D167">
        <v>2</v>
      </c>
      <c r="E167">
        <v>33</v>
      </c>
      <c r="F167">
        <v>155</v>
      </c>
      <c r="G167">
        <v>12</v>
      </c>
      <c r="H167">
        <v>34</v>
      </c>
      <c r="I167">
        <v>0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95</v>
      </c>
      <c r="P167">
        <v>196</v>
      </c>
      <c r="Q167">
        <v>25</v>
      </c>
      <c r="R167">
        <v>16</v>
      </c>
      <c r="S167" t="s">
        <v>21</v>
      </c>
      <c r="T167" t="str">
        <f>VLOOKUP(Absent_Data[[#This Row],[Month of absence]],Index!$B$4:$C$15,2,FALSE)</f>
        <v>Spring</v>
      </c>
      <c r="U167" t="str" cm="1">
        <f t="array" ref="U167">_xlfn.IFS(Absent_Data[[#This Row],[Body mass index]]&lt;18.5,"Underweight", Absent_Data[[#This Row],[Body mass index]] &lt;=25, "Healthy", Absent_Data[[#This Row],[Body mass index]]&lt;=30, "Overweight",TRUE, "Obese")</f>
        <v>Healthy</v>
      </c>
      <c r="W167" s="14"/>
    </row>
    <row r="168" spans="1:23" x14ac:dyDescent="0.3">
      <c r="A168">
        <v>167</v>
      </c>
      <c r="B168">
        <v>26</v>
      </c>
      <c r="C168">
        <v>3</v>
      </c>
      <c r="D168">
        <v>2</v>
      </c>
      <c r="E168">
        <v>43</v>
      </c>
      <c r="F168">
        <v>260</v>
      </c>
      <c r="G168">
        <v>50</v>
      </c>
      <c r="H168">
        <v>36</v>
      </c>
      <c r="I168">
        <v>0</v>
      </c>
      <c r="J168">
        <v>1</v>
      </c>
      <c r="K168">
        <v>4</v>
      </c>
      <c r="L168">
        <v>1</v>
      </c>
      <c r="M168">
        <v>0</v>
      </c>
      <c r="N168">
        <v>0</v>
      </c>
      <c r="O168">
        <v>65</v>
      </c>
      <c r="P168">
        <v>168</v>
      </c>
      <c r="Q168">
        <v>23</v>
      </c>
      <c r="R168">
        <v>16</v>
      </c>
      <c r="S168" t="s">
        <v>19</v>
      </c>
      <c r="T168" t="str">
        <f>VLOOKUP(Absent_Data[[#This Row],[Month of absence]],Index!$B$4:$C$15,2,FALSE)</f>
        <v>Spring</v>
      </c>
      <c r="U168" t="str" cm="1">
        <f t="array" ref="U168">_xlfn.IFS(Absent_Data[[#This Row],[Body mass index]]&lt;18.5,"Underweight", Absent_Data[[#This Row],[Body mass index]] &lt;=25, "Healthy", Absent_Data[[#This Row],[Body mass index]]&lt;=30, "Overweight",TRUE, "Obese")</f>
        <v>Healthy</v>
      </c>
      <c r="W168" s="14"/>
    </row>
    <row r="169" spans="1:23" x14ac:dyDescent="0.3">
      <c r="A169">
        <v>168</v>
      </c>
      <c r="B169">
        <v>13</v>
      </c>
      <c r="C169">
        <v>3</v>
      </c>
      <c r="D169">
        <v>3</v>
      </c>
      <c r="E169">
        <v>52</v>
      </c>
      <c r="F169">
        <v>155</v>
      </c>
      <c r="G169">
        <v>12</v>
      </c>
      <c r="H169">
        <v>34</v>
      </c>
      <c r="I169">
        <v>0</v>
      </c>
      <c r="J169">
        <v>1</v>
      </c>
      <c r="K169">
        <v>2</v>
      </c>
      <c r="L169">
        <v>1</v>
      </c>
      <c r="M169">
        <v>0</v>
      </c>
      <c r="N169">
        <v>0</v>
      </c>
      <c r="O169">
        <v>95</v>
      </c>
      <c r="P169">
        <v>196</v>
      </c>
      <c r="Q169">
        <v>25</v>
      </c>
      <c r="R169">
        <v>8</v>
      </c>
      <c r="S169" t="s">
        <v>30</v>
      </c>
      <c r="T169" t="str">
        <f>VLOOKUP(Absent_Data[[#This Row],[Month of absence]],Index!$B$4:$C$15,2,FALSE)</f>
        <v>Spring</v>
      </c>
      <c r="U169" t="str" cm="1">
        <f t="array" ref="U169">_xlfn.IFS(Absent_Data[[#This Row],[Body mass index]]&lt;18.5,"Underweight", Absent_Data[[#This Row],[Body mass index]] &lt;=25, "Healthy", Absent_Data[[#This Row],[Body mass index]]&lt;=30, "Overweight",TRUE, "Obese")</f>
        <v>Healthy</v>
      </c>
      <c r="W169" s="14"/>
    </row>
    <row r="170" spans="1:23" x14ac:dyDescent="0.3">
      <c r="A170">
        <v>169</v>
      </c>
      <c r="B170">
        <v>6</v>
      </c>
      <c r="C170">
        <v>3</v>
      </c>
      <c r="D170">
        <v>5</v>
      </c>
      <c r="E170">
        <v>39</v>
      </c>
      <c r="F170">
        <v>289</v>
      </c>
      <c r="G170">
        <v>36</v>
      </c>
      <c r="H170">
        <v>33</v>
      </c>
      <c r="I170">
        <v>0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90</v>
      </c>
      <c r="P170">
        <v>172</v>
      </c>
      <c r="Q170">
        <v>30</v>
      </c>
      <c r="R170">
        <v>8</v>
      </c>
      <c r="S170" t="s">
        <v>35</v>
      </c>
      <c r="T170" t="str">
        <f>VLOOKUP(Absent_Data[[#This Row],[Month of absence]],Index!$B$4:$C$15,2,FALSE)</f>
        <v>Spring</v>
      </c>
      <c r="U170" t="str" cm="1">
        <f t="array" ref="U170">_xlfn.IFS(Absent_Data[[#This Row],[Body mass index]]&lt;18.5,"Underweight", Absent_Data[[#This Row],[Body mass index]] &lt;=25, "Healthy", Absent_Data[[#This Row],[Body mass index]]&lt;=30, "Overweight",TRUE, "Obese")</f>
        <v>Overweight</v>
      </c>
      <c r="W170" s="14"/>
    </row>
    <row r="171" spans="1:23" x14ac:dyDescent="0.3">
      <c r="A171">
        <v>170</v>
      </c>
      <c r="B171">
        <v>8</v>
      </c>
      <c r="C171">
        <v>3</v>
      </c>
      <c r="D171">
        <v>5</v>
      </c>
      <c r="E171">
        <v>44</v>
      </c>
      <c r="F171">
        <v>179</v>
      </c>
      <c r="G171">
        <v>22</v>
      </c>
      <c r="H171">
        <v>40</v>
      </c>
      <c r="I171">
        <v>0</v>
      </c>
      <c r="J171">
        <v>2</v>
      </c>
      <c r="K171">
        <v>2</v>
      </c>
      <c r="L171">
        <v>0</v>
      </c>
      <c r="M171">
        <v>1</v>
      </c>
      <c r="N171">
        <v>0</v>
      </c>
      <c r="O171">
        <v>63</v>
      </c>
      <c r="P171">
        <v>170</v>
      </c>
      <c r="Q171">
        <v>22</v>
      </c>
      <c r="R171">
        <v>8</v>
      </c>
      <c r="S171" t="s">
        <v>38</v>
      </c>
      <c r="T171" t="str">
        <f>VLOOKUP(Absent_Data[[#This Row],[Month of absence]],Index!$B$4:$C$15,2,FALSE)</f>
        <v>Spring</v>
      </c>
      <c r="U171" t="str" cm="1">
        <f t="array" ref="U171">_xlfn.IFS(Absent_Data[[#This Row],[Body mass index]]&lt;18.5,"Underweight", Absent_Data[[#This Row],[Body mass index]] &lt;=25, "Healthy", Absent_Data[[#This Row],[Body mass index]]&lt;=30, "Overweight",TRUE, "Obese")</f>
        <v>Healthy</v>
      </c>
      <c r="W171" s="14"/>
    </row>
    <row r="172" spans="1:23" x14ac:dyDescent="0.3">
      <c r="A172">
        <v>171</v>
      </c>
      <c r="B172">
        <v>28</v>
      </c>
      <c r="C172">
        <v>3</v>
      </c>
      <c r="D172">
        <v>6</v>
      </c>
      <c r="E172">
        <v>38</v>
      </c>
      <c r="F172">
        <v>260</v>
      </c>
      <c r="G172">
        <v>50</v>
      </c>
      <c r="H172">
        <v>36</v>
      </c>
      <c r="I172">
        <v>0</v>
      </c>
      <c r="J172">
        <v>1</v>
      </c>
      <c r="K172">
        <v>4</v>
      </c>
      <c r="L172">
        <v>1</v>
      </c>
      <c r="M172">
        <v>0</v>
      </c>
      <c r="N172">
        <v>0</v>
      </c>
      <c r="O172">
        <v>65</v>
      </c>
      <c r="P172">
        <v>168</v>
      </c>
      <c r="Q172">
        <v>23</v>
      </c>
      <c r="R172">
        <v>4</v>
      </c>
      <c r="S172" t="s">
        <v>31</v>
      </c>
      <c r="T172" t="str">
        <f>VLOOKUP(Absent_Data[[#This Row],[Month of absence]],Index!$B$4:$C$15,2,FALSE)</f>
        <v>Spring</v>
      </c>
      <c r="U172" t="str" cm="1">
        <f t="array" ref="U172">_xlfn.IFS(Absent_Data[[#This Row],[Body mass index]]&lt;18.5,"Underweight", Absent_Data[[#This Row],[Body mass index]] &lt;=25, "Healthy", Absent_Data[[#This Row],[Body mass index]]&lt;=30, "Overweight",TRUE, "Obese")</f>
        <v>Healthy</v>
      </c>
      <c r="W172" s="14"/>
    </row>
    <row r="173" spans="1:23" x14ac:dyDescent="0.3">
      <c r="A173">
        <v>172</v>
      </c>
      <c r="B173">
        <v>23</v>
      </c>
      <c r="C173">
        <v>3</v>
      </c>
      <c r="D173">
        <v>6</v>
      </c>
      <c r="E173">
        <v>55</v>
      </c>
      <c r="F173">
        <v>225</v>
      </c>
      <c r="G173">
        <v>26</v>
      </c>
      <c r="H173">
        <v>28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69</v>
      </c>
      <c r="P173">
        <v>169</v>
      </c>
      <c r="Q173">
        <v>24</v>
      </c>
      <c r="R173">
        <v>1</v>
      </c>
      <c r="S173" t="s">
        <v>22</v>
      </c>
      <c r="T173" t="str">
        <f>VLOOKUP(Absent_Data[[#This Row],[Month of absence]],Index!$B$4:$C$15,2,FALSE)</f>
        <v>Spring</v>
      </c>
      <c r="U173" t="str" cm="1">
        <f t="array" ref="U173">_xlfn.IFS(Absent_Data[[#This Row],[Body mass index]]&lt;18.5,"Underweight", Absent_Data[[#This Row],[Body mass index]] &lt;=25, "Healthy", Absent_Data[[#This Row],[Body mass index]]&lt;=30, "Overweight",TRUE, "Obese")</f>
        <v>Healthy</v>
      </c>
      <c r="W173" s="14"/>
    </row>
    <row r="174" spans="1:23" x14ac:dyDescent="0.3">
      <c r="A174">
        <v>173</v>
      </c>
      <c r="B174">
        <v>14</v>
      </c>
      <c r="C174">
        <v>3</v>
      </c>
      <c r="D174">
        <v>2</v>
      </c>
      <c r="E174">
        <v>54</v>
      </c>
      <c r="F174">
        <v>279</v>
      </c>
      <c r="G174">
        <v>5</v>
      </c>
      <c r="H174">
        <v>39</v>
      </c>
      <c r="I174">
        <v>0</v>
      </c>
      <c r="J174">
        <v>1</v>
      </c>
      <c r="K174">
        <v>2</v>
      </c>
      <c r="L174">
        <v>1</v>
      </c>
      <c r="M174">
        <v>1</v>
      </c>
      <c r="N174">
        <v>0</v>
      </c>
      <c r="O174">
        <v>68</v>
      </c>
      <c r="P174">
        <v>168</v>
      </c>
      <c r="Q174">
        <v>24</v>
      </c>
      <c r="R174">
        <v>8</v>
      </c>
      <c r="S174" t="s">
        <v>27</v>
      </c>
      <c r="T174" t="str">
        <f>VLOOKUP(Absent_Data[[#This Row],[Month of absence]],Index!$B$4:$C$15,2,FALSE)</f>
        <v>Spring</v>
      </c>
      <c r="U174" t="str" cm="1">
        <f t="array" ref="U174">_xlfn.IFS(Absent_Data[[#This Row],[Body mass index]]&lt;18.5,"Underweight", Absent_Data[[#This Row],[Body mass index]] &lt;=25, "Healthy", Absent_Data[[#This Row],[Body mass index]]&lt;=30, "Overweight",TRUE, "Obese")</f>
        <v>Healthy</v>
      </c>
      <c r="W174" s="14"/>
    </row>
    <row r="175" spans="1:23" x14ac:dyDescent="0.3">
      <c r="A175">
        <v>174</v>
      </c>
      <c r="B175">
        <v>13</v>
      </c>
      <c r="C175">
        <v>3</v>
      </c>
      <c r="D175">
        <v>3</v>
      </c>
      <c r="E175">
        <v>36</v>
      </c>
      <c r="F175">
        <v>179</v>
      </c>
      <c r="G175">
        <v>51</v>
      </c>
      <c r="H175">
        <v>38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89</v>
      </c>
      <c r="P175">
        <v>170</v>
      </c>
      <c r="Q175">
        <v>31</v>
      </c>
      <c r="R175">
        <v>24</v>
      </c>
      <c r="S175" t="s">
        <v>30</v>
      </c>
      <c r="T175" t="str">
        <f>VLOOKUP(Absent_Data[[#This Row],[Month of absence]],Index!$B$4:$C$15,2,FALSE)</f>
        <v>Spring</v>
      </c>
      <c r="U175" t="str" cm="1">
        <f t="array" ref="U175">_xlfn.IFS(Absent_Data[[#This Row],[Body mass index]]&lt;18.5,"Underweight", Absent_Data[[#This Row],[Body mass index]] &lt;=25, "Healthy", Absent_Data[[#This Row],[Body mass index]]&lt;=30, "Overweight",TRUE, "Obese")</f>
        <v>Obese</v>
      </c>
      <c r="W175" s="14"/>
    </row>
    <row r="176" spans="1:23" x14ac:dyDescent="0.3">
      <c r="A176">
        <v>175</v>
      </c>
      <c r="B176">
        <v>23</v>
      </c>
      <c r="C176">
        <v>3</v>
      </c>
      <c r="D176">
        <v>4</v>
      </c>
      <c r="E176">
        <v>27</v>
      </c>
      <c r="F176">
        <v>225</v>
      </c>
      <c r="G176">
        <v>26</v>
      </c>
      <c r="H176">
        <v>28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2</v>
      </c>
      <c r="O176">
        <v>69</v>
      </c>
      <c r="P176">
        <v>169</v>
      </c>
      <c r="Q176">
        <v>24</v>
      </c>
      <c r="R176">
        <v>2</v>
      </c>
      <c r="S176" t="s">
        <v>22</v>
      </c>
      <c r="T176" t="str">
        <f>VLOOKUP(Absent_Data[[#This Row],[Month of absence]],Index!$B$4:$C$15,2,FALSE)</f>
        <v>Spring</v>
      </c>
      <c r="U176" t="str" cm="1">
        <f t="array" ref="U176">_xlfn.IFS(Absent_Data[[#This Row],[Body mass index]]&lt;18.5,"Underweight", Absent_Data[[#This Row],[Body mass index]] &lt;=25, "Healthy", Absent_Data[[#This Row],[Body mass index]]&lt;=30, "Overweight",TRUE, "Obese")</f>
        <v>Healthy</v>
      </c>
      <c r="W176" s="14"/>
    </row>
    <row r="177" spans="1:23" x14ac:dyDescent="0.3">
      <c r="A177">
        <v>176</v>
      </c>
      <c r="B177">
        <v>11</v>
      </c>
      <c r="C177">
        <v>3</v>
      </c>
      <c r="D177">
        <v>2</v>
      </c>
      <c r="E177">
        <v>55</v>
      </c>
      <c r="F177">
        <v>225</v>
      </c>
      <c r="G177">
        <v>26</v>
      </c>
      <c r="H177">
        <v>28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2</v>
      </c>
      <c r="O177">
        <v>69</v>
      </c>
      <c r="P177">
        <v>169</v>
      </c>
      <c r="Q177">
        <v>24</v>
      </c>
      <c r="R177">
        <v>8</v>
      </c>
      <c r="S177" t="s">
        <v>26</v>
      </c>
      <c r="T177" t="str">
        <f>VLOOKUP(Absent_Data[[#This Row],[Month of absence]],Index!$B$4:$C$15,2,FALSE)</f>
        <v>Spring</v>
      </c>
      <c r="U177" t="str" cm="1">
        <f t="array" ref="U177">_xlfn.IFS(Absent_Data[[#This Row],[Body mass index]]&lt;18.5,"Underweight", Absent_Data[[#This Row],[Body mass index]] &lt;=25, "Healthy", Absent_Data[[#This Row],[Body mass index]]&lt;=30, "Overweight",TRUE, "Obese")</f>
        <v>Healthy</v>
      </c>
      <c r="W177" s="14"/>
    </row>
    <row r="178" spans="1:23" x14ac:dyDescent="0.3">
      <c r="A178">
        <v>177</v>
      </c>
      <c r="B178">
        <v>13</v>
      </c>
      <c r="C178">
        <v>3</v>
      </c>
      <c r="D178">
        <v>2</v>
      </c>
      <c r="E178">
        <v>33</v>
      </c>
      <c r="F178">
        <v>179</v>
      </c>
      <c r="G178">
        <v>26</v>
      </c>
      <c r="H178">
        <v>30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56</v>
      </c>
      <c r="P178">
        <v>171</v>
      </c>
      <c r="Q178">
        <v>19</v>
      </c>
      <c r="R178">
        <v>1</v>
      </c>
      <c r="S178" t="s">
        <v>30</v>
      </c>
      <c r="T178" t="str">
        <f>VLOOKUP(Absent_Data[[#This Row],[Month of absence]],Index!$B$4:$C$15,2,FALSE)</f>
        <v>Spring</v>
      </c>
      <c r="U178" t="str" cm="1">
        <f t="array" ref="U178">_xlfn.IFS(Absent_Data[[#This Row],[Body mass index]]&lt;18.5,"Underweight", Absent_Data[[#This Row],[Body mass index]] &lt;=25, "Healthy", Absent_Data[[#This Row],[Body mass index]]&lt;=30, "Overweight",TRUE, "Obese")</f>
        <v>Healthy</v>
      </c>
      <c r="W178" s="14"/>
    </row>
    <row r="179" spans="1:23" x14ac:dyDescent="0.3">
      <c r="A179">
        <v>178</v>
      </c>
      <c r="B179">
        <v>11</v>
      </c>
      <c r="C179">
        <v>3</v>
      </c>
      <c r="D179">
        <v>3</v>
      </c>
      <c r="E179">
        <v>37</v>
      </c>
      <c r="F179">
        <v>225</v>
      </c>
      <c r="G179">
        <v>26</v>
      </c>
      <c r="H179">
        <v>28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2</v>
      </c>
      <c r="O179">
        <v>69</v>
      </c>
      <c r="P179">
        <v>169</v>
      </c>
      <c r="Q179">
        <v>24</v>
      </c>
      <c r="R179">
        <v>8</v>
      </c>
      <c r="S179" t="s">
        <v>26</v>
      </c>
      <c r="T179" t="str">
        <f>VLOOKUP(Absent_Data[[#This Row],[Month of absence]],Index!$B$4:$C$15,2,FALSE)</f>
        <v>Spring</v>
      </c>
      <c r="U179" t="str" cm="1">
        <f t="array" ref="U179">_xlfn.IFS(Absent_Data[[#This Row],[Body mass index]]&lt;18.5,"Underweight", Absent_Data[[#This Row],[Body mass index]] &lt;=25, "Healthy", Absent_Data[[#This Row],[Body mass index]]&lt;=30, "Overweight",TRUE, "Obese")</f>
        <v>Healthy</v>
      </c>
      <c r="W179" s="14"/>
    </row>
    <row r="180" spans="1:23" x14ac:dyDescent="0.3">
      <c r="A180">
        <v>179</v>
      </c>
      <c r="B180">
        <v>11</v>
      </c>
      <c r="C180">
        <v>3</v>
      </c>
      <c r="D180">
        <v>4</v>
      </c>
      <c r="E180">
        <v>26</v>
      </c>
      <c r="F180">
        <v>225</v>
      </c>
      <c r="G180">
        <v>26</v>
      </c>
      <c r="H180">
        <v>28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69</v>
      </c>
      <c r="P180">
        <v>169</v>
      </c>
      <c r="Q180">
        <v>24</v>
      </c>
      <c r="R180">
        <v>16</v>
      </c>
      <c r="S180" t="s">
        <v>26</v>
      </c>
      <c r="T180" t="str">
        <f>VLOOKUP(Absent_Data[[#This Row],[Month of absence]],Index!$B$4:$C$15,2,FALSE)</f>
        <v>Spring</v>
      </c>
      <c r="U180" t="str" cm="1">
        <f t="array" ref="U180">_xlfn.IFS(Absent_Data[[#This Row],[Body mass index]]&lt;18.5,"Underweight", Absent_Data[[#This Row],[Body mass index]] &lt;=25, "Healthy", Absent_Data[[#This Row],[Body mass index]]&lt;=30, "Overweight",TRUE, "Obese")</f>
        <v>Healthy</v>
      </c>
      <c r="W180" s="14"/>
    </row>
    <row r="181" spans="1:23" x14ac:dyDescent="0.3">
      <c r="A181">
        <v>180</v>
      </c>
      <c r="B181">
        <v>13</v>
      </c>
      <c r="C181">
        <v>3</v>
      </c>
      <c r="D181">
        <v>4</v>
      </c>
      <c r="E181">
        <v>46</v>
      </c>
      <c r="F181">
        <v>179</v>
      </c>
      <c r="G181">
        <v>51</v>
      </c>
      <c r="H181">
        <v>38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89</v>
      </c>
      <c r="P181">
        <v>170</v>
      </c>
      <c r="Q181">
        <v>31</v>
      </c>
      <c r="R181">
        <v>3</v>
      </c>
      <c r="S181" t="s">
        <v>30</v>
      </c>
      <c r="T181" t="str">
        <f>VLOOKUP(Absent_Data[[#This Row],[Month of absence]],Index!$B$4:$C$15,2,FALSE)</f>
        <v>Spring</v>
      </c>
      <c r="U181" t="str" cm="1">
        <f t="array" ref="U181">_xlfn.IFS(Absent_Data[[#This Row],[Body mass index]]&lt;18.5,"Underweight", Absent_Data[[#This Row],[Body mass index]] &lt;=25, "Healthy", Absent_Data[[#This Row],[Body mass index]]&lt;=30, "Overweight",TRUE, "Obese")</f>
        <v>Obese</v>
      </c>
      <c r="W181" s="14"/>
    </row>
    <row r="182" spans="1:23" x14ac:dyDescent="0.3">
      <c r="A182">
        <v>181</v>
      </c>
      <c r="B182">
        <v>14</v>
      </c>
      <c r="C182">
        <v>3</v>
      </c>
      <c r="D182">
        <v>5</v>
      </c>
      <c r="E182">
        <v>49</v>
      </c>
      <c r="F182">
        <v>279</v>
      </c>
      <c r="G182">
        <v>5</v>
      </c>
      <c r="H182">
        <v>39</v>
      </c>
      <c r="I182">
        <v>0</v>
      </c>
      <c r="J182">
        <v>1</v>
      </c>
      <c r="K182">
        <v>2</v>
      </c>
      <c r="L182">
        <v>1</v>
      </c>
      <c r="M182">
        <v>1</v>
      </c>
      <c r="N182">
        <v>0</v>
      </c>
      <c r="O182">
        <v>68</v>
      </c>
      <c r="P182">
        <v>168</v>
      </c>
      <c r="Q182">
        <v>24</v>
      </c>
      <c r="R182">
        <v>16</v>
      </c>
      <c r="S182" t="s">
        <v>27</v>
      </c>
      <c r="T182" t="str">
        <f>VLOOKUP(Absent_Data[[#This Row],[Month of absence]],Index!$B$4:$C$15,2,FALSE)</f>
        <v>Spring</v>
      </c>
      <c r="U182" t="str" cm="1">
        <f t="array" ref="U182">_xlfn.IFS(Absent_Data[[#This Row],[Body mass index]]&lt;18.5,"Underweight", Absent_Data[[#This Row],[Body mass index]] &lt;=25, "Healthy", Absent_Data[[#This Row],[Body mass index]]&lt;=30, "Overweight",TRUE, "Obese")</f>
        <v>Healthy</v>
      </c>
      <c r="W182" s="14"/>
    </row>
    <row r="183" spans="1:23" x14ac:dyDescent="0.3">
      <c r="A183">
        <v>182</v>
      </c>
      <c r="B183">
        <v>28</v>
      </c>
      <c r="C183">
        <v>3</v>
      </c>
      <c r="D183">
        <v>6</v>
      </c>
      <c r="E183">
        <v>49</v>
      </c>
      <c r="F183">
        <v>225</v>
      </c>
      <c r="G183">
        <v>26</v>
      </c>
      <c r="H183">
        <v>28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2</v>
      </c>
      <c r="O183">
        <v>69</v>
      </c>
      <c r="P183">
        <v>169</v>
      </c>
      <c r="Q183">
        <v>24</v>
      </c>
      <c r="R183">
        <v>2</v>
      </c>
      <c r="S183" t="s">
        <v>31</v>
      </c>
      <c r="T183" t="str">
        <f>VLOOKUP(Absent_Data[[#This Row],[Month of absence]],Index!$B$4:$C$15,2,FALSE)</f>
        <v>Spring</v>
      </c>
      <c r="U183" t="str" cm="1">
        <f t="array" ref="U183">_xlfn.IFS(Absent_Data[[#This Row],[Body mass index]]&lt;18.5,"Underweight", Absent_Data[[#This Row],[Body mass index]] &lt;=25, "Healthy", Absent_Data[[#This Row],[Body mass index]]&lt;=30, "Overweight",TRUE, "Obese")</f>
        <v>Healthy</v>
      </c>
      <c r="W183" s="14"/>
    </row>
    <row r="184" spans="1:23" x14ac:dyDescent="0.3">
      <c r="A184">
        <v>183</v>
      </c>
      <c r="B184">
        <v>14</v>
      </c>
      <c r="C184">
        <v>3</v>
      </c>
      <c r="D184">
        <v>6</v>
      </c>
      <c r="E184">
        <v>37</v>
      </c>
      <c r="F184">
        <v>248</v>
      </c>
      <c r="G184">
        <v>25</v>
      </c>
      <c r="H184">
        <v>47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1</v>
      </c>
      <c r="O184">
        <v>86</v>
      </c>
      <c r="P184">
        <v>165</v>
      </c>
      <c r="Q184">
        <v>32</v>
      </c>
      <c r="R184">
        <v>3</v>
      </c>
      <c r="S184" t="s">
        <v>27</v>
      </c>
      <c r="T184" t="str">
        <f>VLOOKUP(Absent_Data[[#This Row],[Month of absence]],Index!$B$4:$C$15,2,FALSE)</f>
        <v>Spring</v>
      </c>
      <c r="U184" t="str" cm="1">
        <f t="array" ref="U184">_xlfn.IFS(Absent_Data[[#This Row],[Body mass index]]&lt;18.5,"Underweight", Absent_Data[[#This Row],[Body mass index]] &lt;=25, "Healthy", Absent_Data[[#This Row],[Body mass index]]&lt;=30, "Overweight",TRUE, "Obese")</f>
        <v>Obese</v>
      </c>
      <c r="W184" s="14"/>
    </row>
    <row r="185" spans="1:23" x14ac:dyDescent="0.3">
      <c r="A185">
        <v>184</v>
      </c>
      <c r="B185">
        <v>28</v>
      </c>
      <c r="C185">
        <v>3</v>
      </c>
      <c r="D185">
        <v>2</v>
      </c>
      <c r="E185">
        <v>37</v>
      </c>
      <c r="F185">
        <v>225</v>
      </c>
      <c r="G185">
        <v>26</v>
      </c>
      <c r="H185">
        <v>28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2</v>
      </c>
      <c r="O185">
        <v>69</v>
      </c>
      <c r="P185">
        <v>169</v>
      </c>
      <c r="Q185">
        <v>24</v>
      </c>
      <c r="R185">
        <v>1</v>
      </c>
      <c r="S185" t="s">
        <v>31</v>
      </c>
      <c r="T185" t="str">
        <f>VLOOKUP(Absent_Data[[#This Row],[Month of absence]],Index!$B$4:$C$15,2,FALSE)</f>
        <v>Spring</v>
      </c>
      <c r="U185" t="str" cm="1">
        <f t="array" ref="U185">_xlfn.IFS(Absent_Data[[#This Row],[Body mass index]]&lt;18.5,"Underweight", Absent_Data[[#This Row],[Body mass index]] &lt;=25, "Healthy", Absent_Data[[#This Row],[Body mass index]]&lt;=30, "Overweight",TRUE, "Obese")</f>
        <v>Healthy</v>
      </c>
      <c r="W185" s="14"/>
    </row>
    <row r="186" spans="1:23" x14ac:dyDescent="0.3">
      <c r="A186">
        <v>185</v>
      </c>
      <c r="B186">
        <v>28</v>
      </c>
      <c r="C186">
        <v>4</v>
      </c>
      <c r="D186">
        <v>4</v>
      </c>
      <c r="E186">
        <v>50</v>
      </c>
      <c r="F186">
        <v>291</v>
      </c>
      <c r="G186">
        <v>31</v>
      </c>
      <c r="H186">
        <v>40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73</v>
      </c>
      <c r="P186">
        <v>171</v>
      </c>
      <c r="Q186">
        <v>25</v>
      </c>
      <c r="R186">
        <v>1</v>
      </c>
      <c r="S186" t="s">
        <v>31</v>
      </c>
      <c r="T186" t="str">
        <f>VLOOKUP(Absent_Data[[#This Row],[Month of absence]],Index!$B$4:$C$15,2,FALSE)</f>
        <v>Spring</v>
      </c>
      <c r="U186" t="str" cm="1">
        <f t="array" ref="U186">_xlfn.IFS(Absent_Data[[#This Row],[Body mass index]]&lt;18.5,"Underweight", Absent_Data[[#This Row],[Body mass index]] &lt;=25, "Healthy", Absent_Data[[#This Row],[Body mass index]]&lt;=30, "Overweight",TRUE, "Obese")</f>
        <v>Healthy</v>
      </c>
      <c r="W186" s="14"/>
    </row>
    <row r="187" spans="1:23" x14ac:dyDescent="0.3">
      <c r="A187">
        <v>186</v>
      </c>
      <c r="B187">
        <v>23</v>
      </c>
      <c r="C187">
        <v>4</v>
      </c>
      <c r="D187">
        <v>4</v>
      </c>
      <c r="E187">
        <v>46</v>
      </c>
      <c r="F187">
        <v>225</v>
      </c>
      <c r="G187">
        <v>26</v>
      </c>
      <c r="H187">
        <v>28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2</v>
      </c>
      <c r="O187">
        <v>69</v>
      </c>
      <c r="P187">
        <v>169</v>
      </c>
      <c r="Q187">
        <v>24</v>
      </c>
      <c r="R187">
        <v>1</v>
      </c>
      <c r="S187" t="s">
        <v>22</v>
      </c>
      <c r="T187" t="str">
        <f>VLOOKUP(Absent_Data[[#This Row],[Month of absence]],Index!$B$4:$C$15,2,FALSE)</f>
        <v>Spring</v>
      </c>
      <c r="U187" t="str" cm="1">
        <f t="array" ref="U187">_xlfn.IFS(Absent_Data[[#This Row],[Body mass index]]&lt;18.5,"Underweight", Absent_Data[[#This Row],[Body mass index]] &lt;=25, "Healthy", Absent_Data[[#This Row],[Body mass index]]&lt;=30, "Overweight",TRUE, "Obese")</f>
        <v>Healthy</v>
      </c>
      <c r="W187" s="14"/>
    </row>
    <row r="188" spans="1:23" x14ac:dyDescent="0.3">
      <c r="A188">
        <v>187</v>
      </c>
      <c r="B188">
        <v>28</v>
      </c>
      <c r="C188">
        <v>4</v>
      </c>
      <c r="D188">
        <v>3</v>
      </c>
      <c r="E188">
        <v>32</v>
      </c>
      <c r="F188">
        <v>155</v>
      </c>
      <c r="G188">
        <v>12</v>
      </c>
      <c r="H188">
        <v>34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95</v>
      </c>
      <c r="P188">
        <v>196</v>
      </c>
      <c r="Q188">
        <v>25</v>
      </c>
      <c r="R188">
        <v>1</v>
      </c>
      <c r="S188" t="s">
        <v>31</v>
      </c>
      <c r="T188" t="str">
        <f>VLOOKUP(Absent_Data[[#This Row],[Month of absence]],Index!$B$4:$C$15,2,FALSE)</f>
        <v>Spring</v>
      </c>
      <c r="U188" t="str" cm="1">
        <f t="array" ref="U188">_xlfn.IFS(Absent_Data[[#This Row],[Body mass index]]&lt;18.5,"Underweight", Absent_Data[[#This Row],[Body mass index]] &lt;=25, "Healthy", Absent_Data[[#This Row],[Body mass index]]&lt;=30, "Overweight",TRUE, "Obese")</f>
        <v>Healthy</v>
      </c>
      <c r="W188" s="14"/>
    </row>
    <row r="189" spans="1:23" x14ac:dyDescent="0.3">
      <c r="A189">
        <v>188</v>
      </c>
      <c r="B189">
        <v>13</v>
      </c>
      <c r="C189">
        <v>4</v>
      </c>
      <c r="D189">
        <v>4</v>
      </c>
      <c r="E189">
        <v>25</v>
      </c>
      <c r="F189">
        <v>246</v>
      </c>
      <c r="G189">
        <v>25</v>
      </c>
      <c r="H189">
        <v>41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67</v>
      </c>
      <c r="P189">
        <v>170</v>
      </c>
      <c r="Q189">
        <v>23</v>
      </c>
      <c r="R189">
        <v>24</v>
      </c>
      <c r="S189" t="s">
        <v>30</v>
      </c>
      <c r="T189" t="str">
        <f>VLOOKUP(Absent_Data[[#This Row],[Month of absence]],Index!$B$4:$C$15,2,FALSE)</f>
        <v>Spring</v>
      </c>
      <c r="U189" t="str" cm="1">
        <f t="array" ref="U189">_xlfn.IFS(Absent_Data[[#This Row],[Body mass index]]&lt;18.5,"Underweight", Absent_Data[[#This Row],[Body mass index]] &lt;=25, "Healthy", Absent_Data[[#This Row],[Body mass index]]&lt;=30, "Overweight",TRUE, "Obese")</f>
        <v>Healthy</v>
      </c>
      <c r="W189" s="14"/>
    </row>
    <row r="190" spans="1:23" x14ac:dyDescent="0.3">
      <c r="A190">
        <v>189</v>
      </c>
      <c r="B190">
        <v>23</v>
      </c>
      <c r="C190">
        <v>4</v>
      </c>
      <c r="D190">
        <v>5</v>
      </c>
      <c r="E190">
        <v>22</v>
      </c>
      <c r="F190">
        <v>155</v>
      </c>
      <c r="G190">
        <v>12</v>
      </c>
      <c r="H190">
        <v>34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95</v>
      </c>
      <c r="P190">
        <v>196</v>
      </c>
      <c r="Q190">
        <v>25</v>
      </c>
      <c r="R190">
        <v>1</v>
      </c>
      <c r="S190" t="s">
        <v>22</v>
      </c>
      <c r="T190" t="str">
        <f>VLOOKUP(Absent_Data[[#This Row],[Month of absence]],Index!$B$4:$C$15,2,FALSE)</f>
        <v>Spring</v>
      </c>
      <c r="U190" t="str" cm="1">
        <f t="array" ref="U190">_xlfn.IFS(Absent_Data[[#This Row],[Body mass index]]&lt;18.5,"Underweight", Absent_Data[[#This Row],[Body mass index]] &lt;=25, "Healthy", Absent_Data[[#This Row],[Body mass index]]&lt;=30, "Overweight",TRUE, "Obese")</f>
        <v>Healthy</v>
      </c>
      <c r="W190" s="14"/>
    </row>
    <row r="191" spans="1:23" x14ac:dyDescent="0.3">
      <c r="A191">
        <v>190</v>
      </c>
      <c r="B191">
        <v>28</v>
      </c>
      <c r="C191">
        <v>4</v>
      </c>
      <c r="D191">
        <v>6</v>
      </c>
      <c r="E191">
        <v>35</v>
      </c>
      <c r="F191">
        <v>225</v>
      </c>
      <c r="G191">
        <v>26</v>
      </c>
      <c r="H191">
        <v>28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69</v>
      </c>
      <c r="P191">
        <v>169</v>
      </c>
      <c r="Q191">
        <v>24</v>
      </c>
      <c r="R191">
        <v>2</v>
      </c>
      <c r="S191" t="s">
        <v>31</v>
      </c>
      <c r="T191" t="str">
        <f>VLOOKUP(Absent_Data[[#This Row],[Month of absence]],Index!$B$4:$C$15,2,FALSE)</f>
        <v>Spring</v>
      </c>
      <c r="U191" t="str" cm="1">
        <f t="array" ref="U191">_xlfn.IFS(Absent_Data[[#This Row],[Body mass index]]&lt;18.5,"Underweight", Absent_Data[[#This Row],[Body mass index]] &lt;=25, "Healthy", Absent_Data[[#This Row],[Body mass index]]&lt;=30, "Overweight",TRUE, "Obese")</f>
        <v>Healthy</v>
      </c>
      <c r="W191" s="14"/>
    </row>
    <row r="192" spans="1:23" x14ac:dyDescent="0.3">
      <c r="A192">
        <v>191</v>
      </c>
      <c r="B192">
        <v>28</v>
      </c>
      <c r="C192">
        <v>4</v>
      </c>
      <c r="D192">
        <v>6</v>
      </c>
      <c r="E192">
        <v>24</v>
      </c>
      <c r="F192">
        <v>260</v>
      </c>
      <c r="G192">
        <v>50</v>
      </c>
      <c r="H192">
        <v>36</v>
      </c>
      <c r="I192">
        <v>0</v>
      </c>
      <c r="J192">
        <v>1</v>
      </c>
      <c r="K192">
        <v>4</v>
      </c>
      <c r="L192">
        <v>1</v>
      </c>
      <c r="M192">
        <v>0</v>
      </c>
      <c r="N192">
        <v>0</v>
      </c>
      <c r="O192">
        <v>65</v>
      </c>
      <c r="P192">
        <v>168</v>
      </c>
      <c r="Q192">
        <v>23</v>
      </c>
      <c r="R192">
        <v>4</v>
      </c>
      <c r="S192" t="s">
        <v>31</v>
      </c>
      <c r="T192" t="str">
        <f>VLOOKUP(Absent_Data[[#This Row],[Month of absence]],Index!$B$4:$C$15,2,FALSE)</f>
        <v>Spring</v>
      </c>
      <c r="U192" t="str" cm="1">
        <f t="array" ref="U192">_xlfn.IFS(Absent_Data[[#This Row],[Body mass index]]&lt;18.5,"Underweight", Absent_Data[[#This Row],[Body mass index]] &lt;=25, "Healthy", Absent_Data[[#This Row],[Body mass index]]&lt;=30, "Overweight",TRUE, "Obese")</f>
        <v>Healthy</v>
      </c>
      <c r="W192" s="14"/>
    </row>
    <row r="193" spans="1:23" x14ac:dyDescent="0.3">
      <c r="A193">
        <v>192</v>
      </c>
      <c r="B193">
        <v>13</v>
      </c>
      <c r="C193">
        <v>4</v>
      </c>
      <c r="D193">
        <v>4</v>
      </c>
      <c r="E193">
        <v>42</v>
      </c>
      <c r="F193">
        <v>179</v>
      </c>
      <c r="G193">
        <v>51</v>
      </c>
      <c r="H193">
        <v>38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89</v>
      </c>
      <c r="P193">
        <v>170</v>
      </c>
      <c r="Q193">
        <v>31</v>
      </c>
      <c r="R193">
        <v>24</v>
      </c>
      <c r="S193" t="s">
        <v>30</v>
      </c>
      <c r="T193" t="str">
        <f>VLOOKUP(Absent_Data[[#This Row],[Month of absence]],Index!$B$4:$C$15,2,FALSE)</f>
        <v>Spring</v>
      </c>
      <c r="U193" t="str" cm="1">
        <f t="array" ref="U193">_xlfn.IFS(Absent_Data[[#This Row],[Body mass index]]&lt;18.5,"Underweight", Absent_Data[[#This Row],[Body mass index]] &lt;=25, "Healthy", Absent_Data[[#This Row],[Body mass index]]&lt;=30, "Overweight",TRUE, "Obese")</f>
        <v>Obese</v>
      </c>
      <c r="W193" s="14"/>
    </row>
    <row r="194" spans="1:23" x14ac:dyDescent="0.3">
      <c r="A194">
        <v>193</v>
      </c>
      <c r="B194">
        <v>23</v>
      </c>
      <c r="C194">
        <v>4</v>
      </c>
      <c r="D194">
        <v>5</v>
      </c>
      <c r="E194">
        <v>37</v>
      </c>
      <c r="F194">
        <v>118</v>
      </c>
      <c r="G194">
        <v>13</v>
      </c>
      <c r="H194">
        <v>50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98</v>
      </c>
      <c r="P194">
        <v>178</v>
      </c>
      <c r="Q194">
        <v>31</v>
      </c>
      <c r="R194">
        <v>1</v>
      </c>
      <c r="S194" t="s">
        <v>22</v>
      </c>
      <c r="T194" t="str">
        <f>VLOOKUP(Absent_Data[[#This Row],[Month of absence]],Index!$B$4:$C$15,2,FALSE)</f>
        <v>Spring</v>
      </c>
      <c r="U194" t="str" cm="1">
        <f t="array" ref="U194">_xlfn.IFS(Absent_Data[[#This Row],[Body mass index]]&lt;18.5,"Underweight", Absent_Data[[#This Row],[Body mass index]] &lt;=25, "Healthy", Absent_Data[[#This Row],[Body mass index]]&lt;=30, "Overweight",TRUE, "Obese")</f>
        <v>Obese</v>
      </c>
      <c r="W194" s="14"/>
    </row>
    <row r="195" spans="1:23" x14ac:dyDescent="0.3">
      <c r="A195">
        <v>194</v>
      </c>
      <c r="B195">
        <v>23</v>
      </c>
      <c r="C195">
        <v>4</v>
      </c>
      <c r="D195">
        <v>6</v>
      </c>
      <c r="E195">
        <v>29</v>
      </c>
      <c r="F195">
        <v>291</v>
      </c>
      <c r="G195">
        <v>31</v>
      </c>
      <c r="H195">
        <v>40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73</v>
      </c>
      <c r="P195">
        <v>171</v>
      </c>
      <c r="Q195">
        <v>25</v>
      </c>
      <c r="R195">
        <v>3</v>
      </c>
      <c r="S195" t="s">
        <v>22</v>
      </c>
      <c r="T195" t="str">
        <f>VLOOKUP(Absent_Data[[#This Row],[Month of absence]],Index!$B$4:$C$15,2,FALSE)</f>
        <v>Spring</v>
      </c>
      <c r="U195" t="str" cm="1">
        <f t="array" ref="U195">_xlfn.IFS(Absent_Data[[#This Row],[Body mass index]]&lt;18.5,"Underweight", Absent_Data[[#This Row],[Body mass index]] &lt;=25, "Healthy", Absent_Data[[#This Row],[Body mass index]]&lt;=30, "Overweight",TRUE, "Obese")</f>
        <v>Healthy</v>
      </c>
      <c r="W195" s="14"/>
    </row>
    <row r="196" spans="1:23" x14ac:dyDescent="0.3">
      <c r="A196">
        <v>195</v>
      </c>
      <c r="B196">
        <v>14</v>
      </c>
      <c r="C196">
        <v>4</v>
      </c>
      <c r="D196">
        <v>6</v>
      </c>
      <c r="E196">
        <v>55</v>
      </c>
      <c r="F196">
        <v>246</v>
      </c>
      <c r="G196">
        <v>25</v>
      </c>
      <c r="H196">
        <v>41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67</v>
      </c>
      <c r="P196">
        <v>170</v>
      </c>
      <c r="Q196">
        <v>23</v>
      </c>
      <c r="R196">
        <v>8</v>
      </c>
      <c r="S196" t="s">
        <v>27</v>
      </c>
      <c r="T196" t="str">
        <f>VLOOKUP(Absent_Data[[#This Row],[Month of absence]],Index!$B$4:$C$15,2,FALSE)</f>
        <v>Spring</v>
      </c>
      <c r="U196" t="str" cm="1">
        <f t="array" ref="U196">_xlfn.IFS(Absent_Data[[#This Row],[Body mass index]]&lt;18.5,"Underweight", Absent_Data[[#This Row],[Body mass index]] &lt;=25, "Healthy", Absent_Data[[#This Row],[Body mass index]]&lt;=30, "Overweight",TRUE, "Obese")</f>
        <v>Healthy</v>
      </c>
      <c r="W196" s="14"/>
    </row>
    <row r="197" spans="1:23" x14ac:dyDescent="0.3">
      <c r="A197">
        <v>196</v>
      </c>
      <c r="B197">
        <v>28</v>
      </c>
      <c r="C197">
        <v>4</v>
      </c>
      <c r="D197">
        <v>6</v>
      </c>
      <c r="E197">
        <v>53</v>
      </c>
      <c r="F197">
        <v>291</v>
      </c>
      <c r="G197">
        <v>31</v>
      </c>
      <c r="H197">
        <v>40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73</v>
      </c>
      <c r="P197">
        <v>171</v>
      </c>
      <c r="Q197">
        <v>25</v>
      </c>
      <c r="R197">
        <v>1</v>
      </c>
      <c r="S197" t="s">
        <v>31</v>
      </c>
      <c r="T197" t="str">
        <f>VLOOKUP(Absent_Data[[#This Row],[Month of absence]],Index!$B$4:$C$15,2,FALSE)</f>
        <v>Spring</v>
      </c>
      <c r="U197" t="str" cm="1">
        <f t="array" ref="U197">_xlfn.IFS(Absent_Data[[#This Row],[Body mass index]]&lt;18.5,"Underweight", Absent_Data[[#This Row],[Body mass index]] &lt;=25, "Healthy", Absent_Data[[#This Row],[Body mass index]]&lt;=30, "Overweight",TRUE, "Obese")</f>
        <v>Healthy</v>
      </c>
      <c r="W197" s="14"/>
    </row>
    <row r="198" spans="1:23" x14ac:dyDescent="0.3">
      <c r="A198">
        <v>197</v>
      </c>
      <c r="B198">
        <v>28</v>
      </c>
      <c r="C198">
        <v>4</v>
      </c>
      <c r="D198">
        <v>6</v>
      </c>
      <c r="E198">
        <v>42</v>
      </c>
      <c r="F198">
        <v>248</v>
      </c>
      <c r="G198">
        <v>25</v>
      </c>
      <c r="H198">
        <v>47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1</v>
      </c>
      <c r="O198">
        <v>86</v>
      </c>
      <c r="P198">
        <v>165</v>
      </c>
      <c r="Q198">
        <v>32</v>
      </c>
      <c r="R198">
        <v>8</v>
      </c>
      <c r="S198" t="s">
        <v>31</v>
      </c>
      <c r="T198" t="str">
        <f>VLOOKUP(Absent_Data[[#This Row],[Month of absence]],Index!$B$4:$C$15,2,FALSE)</f>
        <v>Spring</v>
      </c>
      <c r="U198" t="str" cm="1">
        <f t="array" ref="U198">_xlfn.IFS(Absent_Data[[#This Row],[Body mass index]]&lt;18.5,"Underweight", Absent_Data[[#This Row],[Body mass index]] &lt;=25, "Healthy", Absent_Data[[#This Row],[Body mass index]]&lt;=30, "Overweight",TRUE, "Obese")</f>
        <v>Obese</v>
      </c>
      <c r="W198" s="14"/>
    </row>
    <row r="199" spans="1:23" x14ac:dyDescent="0.3">
      <c r="A199">
        <v>198</v>
      </c>
      <c r="B199">
        <v>19</v>
      </c>
      <c r="C199">
        <v>4</v>
      </c>
      <c r="D199">
        <v>6</v>
      </c>
      <c r="E199">
        <v>24</v>
      </c>
      <c r="F199">
        <v>260</v>
      </c>
      <c r="G199">
        <v>50</v>
      </c>
      <c r="H199">
        <v>36</v>
      </c>
      <c r="I199">
        <v>0</v>
      </c>
      <c r="J199">
        <v>1</v>
      </c>
      <c r="K199">
        <v>4</v>
      </c>
      <c r="L199">
        <v>1</v>
      </c>
      <c r="M199">
        <v>0</v>
      </c>
      <c r="N199">
        <v>0</v>
      </c>
      <c r="O199">
        <v>65</v>
      </c>
      <c r="P199">
        <v>168</v>
      </c>
      <c r="Q199">
        <v>23</v>
      </c>
      <c r="R199">
        <v>56</v>
      </c>
      <c r="S199" t="s">
        <v>25</v>
      </c>
      <c r="T199" t="str">
        <f>VLOOKUP(Absent_Data[[#This Row],[Month of absence]],Index!$B$4:$C$15,2,FALSE)</f>
        <v>Spring</v>
      </c>
      <c r="U199" t="str" cm="1">
        <f t="array" ref="U199">_xlfn.IFS(Absent_Data[[#This Row],[Body mass index]]&lt;18.5,"Underweight", Absent_Data[[#This Row],[Body mass index]] &lt;=25, "Healthy", Absent_Data[[#This Row],[Body mass index]]&lt;=30, "Overweight",TRUE, "Obese")</f>
        <v>Healthy</v>
      </c>
      <c r="W199" s="14"/>
    </row>
    <row r="200" spans="1:23" x14ac:dyDescent="0.3">
      <c r="A200">
        <v>199</v>
      </c>
      <c r="B200">
        <v>19</v>
      </c>
      <c r="C200">
        <v>4</v>
      </c>
      <c r="D200">
        <v>3</v>
      </c>
      <c r="E200">
        <v>37</v>
      </c>
      <c r="F200">
        <v>289</v>
      </c>
      <c r="G200">
        <v>36</v>
      </c>
      <c r="H200">
        <v>33</v>
      </c>
      <c r="I200">
        <v>0</v>
      </c>
      <c r="J200">
        <v>1</v>
      </c>
      <c r="K200">
        <v>2</v>
      </c>
      <c r="L200">
        <v>1</v>
      </c>
      <c r="M200">
        <v>0</v>
      </c>
      <c r="N200">
        <v>1</v>
      </c>
      <c r="O200">
        <v>90</v>
      </c>
      <c r="P200">
        <v>172</v>
      </c>
      <c r="Q200">
        <v>30</v>
      </c>
      <c r="R200">
        <v>8</v>
      </c>
      <c r="S200" t="s">
        <v>25</v>
      </c>
      <c r="T200" t="str">
        <f>VLOOKUP(Absent_Data[[#This Row],[Month of absence]],Index!$B$4:$C$15,2,FALSE)</f>
        <v>Spring</v>
      </c>
      <c r="U200" t="str" cm="1">
        <f t="array" ref="U200">_xlfn.IFS(Absent_Data[[#This Row],[Body mass index]]&lt;18.5,"Underweight", Absent_Data[[#This Row],[Body mass index]] &lt;=25, "Healthy", Absent_Data[[#This Row],[Body mass index]]&lt;=30, "Overweight",TRUE, "Obese")</f>
        <v>Overweight</v>
      </c>
      <c r="W200" s="14"/>
    </row>
    <row r="201" spans="1:23" x14ac:dyDescent="0.3">
      <c r="A201">
        <v>200</v>
      </c>
      <c r="B201">
        <v>12</v>
      </c>
      <c r="C201">
        <v>4</v>
      </c>
      <c r="D201">
        <v>4</v>
      </c>
      <c r="E201">
        <v>48</v>
      </c>
      <c r="F201">
        <v>155</v>
      </c>
      <c r="G201">
        <v>12</v>
      </c>
      <c r="H201">
        <v>34</v>
      </c>
      <c r="I201">
        <v>0</v>
      </c>
      <c r="J201">
        <v>1</v>
      </c>
      <c r="K201">
        <v>2</v>
      </c>
      <c r="L201">
        <v>1</v>
      </c>
      <c r="M201">
        <v>0</v>
      </c>
      <c r="N201">
        <v>0</v>
      </c>
      <c r="O201">
        <v>95</v>
      </c>
      <c r="P201">
        <v>196</v>
      </c>
      <c r="Q201">
        <v>25</v>
      </c>
      <c r="R201">
        <v>24</v>
      </c>
      <c r="S201" t="s">
        <v>39</v>
      </c>
      <c r="T201" t="str">
        <f>VLOOKUP(Absent_Data[[#This Row],[Month of absence]],Index!$B$4:$C$15,2,FALSE)</f>
        <v>Spring</v>
      </c>
      <c r="U201" t="str" cm="1">
        <f t="array" ref="U201">_xlfn.IFS(Absent_Data[[#This Row],[Body mass index]]&lt;18.5,"Underweight", Absent_Data[[#This Row],[Body mass index]] &lt;=25, "Healthy", Absent_Data[[#This Row],[Body mass index]]&lt;=30, "Overweight",TRUE, "Obese")</f>
        <v>Healthy</v>
      </c>
      <c r="W201" s="14"/>
    </row>
    <row r="202" spans="1:23" x14ac:dyDescent="0.3">
      <c r="A202">
        <v>201</v>
      </c>
      <c r="B202">
        <v>19</v>
      </c>
      <c r="C202">
        <v>4</v>
      </c>
      <c r="D202">
        <v>4</v>
      </c>
      <c r="E202">
        <v>40</v>
      </c>
      <c r="F202">
        <v>378</v>
      </c>
      <c r="G202">
        <v>49</v>
      </c>
      <c r="H202">
        <v>36</v>
      </c>
      <c r="I202">
        <v>0</v>
      </c>
      <c r="J202">
        <v>1</v>
      </c>
      <c r="K202">
        <v>2</v>
      </c>
      <c r="L202">
        <v>0</v>
      </c>
      <c r="M202">
        <v>1</v>
      </c>
      <c r="N202">
        <v>4</v>
      </c>
      <c r="O202">
        <v>65</v>
      </c>
      <c r="P202">
        <v>174</v>
      </c>
      <c r="Q202">
        <v>21</v>
      </c>
      <c r="R202">
        <v>8</v>
      </c>
      <c r="S202" t="s">
        <v>25</v>
      </c>
      <c r="T202" t="str">
        <f>VLOOKUP(Absent_Data[[#This Row],[Month of absence]],Index!$B$4:$C$15,2,FALSE)</f>
        <v>Spring</v>
      </c>
      <c r="U202" t="str" cm="1">
        <f t="array" ref="U202">_xlfn.IFS(Absent_Data[[#This Row],[Body mass index]]&lt;18.5,"Underweight", Absent_Data[[#This Row],[Body mass index]] &lt;=25, "Healthy", Absent_Data[[#This Row],[Body mass index]]&lt;=30, "Overweight",TRUE, "Obese")</f>
        <v>Healthy</v>
      </c>
      <c r="W202" s="14"/>
    </row>
    <row r="203" spans="1:23" x14ac:dyDescent="0.3">
      <c r="A203">
        <v>202</v>
      </c>
      <c r="B203">
        <v>13</v>
      </c>
      <c r="C203">
        <v>4</v>
      </c>
      <c r="D203">
        <v>5</v>
      </c>
      <c r="E203">
        <v>46</v>
      </c>
      <c r="F203">
        <v>289</v>
      </c>
      <c r="G203">
        <v>36</v>
      </c>
      <c r="H203">
        <v>33</v>
      </c>
      <c r="I203">
        <v>0</v>
      </c>
      <c r="J203">
        <v>1</v>
      </c>
      <c r="K203">
        <v>2</v>
      </c>
      <c r="L203">
        <v>1</v>
      </c>
      <c r="M203">
        <v>0</v>
      </c>
      <c r="N203">
        <v>1</v>
      </c>
      <c r="O203">
        <v>90</v>
      </c>
      <c r="P203">
        <v>172</v>
      </c>
      <c r="Q203">
        <v>30</v>
      </c>
      <c r="R203">
        <v>16</v>
      </c>
      <c r="S203" t="s">
        <v>30</v>
      </c>
      <c r="T203" t="str">
        <f>VLOOKUP(Absent_Data[[#This Row],[Month of absence]],Index!$B$4:$C$15,2,FALSE)</f>
        <v>Spring</v>
      </c>
      <c r="U203" t="str" cm="1">
        <f t="array" ref="U203">_xlfn.IFS(Absent_Data[[#This Row],[Body mass index]]&lt;18.5,"Underweight", Absent_Data[[#This Row],[Body mass index]] &lt;=25, "Healthy", Absent_Data[[#This Row],[Body mass index]]&lt;=30, "Overweight",TRUE, "Obese")</f>
        <v>Overweight</v>
      </c>
      <c r="W203" s="14"/>
    </row>
    <row r="204" spans="1:23" x14ac:dyDescent="0.3">
      <c r="A204">
        <v>203</v>
      </c>
      <c r="B204">
        <v>7</v>
      </c>
      <c r="C204">
        <v>4</v>
      </c>
      <c r="D204">
        <v>6</v>
      </c>
      <c r="E204">
        <v>52</v>
      </c>
      <c r="F204">
        <v>235</v>
      </c>
      <c r="G204">
        <v>11</v>
      </c>
      <c r="H204">
        <v>37</v>
      </c>
      <c r="I204">
        <v>0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88</v>
      </c>
      <c r="P204">
        <v>172</v>
      </c>
      <c r="Q204">
        <v>29</v>
      </c>
      <c r="R204">
        <v>3</v>
      </c>
      <c r="S204" t="s">
        <v>23</v>
      </c>
      <c r="T204" t="str">
        <f>VLOOKUP(Absent_Data[[#This Row],[Month of absence]],Index!$B$4:$C$15,2,FALSE)</f>
        <v>Spring</v>
      </c>
      <c r="U204" t="str" cm="1">
        <f t="array" ref="U204">_xlfn.IFS(Absent_Data[[#This Row],[Body mass index]]&lt;18.5,"Underweight", Absent_Data[[#This Row],[Body mass index]] &lt;=25, "Healthy", Absent_Data[[#This Row],[Body mass index]]&lt;=30, "Overweight",TRUE, "Obese")</f>
        <v>Overweight</v>
      </c>
      <c r="W204" s="14"/>
    </row>
    <row r="205" spans="1:23" x14ac:dyDescent="0.3">
      <c r="A205">
        <v>204</v>
      </c>
      <c r="B205">
        <v>0</v>
      </c>
      <c r="C205">
        <v>4</v>
      </c>
      <c r="D205">
        <v>2</v>
      </c>
      <c r="E205">
        <v>39</v>
      </c>
      <c r="F205">
        <v>235</v>
      </c>
      <c r="G205">
        <v>29</v>
      </c>
      <c r="H205">
        <v>48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5</v>
      </c>
      <c r="O205">
        <v>88</v>
      </c>
      <c r="P205">
        <v>163</v>
      </c>
      <c r="Q205">
        <v>33</v>
      </c>
      <c r="R205">
        <v>0</v>
      </c>
      <c r="S205" t="s">
        <v>20</v>
      </c>
      <c r="T205" t="str">
        <f>VLOOKUP(Absent_Data[[#This Row],[Month of absence]],Index!$B$4:$C$15,2,FALSE)</f>
        <v>Spring</v>
      </c>
      <c r="U205" t="str" cm="1">
        <f t="array" ref="U205">_xlfn.IFS(Absent_Data[[#This Row],[Body mass index]]&lt;18.5,"Underweight", Absent_Data[[#This Row],[Body mass index]] &lt;=25, "Healthy", Absent_Data[[#This Row],[Body mass index]]&lt;=30, "Overweight",TRUE, "Obese")</f>
        <v>Obese</v>
      </c>
      <c r="W205" s="14"/>
    </row>
    <row r="206" spans="1:23" x14ac:dyDescent="0.3">
      <c r="A206">
        <v>205</v>
      </c>
      <c r="B206">
        <v>13</v>
      </c>
      <c r="C206">
        <v>5</v>
      </c>
      <c r="D206">
        <v>4</v>
      </c>
      <c r="E206">
        <v>31</v>
      </c>
      <c r="F206">
        <v>289</v>
      </c>
      <c r="G206">
        <v>36</v>
      </c>
      <c r="H206">
        <v>33</v>
      </c>
      <c r="I206">
        <v>0</v>
      </c>
      <c r="J206">
        <v>1</v>
      </c>
      <c r="K206">
        <v>2</v>
      </c>
      <c r="L206">
        <v>1</v>
      </c>
      <c r="M206">
        <v>0</v>
      </c>
      <c r="N206">
        <v>1</v>
      </c>
      <c r="O206">
        <v>90</v>
      </c>
      <c r="P206">
        <v>172</v>
      </c>
      <c r="Q206">
        <v>30</v>
      </c>
      <c r="R206">
        <v>8</v>
      </c>
      <c r="S206" t="s">
        <v>30</v>
      </c>
      <c r="T206" t="str">
        <f>VLOOKUP(Absent_Data[[#This Row],[Month of absence]],Index!$B$4:$C$15,2,FALSE)</f>
        <v>Spring</v>
      </c>
      <c r="U206" t="str" cm="1">
        <f t="array" ref="U206">_xlfn.IFS(Absent_Data[[#This Row],[Body mass index]]&lt;18.5,"Underweight", Absent_Data[[#This Row],[Body mass index]] &lt;=25, "Healthy", Absent_Data[[#This Row],[Body mass index]]&lt;=30, "Overweight",TRUE, "Obese")</f>
        <v>Overweight</v>
      </c>
      <c r="W206" s="14"/>
    </row>
    <row r="207" spans="1:23" x14ac:dyDescent="0.3">
      <c r="A207">
        <v>206</v>
      </c>
      <c r="B207">
        <v>28</v>
      </c>
      <c r="C207">
        <v>5</v>
      </c>
      <c r="D207">
        <v>5</v>
      </c>
      <c r="E207">
        <v>40</v>
      </c>
      <c r="F207">
        <v>155</v>
      </c>
      <c r="G207">
        <v>12</v>
      </c>
      <c r="H207">
        <v>34</v>
      </c>
      <c r="I207">
        <v>0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95</v>
      </c>
      <c r="P207">
        <v>196</v>
      </c>
      <c r="Q207">
        <v>25</v>
      </c>
      <c r="R207">
        <v>2</v>
      </c>
      <c r="S207" t="s">
        <v>31</v>
      </c>
      <c r="T207" t="str">
        <f>VLOOKUP(Absent_Data[[#This Row],[Month of absence]],Index!$B$4:$C$15,2,FALSE)</f>
        <v>Spring</v>
      </c>
      <c r="U207" t="str" cm="1">
        <f t="array" ref="U207">_xlfn.IFS(Absent_Data[[#This Row],[Body mass index]]&lt;18.5,"Underweight", Absent_Data[[#This Row],[Body mass index]] &lt;=25, "Healthy", Absent_Data[[#This Row],[Body mass index]]&lt;=30, "Overweight",TRUE, "Obese")</f>
        <v>Healthy</v>
      </c>
      <c r="W207" s="14"/>
    </row>
    <row r="208" spans="1:23" x14ac:dyDescent="0.3">
      <c r="A208">
        <v>207</v>
      </c>
      <c r="B208">
        <v>28</v>
      </c>
      <c r="C208">
        <v>5</v>
      </c>
      <c r="D208">
        <v>2</v>
      </c>
      <c r="E208">
        <v>39</v>
      </c>
      <c r="F208">
        <v>155</v>
      </c>
      <c r="G208">
        <v>12</v>
      </c>
      <c r="H208">
        <v>34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95</v>
      </c>
      <c r="P208">
        <v>196</v>
      </c>
      <c r="Q208">
        <v>25</v>
      </c>
      <c r="R208">
        <v>1</v>
      </c>
      <c r="S208" t="s">
        <v>31</v>
      </c>
      <c r="T208" t="str">
        <f>VLOOKUP(Absent_Data[[#This Row],[Month of absence]],Index!$B$4:$C$15,2,FALSE)</f>
        <v>Spring</v>
      </c>
      <c r="U208" t="str" cm="1">
        <f t="array" ref="U208">_xlfn.IFS(Absent_Data[[#This Row],[Body mass index]]&lt;18.5,"Underweight", Absent_Data[[#This Row],[Body mass index]] &lt;=25, "Healthy", Absent_Data[[#This Row],[Body mass index]]&lt;=30, "Overweight",TRUE, "Obese")</f>
        <v>Healthy</v>
      </c>
      <c r="W208" s="14"/>
    </row>
    <row r="209" spans="1:23" x14ac:dyDescent="0.3">
      <c r="A209">
        <v>208</v>
      </c>
      <c r="B209">
        <v>18</v>
      </c>
      <c r="C209">
        <v>5</v>
      </c>
      <c r="D209">
        <v>3</v>
      </c>
      <c r="E209">
        <v>43</v>
      </c>
      <c r="F209">
        <v>179</v>
      </c>
      <c r="G209">
        <v>51</v>
      </c>
      <c r="H209">
        <v>38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89</v>
      </c>
      <c r="P209">
        <v>170</v>
      </c>
      <c r="Q209">
        <v>31</v>
      </c>
      <c r="R209">
        <v>8</v>
      </c>
      <c r="S209" t="s">
        <v>32</v>
      </c>
      <c r="T209" t="str">
        <f>VLOOKUP(Absent_Data[[#This Row],[Month of absence]],Index!$B$4:$C$15,2,FALSE)</f>
        <v>Spring</v>
      </c>
      <c r="U209" t="str" cm="1">
        <f t="array" ref="U209">_xlfn.IFS(Absent_Data[[#This Row],[Body mass index]]&lt;18.5,"Underweight", Absent_Data[[#This Row],[Body mass index]] &lt;=25, "Healthy", Absent_Data[[#This Row],[Body mass index]]&lt;=30, "Overweight",TRUE, "Obese")</f>
        <v>Obese</v>
      </c>
      <c r="W209" s="14"/>
    </row>
    <row r="210" spans="1:23" x14ac:dyDescent="0.3">
      <c r="A210">
        <v>209</v>
      </c>
      <c r="B210">
        <v>19</v>
      </c>
      <c r="C210">
        <v>5</v>
      </c>
      <c r="D210">
        <v>3</v>
      </c>
      <c r="E210">
        <v>55</v>
      </c>
      <c r="F210">
        <v>225</v>
      </c>
      <c r="G210">
        <v>26</v>
      </c>
      <c r="H210">
        <v>28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69</v>
      </c>
      <c r="P210">
        <v>169</v>
      </c>
      <c r="Q210">
        <v>24</v>
      </c>
      <c r="R210">
        <v>8</v>
      </c>
      <c r="S210" t="s">
        <v>25</v>
      </c>
      <c r="T210" t="str">
        <f>VLOOKUP(Absent_Data[[#This Row],[Month of absence]],Index!$B$4:$C$15,2,FALSE)</f>
        <v>Spring</v>
      </c>
      <c r="U210" t="str" cm="1">
        <f t="array" ref="U210">_xlfn.IFS(Absent_Data[[#This Row],[Body mass index]]&lt;18.5,"Underweight", Absent_Data[[#This Row],[Body mass index]] &lt;=25, "Healthy", Absent_Data[[#This Row],[Body mass index]]&lt;=30, "Overweight",TRUE, "Obese")</f>
        <v>Healthy</v>
      </c>
      <c r="W210" s="14"/>
    </row>
    <row r="211" spans="1:23" x14ac:dyDescent="0.3">
      <c r="A211">
        <v>210</v>
      </c>
      <c r="B211">
        <v>7</v>
      </c>
      <c r="C211">
        <v>5</v>
      </c>
      <c r="D211">
        <v>4</v>
      </c>
      <c r="E211">
        <v>47</v>
      </c>
      <c r="F211">
        <v>184</v>
      </c>
      <c r="G211">
        <v>42</v>
      </c>
      <c r="H211">
        <v>27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58</v>
      </c>
      <c r="P211">
        <v>167</v>
      </c>
      <c r="Q211">
        <v>21</v>
      </c>
      <c r="R211">
        <v>4</v>
      </c>
      <c r="S211" t="s">
        <v>23</v>
      </c>
      <c r="T211" t="str">
        <f>VLOOKUP(Absent_Data[[#This Row],[Month of absence]],Index!$B$4:$C$15,2,FALSE)</f>
        <v>Spring</v>
      </c>
      <c r="U211" t="str" cm="1">
        <f t="array" ref="U211">_xlfn.IFS(Absent_Data[[#This Row],[Body mass index]]&lt;18.5,"Underweight", Absent_Data[[#This Row],[Body mass index]] &lt;=25, "Healthy", Absent_Data[[#This Row],[Body mass index]]&lt;=30, "Overweight",TRUE, "Obese")</f>
        <v>Healthy</v>
      </c>
      <c r="W211" s="14"/>
    </row>
    <row r="212" spans="1:23" x14ac:dyDescent="0.3">
      <c r="A212">
        <v>211</v>
      </c>
      <c r="B212">
        <v>28</v>
      </c>
      <c r="C212">
        <v>5</v>
      </c>
      <c r="D212">
        <v>2</v>
      </c>
      <c r="E212">
        <v>27</v>
      </c>
      <c r="F212">
        <v>155</v>
      </c>
      <c r="G212">
        <v>12</v>
      </c>
      <c r="H212">
        <v>34</v>
      </c>
      <c r="I212">
        <v>0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95</v>
      </c>
      <c r="P212">
        <v>196</v>
      </c>
      <c r="Q212">
        <v>25</v>
      </c>
      <c r="R212">
        <v>2</v>
      </c>
      <c r="S212" t="s">
        <v>31</v>
      </c>
      <c r="T212" t="str">
        <f>VLOOKUP(Absent_Data[[#This Row],[Month of absence]],Index!$B$4:$C$15,2,FALSE)</f>
        <v>Spring</v>
      </c>
      <c r="U212" t="str" cm="1">
        <f t="array" ref="U212">_xlfn.IFS(Absent_Data[[#This Row],[Body mass index]]&lt;18.5,"Underweight", Absent_Data[[#This Row],[Body mass index]] &lt;=25, "Healthy", Absent_Data[[#This Row],[Body mass index]]&lt;=30, "Overweight",TRUE, "Obese")</f>
        <v>Healthy</v>
      </c>
      <c r="W212" s="14"/>
    </row>
    <row r="213" spans="1:23" x14ac:dyDescent="0.3">
      <c r="A213">
        <v>212</v>
      </c>
      <c r="B213">
        <v>12</v>
      </c>
      <c r="C213">
        <v>5</v>
      </c>
      <c r="D213">
        <v>3</v>
      </c>
      <c r="E213">
        <v>45</v>
      </c>
      <c r="F213">
        <v>179</v>
      </c>
      <c r="G213">
        <v>51</v>
      </c>
      <c r="H213">
        <v>38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89</v>
      </c>
      <c r="P213">
        <v>170</v>
      </c>
      <c r="Q213">
        <v>31</v>
      </c>
      <c r="R213">
        <v>1</v>
      </c>
      <c r="S213" t="s">
        <v>39</v>
      </c>
      <c r="T213" t="str">
        <f>VLOOKUP(Absent_Data[[#This Row],[Month of absence]],Index!$B$4:$C$15,2,FALSE)</f>
        <v>Spring</v>
      </c>
      <c r="U213" t="str" cm="1">
        <f t="array" ref="U213">_xlfn.IFS(Absent_Data[[#This Row],[Body mass index]]&lt;18.5,"Underweight", Absent_Data[[#This Row],[Body mass index]] &lt;=25, "Healthy", Absent_Data[[#This Row],[Body mass index]]&lt;=30, "Overweight",TRUE, "Obese")</f>
        <v>Obese</v>
      </c>
      <c r="W213" s="14"/>
    </row>
    <row r="214" spans="1:23" x14ac:dyDescent="0.3">
      <c r="A214">
        <v>213</v>
      </c>
      <c r="B214">
        <v>13</v>
      </c>
      <c r="C214">
        <v>5</v>
      </c>
      <c r="D214">
        <v>4</v>
      </c>
      <c r="E214">
        <v>31</v>
      </c>
      <c r="F214">
        <v>289</v>
      </c>
      <c r="G214">
        <v>36</v>
      </c>
      <c r="H214">
        <v>33</v>
      </c>
      <c r="I214">
        <v>0</v>
      </c>
      <c r="J214">
        <v>1</v>
      </c>
      <c r="K214">
        <v>2</v>
      </c>
      <c r="L214">
        <v>1</v>
      </c>
      <c r="M214">
        <v>0</v>
      </c>
      <c r="N214">
        <v>1</v>
      </c>
      <c r="O214">
        <v>90</v>
      </c>
      <c r="P214">
        <v>172</v>
      </c>
      <c r="Q214">
        <v>30</v>
      </c>
      <c r="R214">
        <v>24</v>
      </c>
      <c r="S214" t="s">
        <v>30</v>
      </c>
      <c r="T214" t="str">
        <f>VLOOKUP(Absent_Data[[#This Row],[Month of absence]],Index!$B$4:$C$15,2,FALSE)</f>
        <v>Spring</v>
      </c>
      <c r="U214" t="str" cm="1">
        <f t="array" ref="U214">_xlfn.IFS(Absent_Data[[#This Row],[Body mass index]]&lt;18.5,"Underweight", Absent_Data[[#This Row],[Body mass index]] &lt;=25, "Healthy", Absent_Data[[#This Row],[Body mass index]]&lt;=30, "Overweight",TRUE, "Obese")</f>
        <v>Overweight</v>
      </c>
      <c r="W214" s="14"/>
    </row>
    <row r="215" spans="1:23" x14ac:dyDescent="0.3">
      <c r="A215">
        <v>214</v>
      </c>
      <c r="B215">
        <v>0</v>
      </c>
      <c r="C215">
        <v>5</v>
      </c>
      <c r="D215">
        <v>4</v>
      </c>
      <c r="E215">
        <v>51</v>
      </c>
      <c r="F215">
        <v>279</v>
      </c>
      <c r="G215">
        <v>5</v>
      </c>
      <c r="H215">
        <v>39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0</v>
      </c>
      <c r="O215">
        <v>68</v>
      </c>
      <c r="P215">
        <v>168</v>
      </c>
      <c r="Q215">
        <v>24</v>
      </c>
      <c r="R215">
        <v>0</v>
      </c>
      <c r="S215" t="s">
        <v>20</v>
      </c>
      <c r="T215" t="str">
        <f>VLOOKUP(Absent_Data[[#This Row],[Month of absence]],Index!$B$4:$C$15,2,FALSE)</f>
        <v>Spring</v>
      </c>
      <c r="U215" t="str" cm="1">
        <f t="array" ref="U215">_xlfn.IFS(Absent_Data[[#This Row],[Body mass index]]&lt;18.5,"Underweight", Absent_Data[[#This Row],[Body mass index]] &lt;=25, "Healthy", Absent_Data[[#This Row],[Body mass index]]&lt;=30, "Overweight",TRUE, "Obese")</f>
        <v>Healthy</v>
      </c>
      <c r="W215" s="14"/>
    </row>
    <row r="216" spans="1:23" x14ac:dyDescent="0.3">
      <c r="A216">
        <v>215</v>
      </c>
      <c r="B216">
        <v>0</v>
      </c>
      <c r="C216">
        <v>5</v>
      </c>
      <c r="D216">
        <v>4</v>
      </c>
      <c r="E216">
        <v>42</v>
      </c>
      <c r="F216">
        <v>330</v>
      </c>
      <c r="G216">
        <v>16</v>
      </c>
      <c r="H216">
        <v>28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84</v>
      </c>
      <c r="P216">
        <v>182</v>
      </c>
      <c r="Q216">
        <v>25</v>
      </c>
      <c r="R216">
        <v>0</v>
      </c>
      <c r="S216" t="s">
        <v>20</v>
      </c>
      <c r="T216" t="str">
        <f>VLOOKUP(Absent_Data[[#This Row],[Month of absence]],Index!$B$4:$C$15,2,FALSE)</f>
        <v>Spring</v>
      </c>
      <c r="U216" t="str" cm="1">
        <f t="array" ref="U216">_xlfn.IFS(Absent_Data[[#This Row],[Body mass index]]&lt;18.5,"Underweight", Absent_Data[[#This Row],[Body mass index]] &lt;=25, "Healthy", Absent_Data[[#This Row],[Body mass index]]&lt;=30, "Overweight",TRUE, "Obese")</f>
        <v>Healthy</v>
      </c>
      <c r="W216" s="14"/>
    </row>
    <row r="217" spans="1:23" x14ac:dyDescent="0.3">
      <c r="A217">
        <v>216</v>
      </c>
      <c r="B217">
        <v>0</v>
      </c>
      <c r="C217">
        <v>5</v>
      </c>
      <c r="D217">
        <v>4</v>
      </c>
      <c r="E217">
        <v>35</v>
      </c>
      <c r="F217">
        <v>378</v>
      </c>
      <c r="G217">
        <v>49</v>
      </c>
      <c r="H217">
        <v>36</v>
      </c>
      <c r="I217">
        <v>1</v>
      </c>
      <c r="J217">
        <v>1</v>
      </c>
      <c r="K217">
        <v>2</v>
      </c>
      <c r="L217">
        <v>0</v>
      </c>
      <c r="M217">
        <v>1</v>
      </c>
      <c r="N217">
        <v>4</v>
      </c>
      <c r="O217">
        <v>65</v>
      </c>
      <c r="P217">
        <v>174</v>
      </c>
      <c r="Q217">
        <v>21</v>
      </c>
      <c r="R217">
        <v>0</v>
      </c>
      <c r="S217" t="s">
        <v>20</v>
      </c>
      <c r="T217" t="str">
        <f>VLOOKUP(Absent_Data[[#This Row],[Month of absence]],Index!$B$4:$C$15,2,FALSE)</f>
        <v>Spring</v>
      </c>
      <c r="U217" t="str" cm="1">
        <f t="array" ref="U217">_xlfn.IFS(Absent_Data[[#This Row],[Body mass index]]&lt;18.5,"Underweight", Absent_Data[[#This Row],[Body mass index]] &lt;=25, "Healthy", Absent_Data[[#This Row],[Body mass index]]&lt;=30, "Overweight",TRUE, "Obese")</f>
        <v>Healthy</v>
      </c>
      <c r="W217" s="14"/>
    </row>
    <row r="218" spans="1:23" x14ac:dyDescent="0.3">
      <c r="A218">
        <v>217</v>
      </c>
      <c r="B218">
        <v>0</v>
      </c>
      <c r="C218">
        <v>5</v>
      </c>
      <c r="D218">
        <v>4</v>
      </c>
      <c r="E218">
        <v>42</v>
      </c>
      <c r="F218">
        <v>388</v>
      </c>
      <c r="G218">
        <v>15</v>
      </c>
      <c r="H218">
        <v>50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76</v>
      </c>
      <c r="P218">
        <v>178</v>
      </c>
      <c r="Q218">
        <v>24</v>
      </c>
      <c r="R218">
        <v>0</v>
      </c>
      <c r="S218" t="s">
        <v>20</v>
      </c>
      <c r="T218" t="str">
        <f>VLOOKUP(Absent_Data[[#This Row],[Month of absence]],Index!$B$4:$C$15,2,FALSE)</f>
        <v>Spring</v>
      </c>
      <c r="U218" t="str" cm="1">
        <f t="array" ref="U218">_xlfn.IFS(Absent_Data[[#This Row],[Body mass index]]&lt;18.5,"Underweight", Absent_Data[[#This Row],[Body mass index]] &lt;=25, "Healthy", Absent_Data[[#This Row],[Body mass index]]&lt;=30, "Overweight",TRUE, "Obese")</f>
        <v>Healthy</v>
      </c>
      <c r="W218" s="14"/>
    </row>
    <row r="219" spans="1:23" x14ac:dyDescent="0.3">
      <c r="A219">
        <v>218</v>
      </c>
      <c r="B219">
        <v>11</v>
      </c>
      <c r="C219">
        <v>5</v>
      </c>
      <c r="D219">
        <v>3</v>
      </c>
      <c r="E219">
        <v>40</v>
      </c>
      <c r="F219">
        <v>179</v>
      </c>
      <c r="G219">
        <v>51</v>
      </c>
      <c r="H219">
        <v>38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89</v>
      </c>
      <c r="P219">
        <v>170</v>
      </c>
      <c r="Q219">
        <v>31</v>
      </c>
      <c r="R219">
        <v>1</v>
      </c>
      <c r="S219" t="s">
        <v>26</v>
      </c>
      <c r="T219" t="str">
        <f>VLOOKUP(Absent_Data[[#This Row],[Month of absence]],Index!$B$4:$C$15,2,FALSE)</f>
        <v>Spring</v>
      </c>
      <c r="U219" t="str" cm="1">
        <f t="array" ref="U219">_xlfn.IFS(Absent_Data[[#This Row],[Body mass index]]&lt;18.5,"Underweight", Absent_Data[[#This Row],[Body mass index]] &lt;=25, "Healthy", Absent_Data[[#This Row],[Body mass index]]&lt;=30, "Overweight",TRUE, "Obese")</f>
        <v>Obese</v>
      </c>
      <c r="W219" s="14"/>
    </row>
    <row r="220" spans="1:23" x14ac:dyDescent="0.3">
      <c r="A220">
        <v>219</v>
      </c>
      <c r="B220">
        <v>13</v>
      </c>
      <c r="C220">
        <v>5</v>
      </c>
      <c r="D220">
        <v>4</v>
      </c>
      <c r="E220">
        <v>50</v>
      </c>
      <c r="F220">
        <v>118</v>
      </c>
      <c r="G220">
        <v>13</v>
      </c>
      <c r="H220">
        <v>50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98</v>
      </c>
      <c r="P220">
        <v>178</v>
      </c>
      <c r="Q220">
        <v>31</v>
      </c>
      <c r="R220">
        <v>24</v>
      </c>
      <c r="S220" t="s">
        <v>30</v>
      </c>
      <c r="T220" t="str">
        <f>VLOOKUP(Absent_Data[[#This Row],[Month of absence]],Index!$B$4:$C$15,2,FALSE)</f>
        <v>Spring</v>
      </c>
      <c r="U220" t="str" cm="1">
        <f t="array" ref="U220">_xlfn.IFS(Absent_Data[[#This Row],[Body mass index]]&lt;18.5,"Underweight", Absent_Data[[#This Row],[Body mass index]] &lt;=25, "Healthy", Absent_Data[[#This Row],[Body mass index]]&lt;=30, "Overweight",TRUE, "Obese")</f>
        <v>Obese</v>
      </c>
      <c r="W220" s="14"/>
    </row>
    <row r="221" spans="1:23" x14ac:dyDescent="0.3">
      <c r="A221">
        <v>220</v>
      </c>
      <c r="B221">
        <v>22</v>
      </c>
      <c r="C221">
        <v>5</v>
      </c>
      <c r="D221">
        <v>6</v>
      </c>
      <c r="E221">
        <v>25</v>
      </c>
      <c r="F221">
        <v>361</v>
      </c>
      <c r="G221">
        <v>52</v>
      </c>
      <c r="H221">
        <v>28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4</v>
      </c>
      <c r="O221">
        <v>80</v>
      </c>
      <c r="P221">
        <v>172</v>
      </c>
      <c r="Q221">
        <v>27</v>
      </c>
      <c r="R221">
        <v>8</v>
      </c>
      <c r="S221" t="s">
        <v>24</v>
      </c>
      <c r="T221" t="str">
        <f>VLOOKUP(Absent_Data[[#This Row],[Month of absence]],Index!$B$4:$C$15,2,FALSE)</f>
        <v>Spring</v>
      </c>
      <c r="U221" t="str" cm="1">
        <f t="array" ref="U221">_xlfn.IFS(Absent_Data[[#This Row],[Body mass index]]&lt;18.5,"Underweight", Absent_Data[[#This Row],[Body mass index]] &lt;=25, "Healthy", Absent_Data[[#This Row],[Body mass index]]&lt;=30, "Overweight",TRUE, "Obese")</f>
        <v>Overweight</v>
      </c>
      <c r="W221" s="14"/>
    </row>
    <row r="222" spans="1:23" x14ac:dyDescent="0.3">
      <c r="A222">
        <v>221</v>
      </c>
      <c r="B222">
        <v>19</v>
      </c>
      <c r="C222">
        <v>6</v>
      </c>
      <c r="D222">
        <v>2</v>
      </c>
      <c r="E222">
        <v>22</v>
      </c>
      <c r="F222">
        <v>246</v>
      </c>
      <c r="G222">
        <v>25</v>
      </c>
      <c r="H222">
        <v>41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67</v>
      </c>
      <c r="P222">
        <v>170</v>
      </c>
      <c r="Q222">
        <v>23</v>
      </c>
      <c r="R222">
        <v>8</v>
      </c>
      <c r="S222" t="s">
        <v>25</v>
      </c>
      <c r="T222" t="str">
        <f>VLOOKUP(Absent_Data[[#This Row],[Month of absence]],Index!$B$4:$C$15,2,FALSE)</f>
        <v>Summer</v>
      </c>
      <c r="U222" t="str" cm="1">
        <f t="array" ref="U222">_xlfn.IFS(Absent_Data[[#This Row],[Body mass index]]&lt;18.5,"Underweight", Absent_Data[[#This Row],[Body mass index]] &lt;=25, "Healthy", Absent_Data[[#This Row],[Body mass index]]&lt;=30, "Overweight",TRUE, "Obese")</f>
        <v>Healthy</v>
      </c>
      <c r="W222" s="14"/>
    </row>
    <row r="223" spans="1:23" x14ac:dyDescent="0.3">
      <c r="A223">
        <v>222</v>
      </c>
      <c r="B223">
        <v>22</v>
      </c>
      <c r="C223">
        <v>6</v>
      </c>
      <c r="D223">
        <v>2</v>
      </c>
      <c r="E223">
        <v>39</v>
      </c>
      <c r="F223">
        <v>361</v>
      </c>
      <c r="G223">
        <v>52</v>
      </c>
      <c r="H223">
        <v>28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4</v>
      </c>
      <c r="O223">
        <v>80</v>
      </c>
      <c r="P223">
        <v>172</v>
      </c>
      <c r="Q223">
        <v>27</v>
      </c>
      <c r="R223">
        <v>8</v>
      </c>
      <c r="S223" t="s">
        <v>24</v>
      </c>
      <c r="T223" t="str">
        <f>VLOOKUP(Absent_Data[[#This Row],[Month of absence]],Index!$B$4:$C$15,2,FALSE)</f>
        <v>Summer</v>
      </c>
      <c r="U223" t="str" cm="1">
        <f t="array" ref="U223">_xlfn.IFS(Absent_Data[[#This Row],[Body mass index]]&lt;18.5,"Underweight", Absent_Data[[#This Row],[Body mass index]] &lt;=25, "Healthy", Absent_Data[[#This Row],[Body mass index]]&lt;=30, "Overweight",TRUE, "Obese")</f>
        <v>Overweight</v>
      </c>
      <c r="W223" s="14"/>
    </row>
    <row r="224" spans="1:23" x14ac:dyDescent="0.3">
      <c r="A224">
        <v>223</v>
      </c>
      <c r="B224">
        <v>10</v>
      </c>
      <c r="C224">
        <v>6</v>
      </c>
      <c r="D224">
        <v>3</v>
      </c>
      <c r="E224">
        <v>50</v>
      </c>
      <c r="F224">
        <v>246</v>
      </c>
      <c r="G224">
        <v>25</v>
      </c>
      <c r="H224">
        <v>41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67</v>
      </c>
      <c r="P224">
        <v>170</v>
      </c>
      <c r="Q224">
        <v>23</v>
      </c>
      <c r="R224">
        <v>24</v>
      </c>
      <c r="S224" t="s">
        <v>28</v>
      </c>
      <c r="T224" t="str">
        <f>VLOOKUP(Absent_Data[[#This Row],[Month of absence]],Index!$B$4:$C$15,2,FALSE)</f>
        <v>Summer</v>
      </c>
      <c r="U224" t="str" cm="1">
        <f t="array" ref="U224">_xlfn.IFS(Absent_Data[[#This Row],[Body mass index]]&lt;18.5,"Underweight", Absent_Data[[#This Row],[Body mass index]] &lt;=25, "Healthy", Absent_Data[[#This Row],[Body mass index]]&lt;=30, "Overweight",TRUE, "Obese")</f>
        <v>Healthy</v>
      </c>
      <c r="W224" s="14"/>
    </row>
    <row r="225" spans="1:23" x14ac:dyDescent="0.3">
      <c r="A225">
        <v>224</v>
      </c>
      <c r="B225">
        <v>23</v>
      </c>
      <c r="C225">
        <v>6</v>
      </c>
      <c r="D225">
        <v>5</v>
      </c>
      <c r="E225">
        <v>25</v>
      </c>
      <c r="F225">
        <v>291</v>
      </c>
      <c r="G225">
        <v>31</v>
      </c>
      <c r="H225">
        <v>40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73</v>
      </c>
      <c r="P225">
        <v>171</v>
      </c>
      <c r="Q225">
        <v>25</v>
      </c>
      <c r="R225">
        <v>4</v>
      </c>
      <c r="S225" t="s">
        <v>22</v>
      </c>
      <c r="T225" t="str">
        <f>VLOOKUP(Absent_Data[[#This Row],[Month of absence]],Index!$B$4:$C$15,2,FALSE)</f>
        <v>Summer</v>
      </c>
      <c r="U225" t="str" cm="1">
        <f t="array" ref="U225">_xlfn.IFS(Absent_Data[[#This Row],[Body mass index]]&lt;18.5,"Underweight", Absent_Data[[#This Row],[Body mass index]] &lt;=25, "Healthy", Absent_Data[[#This Row],[Body mass index]]&lt;=30, "Overweight",TRUE, "Obese")</f>
        <v>Healthy</v>
      </c>
      <c r="W225" s="14"/>
    </row>
    <row r="226" spans="1:23" x14ac:dyDescent="0.3">
      <c r="A226">
        <v>225</v>
      </c>
      <c r="B226">
        <v>10</v>
      </c>
      <c r="C226">
        <v>6</v>
      </c>
      <c r="D226">
        <v>6</v>
      </c>
      <c r="E226">
        <v>24</v>
      </c>
      <c r="F226">
        <v>246</v>
      </c>
      <c r="G226">
        <v>25</v>
      </c>
      <c r="H226">
        <v>41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67</v>
      </c>
      <c r="P226">
        <v>170</v>
      </c>
      <c r="Q226">
        <v>23</v>
      </c>
      <c r="R226">
        <v>8</v>
      </c>
      <c r="S226" t="s">
        <v>28</v>
      </c>
      <c r="T226" t="str">
        <f>VLOOKUP(Absent_Data[[#This Row],[Month of absence]],Index!$B$4:$C$15,2,FALSE)</f>
        <v>Summer</v>
      </c>
      <c r="U226" t="str" cm="1">
        <f t="array" ref="U226">_xlfn.IFS(Absent_Data[[#This Row],[Body mass index]]&lt;18.5,"Underweight", Absent_Data[[#This Row],[Body mass index]] &lt;=25, "Healthy", Absent_Data[[#This Row],[Body mass index]]&lt;=30, "Overweight",TRUE, "Obese")</f>
        <v>Healthy</v>
      </c>
      <c r="W226" s="14"/>
    </row>
    <row r="227" spans="1:23" x14ac:dyDescent="0.3">
      <c r="A227">
        <v>226</v>
      </c>
      <c r="B227">
        <v>11</v>
      </c>
      <c r="C227">
        <v>6</v>
      </c>
      <c r="D227">
        <v>2</v>
      </c>
      <c r="E227">
        <v>44</v>
      </c>
      <c r="F227">
        <v>179</v>
      </c>
      <c r="G227">
        <v>51</v>
      </c>
      <c r="H227">
        <v>38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89</v>
      </c>
      <c r="P227">
        <v>170</v>
      </c>
      <c r="Q227">
        <v>31</v>
      </c>
      <c r="R227">
        <v>8</v>
      </c>
      <c r="S227" t="s">
        <v>26</v>
      </c>
      <c r="T227" t="str">
        <f>VLOOKUP(Absent_Data[[#This Row],[Month of absence]],Index!$B$4:$C$15,2,FALSE)</f>
        <v>Summer</v>
      </c>
      <c r="U227" t="str" cm="1">
        <f t="array" ref="U227">_xlfn.IFS(Absent_Data[[#This Row],[Body mass index]]&lt;18.5,"Underweight", Absent_Data[[#This Row],[Body mass index]] &lt;=25, "Healthy", Absent_Data[[#This Row],[Body mass index]]&lt;=30, "Overweight",TRUE, "Obese")</f>
        <v>Obese</v>
      </c>
      <c r="W227" s="14"/>
    </row>
    <row r="228" spans="1:23" x14ac:dyDescent="0.3">
      <c r="A228">
        <v>227</v>
      </c>
      <c r="B228">
        <v>23</v>
      </c>
      <c r="C228">
        <v>6</v>
      </c>
      <c r="D228">
        <v>2</v>
      </c>
      <c r="E228">
        <v>45</v>
      </c>
      <c r="F228">
        <v>155</v>
      </c>
      <c r="G228">
        <v>12</v>
      </c>
      <c r="H228">
        <v>34</v>
      </c>
      <c r="I228">
        <v>0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95</v>
      </c>
      <c r="P228">
        <v>196</v>
      </c>
      <c r="Q228">
        <v>25</v>
      </c>
      <c r="R228">
        <v>4</v>
      </c>
      <c r="S228" t="s">
        <v>22</v>
      </c>
      <c r="T228" t="str">
        <f>VLOOKUP(Absent_Data[[#This Row],[Month of absence]],Index!$B$4:$C$15,2,FALSE)</f>
        <v>Summer</v>
      </c>
      <c r="U228" t="str" cm="1">
        <f t="array" ref="U228">_xlfn.IFS(Absent_Data[[#This Row],[Body mass index]]&lt;18.5,"Underweight", Absent_Data[[#This Row],[Body mass index]] &lt;=25, "Healthy", Absent_Data[[#This Row],[Body mass index]]&lt;=30, "Overweight",TRUE, "Obese")</f>
        <v>Healthy</v>
      </c>
      <c r="W228" s="14"/>
    </row>
    <row r="229" spans="1:23" x14ac:dyDescent="0.3">
      <c r="A229">
        <v>228</v>
      </c>
      <c r="B229">
        <v>10</v>
      </c>
      <c r="C229">
        <v>6</v>
      </c>
      <c r="D229">
        <v>2</v>
      </c>
      <c r="E229">
        <v>37</v>
      </c>
      <c r="F229">
        <v>246</v>
      </c>
      <c r="G229">
        <v>25</v>
      </c>
      <c r="H229">
        <v>41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67</v>
      </c>
      <c r="P229">
        <v>170</v>
      </c>
      <c r="Q229">
        <v>23</v>
      </c>
      <c r="R229">
        <v>8</v>
      </c>
      <c r="S229" t="s">
        <v>28</v>
      </c>
      <c r="T229" t="str">
        <f>VLOOKUP(Absent_Data[[#This Row],[Month of absence]],Index!$B$4:$C$15,2,FALSE)</f>
        <v>Summer</v>
      </c>
      <c r="U229" t="str" cm="1">
        <f t="array" ref="U229">_xlfn.IFS(Absent_Data[[#This Row],[Body mass index]]&lt;18.5,"Underweight", Absent_Data[[#This Row],[Body mass index]] &lt;=25, "Healthy", Absent_Data[[#This Row],[Body mass index]]&lt;=30, "Overweight",TRUE, "Obese")</f>
        <v>Healthy</v>
      </c>
      <c r="W229" s="14"/>
    </row>
    <row r="230" spans="1:23" x14ac:dyDescent="0.3">
      <c r="A230">
        <v>229</v>
      </c>
      <c r="B230">
        <v>13</v>
      </c>
      <c r="C230">
        <v>6</v>
      </c>
      <c r="D230">
        <v>4</v>
      </c>
      <c r="E230">
        <v>48</v>
      </c>
      <c r="F230">
        <v>118</v>
      </c>
      <c r="G230">
        <v>13</v>
      </c>
      <c r="H230">
        <v>50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98</v>
      </c>
      <c r="P230">
        <v>178</v>
      </c>
      <c r="Q230">
        <v>31</v>
      </c>
      <c r="R230">
        <v>8</v>
      </c>
      <c r="S230" t="s">
        <v>30</v>
      </c>
      <c r="T230" t="str">
        <f>VLOOKUP(Absent_Data[[#This Row],[Month of absence]],Index!$B$4:$C$15,2,FALSE)</f>
        <v>Summer</v>
      </c>
      <c r="U230" t="str" cm="1">
        <f t="array" ref="U230">_xlfn.IFS(Absent_Data[[#This Row],[Body mass index]]&lt;18.5,"Underweight", Absent_Data[[#This Row],[Body mass index]] &lt;=25, "Healthy", Absent_Data[[#This Row],[Body mass index]]&lt;=30, "Overweight",TRUE, "Obese")</f>
        <v>Obese</v>
      </c>
      <c r="W230" s="14"/>
    </row>
    <row r="231" spans="1:23" x14ac:dyDescent="0.3">
      <c r="A231">
        <v>230</v>
      </c>
      <c r="B231">
        <v>13</v>
      </c>
      <c r="C231">
        <v>6</v>
      </c>
      <c r="D231">
        <v>6</v>
      </c>
      <c r="E231">
        <v>39</v>
      </c>
      <c r="F231">
        <v>235</v>
      </c>
      <c r="G231">
        <v>11</v>
      </c>
      <c r="H231">
        <v>37</v>
      </c>
      <c r="I231">
        <v>0</v>
      </c>
      <c r="J231">
        <v>3</v>
      </c>
      <c r="K231">
        <v>1</v>
      </c>
      <c r="L231">
        <v>0</v>
      </c>
      <c r="M231">
        <v>0</v>
      </c>
      <c r="N231">
        <v>1</v>
      </c>
      <c r="O231">
        <v>88</v>
      </c>
      <c r="P231">
        <v>172</v>
      </c>
      <c r="Q231">
        <v>29</v>
      </c>
      <c r="R231">
        <v>16</v>
      </c>
      <c r="S231" t="s">
        <v>30</v>
      </c>
      <c r="T231" t="str">
        <f>VLOOKUP(Absent_Data[[#This Row],[Month of absence]],Index!$B$4:$C$15,2,FALSE)</f>
        <v>Summer</v>
      </c>
      <c r="U231" t="str" cm="1">
        <f t="array" ref="U231">_xlfn.IFS(Absent_Data[[#This Row],[Body mass index]]&lt;18.5,"Underweight", Absent_Data[[#This Row],[Body mass index]] &lt;=25, "Healthy", Absent_Data[[#This Row],[Body mass index]]&lt;=30, "Overweight",TRUE, "Obese")</f>
        <v>Overweight</v>
      </c>
      <c r="W231" s="14"/>
    </row>
    <row r="232" spans="1:23" x14ac:dyDescent="0.3">
      <c r="A232">
        <v>231</v>
      </c>
      <c r="B232">
        <v>23</v>
      </c>
      <c r="C232">
        <v>6</v>
      </c>
      <c r="D232">
        <v>3</v>
      </c>
      <c r="E232">
        <v>39</v>
      </c>
      <c r="F232">
        <v>118</v>
      </c>
      <c r="G232">
        <v>13</v>
      </c>
      <c r="H232">
        <v>50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98</v>
      </c>
      <c r="P232">
        <v>178</v>
      </c>
      <c r="Q232">
        <v>31</v>
      </c>
      <c r="R232">
        <v>1</v>
      </c>
      <c r="S232" t="s">
        <v>22</v>
      </c>
      <c r="T232" t="str">
        <f>VLOOKUP(Absent_Data[[#This Row],[Month of absence]],Index!$B$4:$C$15,2,FALSE)</f>
        <v>Summer</v>
      </c>
      <c r="U232" t="str" cm="1">
        <f t="array" ref="U232">_xlfn.IFS(Absent_Data[[#This Row],[Body mass index]]&lt;18.5,"Underweight", Absent_Data[[#This Row],[Body mass index]] &lt;=25, "Healthy", Absent_Data[[#This Row],[Body mass index]]&lt;=30, "Overweight",TRUE, "Obese")</f>
        <v>Obese</v>
      </c>
      <c r="W232" s="14"/>
    </row>
    <row r="233" spans="1:23" x14ac:dyDescent="0.3">
      <c r="A233">
        <v>232</v>
      </c>
      <c r="B233">
        <v>13</v>
      </c>
      <c r="C233">
        <v>6</v>
      </c>
      <c r="D233">
        <v>4</v>
      </c>
      <c r="E233">
        <v>55</v>
      </c>
      <c r="F233">
        <v>118</v>
      </c>
      <c r="G233">
        <v>13</v>
      </c>
      <c r="H233">
        <v>50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98</v>
      </c>
      <c r="P233">
        <v>178</v>
      </c>
      <c r="Q233">
        <v>31</v>
      </c>
      <c r="R233">
        <v>80</v>
      </c>
      <c r="S233" t="s">
        <v>30</v>
      </c>
      <c r="T233" t="str">
        <f>VLOOKUP(Absent_Data[[#This Row],[Month of absence]],Index!$B$4:$C$15,2,FALSE)</f>
        <v>Summer</v>
      </c>
      <c r="U233" t="str" cm="1">
        <f t="array" ref="U233">_xlfn.IFS(Absent_Data[[#This Row],[Body mass index]]&lt;18.5,"Underweight", Absent_Data[[#This Row],[Body mass index]] &lt;=25, "Healthy", Absent_Data[[#This Row],[Body mass index]]&lt;=30, "Overweight",TRUE, "Obese")</f>
        <v>Obese</v>
      </c>
      <c r="W233" s="14"/>
    </row>
    <row r="234" spans="1:23" x14ac:dyDescent="0.3">
      <c r="A234">
        <v>233</v>
      </c>
      <c r="B234">
        <v>22</v>
      </c>
      <c r="C234">
        <v>6</v>
      </c>
      <c r="D234">
        <v>5</v>
      </c>
      <c r="E234">
        <v>53</v>
      </c>
      <c r="F234">
        <v>378</v>
      </c>
      <c r="G234">
        <v>49</v>
      </c>
      <c r="H234">
        <v>36</v>
      </c>
      <c r="I234">
        <v>0</v>
      </c>
      <c r="J234">
        <v>1</v>
      </c>
      <c r="K234">
        <v>2</v>
      </c>
      <c r="L234">
        <v>0</v>
      </c>
      <c r="M234">
        <v>1</v>
      </c>
      <c r="N234">
        <v>4</v>
      </c>
      <c r="O234">
        <v>65</v>
      </c>
      <c r="P234">
        <v>174</v>
      </c>
      <c r="Q234">
        <v>21</v>
      </c>
      <c r="R234">
        <v>8</v>
      </c>
      <c r="S234" t="s">
        <v>24</v>
      </c>
      <c r="T234" t="str">
        <f>VLOOKUP(Absent_Data[[#This Row],[Month of absence]],Index!$B$4:$C$15,2,FALSE)</f>
        <v>Summer</v>
      </c>
      <c r="U234" t="str" cm="1">
        <f t="array" ref="U234">_xlfn.IFS(Absent_Data[[#This Row],[Body mass index]]&lt;18.5,"Underweight", Absent_Data[[#This Row],[Body mass index]] &lt;=25, "Healthy", Absent_Data[[#This Row],[Body mass index]]&lt;=30, "Overweight",TRUE, "Obese")</f>
        <v>Healthy</v>
      </c>
      <c r="W234" s="14"/>
    </row>
    <row r="235" spans="1:23" x14ac:dyDescent="0.3">
      <c r="A235">
        <v>234</v>
      </c>
      <c r="B235">
        <v>11</v>
      </c>
      <c r="C235">
        <v>6</v>
      </c>
      <c r="D235">
        <v>6</v>
      </c>
      <c r="E235">
        <v>23</v>
      </c>
      <c r="F235">
        <v>179</v>
      </c>
      <c r="G235">
        <v>51</v>
      </c>
      <c r="H235">
        <v>38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89</v>
      </c>
      <c r="P235">
        <v>170</v>
      </c>
      <c r="Q235">
        <v>31</v>
      </c>
      <c r="R235">
        <v>2</v>
      </c>
      <c r="S235" t="s">
        <v>26</v>
      </c>
      <c r="T235" t="str">
        <f>VLOOKUP(Absent_Data[[#This Row],[Month of absence]],Index!$B$4:$C$15,2,FALSE)</f>
        <v>Summer</v>
      </c>
      <c r="U235" t="str" cm="1">
        <f t="array" ref="U235">_xlfn.IFS(Absent_Data[[#This Row],[Body mass index]]&lt;18.5,"Underweight", Absent_Data[[#This Row],[Body mass index]] &lt;=25, "Healthy", Absent_Data[[#This Row],[Body mass index]]&lt;=30, "Overweight",TRUE, "Obese")</f>
        <v>Obese</v>
      </c>
      <c r="W235" s="14"/>
    </row>
    <row r="236" spans="1:23" x14ac:dyDescent="0.3">
      <c r="A236">
        <v>235</v>
      </c>
      <c r="B236">
        <v>28</v>
      </c>
      <c r="C236">
        <v>6</v>
      </c>
      <c r="D236">
        <v>2</v>
      </c>
      <c r="E236">
        <v>41</v>
      </c>
      <c r="F236">
        <v>289</v>
      </c>
      <c r="G236">
        <v>48</v>
      </c>
      <c r="H236">
        <v>49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108</v>
      </c>
      <c r="P236">
        <v>172</v>
      </c>
      <c r="Q236">
        <v>36</v>
      </c>
      <c r="R236">
        <v>2</v>
      </c>
      <c r="S236" t="s">
        <v>31</v>
      </c>
      <c r="T236" t="str">
        <f>VLOOKUP(Absent_Data[[#This Row],[Month of absence]],Index!$B$4:$C$15,2,FALSE)</f>
        <v>Summer</v>
      </c>
      <c r="U236" t="str" cm="1">
        <f t="array" ref="U236">_xlfn.IFS(Absent_Data[[#This Row],[Body mass index]]&lt;18.5,"Underweight", Absent_Data[[#This Row],[Body mass index]] &lt;=25, "Healthy", Absent_Data[[#This Row],[Body mass index]]&lt;=30, "Overweight",TRUE, "Obese")</f>
        <v>Obese</v>
      </c>
      <c r="W236" s="14"/>
    </row>
    <row r="237" spans="1:23" x14ac:dyDescent="0.3">
      <c r="A237">
        <v>236</v>
      </c>
      <c r="B237">
        <v>28</v>
      </c>
      <c r="C237">
        <v>6</v>
      </c>
      <c r="D237">
        <v>5</v>
      </c>
      <c r="E237">
        <v>29</v>
      </c>
      <c r="F237">
        <v>225</v>
      </c>
      <c r="G237">
        <v>26</v>
      </c>
      <c r="H237">
        <v>28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69</v>
      </c>
      <c r="P237">
        <v>169</v>
      </c>
      <c r="Q237">
        <v>24</v>
      </c>
      <c r="R237">
        <v>2</v>
      </c>
      <c r="S237" t="s">
        <v>31</v>
      </c>
      <c r="T237" t="str">
        <f>VLOOKUP(Absent_Data[[#This Row],[Month of absence]],Index!$B$4:$C$15,2,FALSE)</f>
        <v>Summer</v>
      </c>
      <c r="U237" t="str" cm="1">
        <f t="array" ref="U237">_xlfn.IFS(Absent_Data[[#This Row],[Body mass index]]&lt;18.5,"Underweight", Absent_Data[[#This Row],[Body mass index]] &lt;=25, "Healthy", Absent_Data[[#This Row],[Body mass index]]&lt;=30, "Overweight",TRUE, "Obese")</f>
        <v>Healthy</v>
      </c>
      <c r="W237" s="14"/>
    </row>
    <row r="238" spans="1:23" x14ac:dyDescent="0.3">
      <c r="A238">
        <v>237</v>
      </c>
      <c r="B238">
        <v>19</v>
      </c>
      <c r="C238">
        <v>7</v>
      </c>
      <c r="D238">
        <v>3</v>
      </c>
      <c r="E238">
        <v>48</v>
      </c>
      <c r="F238">
        <v>155</v>
      </c>
      <c r="G238">
        <v>12</v>
      </c>
      <c r="H238">
        <v>34</v>
      </c>
      <c r="I238">
        <v>0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95</v>
      </c>
      <c r="P238">
        <v>196</v>
      </c>
      <c r="Q238">
        <v>25</v>
      </c>
      <c r="R238">
        <v>16</v>
      </c>
      <c r="S238" t="s">
        <v>25</v>
      </c>
      <c r="T238" t="str">
        <f>VLOOKUP(Absent_Data[[#This Row],[Month of absence]],Index!$B$4:$C$15,2,FALSE)</f>
        <v>Summer</v>
      </c>
      <c r="U238" t="str" cm="1">
        <f t="array" ref="U238">_xlfn.IFS(Absent_Data[[#This Row],[Body mass index]]&lt;18.5,"Underweight", Absent_Data[[#This Row],[Body mass index]] &lt;=25, "Healthy", Absent_Data[[#This Row],[Body mass index]]&lt;=30, "Overweight",TRUE, "Obese")</f>
        <v>Healthy</v>
      </c>
      <c r="W238" s="14"/>
    </row>
    <row r="239" spans="1:23" x14ac:dyDescent="0.3">
      <c r="A239">
        <v>238</v>
      </c>
      <c r="B239">
        <v>1</v>
      </c>
      <c r="C239">
        <v>7</v>
      </c>
      <c r="D239">
        <v>4</v>
      </c>
      <c r="E239">
        <v>43</v>
      </c>
      <c r="F239">
        <v>118</v>
      </c>
      <c r="G239">
        <v>13</v>
      </c>
      <c r="H239">
        <v>50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98</v>
      </c>
      <c r="P239">
        <v>178</v>
      </c>
      <c r="Q239">
        <v>31</v>
      </c>
      <c r="R239">
        <v>8</v>
      </c>
      <c r="S239" t="s">
        <v>21</v>
      </c>
      <c r="T239" t="str">
        <f>VLOOKUP(Absent_Data[[#This Row],[Month of absence]],Index!$B$4:$C$15,2,FALSE)</f>
        <v>Summer</v>
      </c>
      <c r="U239" t="str" cm="1">
        <f t="array" ref="U239">_xlfn.IFS(Absent_Data[[#This Row],[Body mass index]]&lt;18.5,"Underweight", Absent_Data[[#This Row],[Body mass index]] &lt;=25, "Healthy", Absent_Data[[#This Row],[Body mass index]]&lt;=30, "Overweight",TRUE, "Obese")</f>
        <v>Obese</v>
      </c>
      <c r="W239" s="14"/>
    </row>
    <row r="240" spans="1:23" x14ac:dyDescent="0.3">
      <c r="A240">
        <v>239</v>
      </c>
      <c r="B240">
        <v>5</v>
      </c>
      <c r="C240">
        <v>7</v>
      </c>
      <c r="D240">
        <v>6</v>
      </c>
      <c r="E240">
        <v>53</v>
      </c>
      <c r="F240">
        <v>118</v>
      </c>
      <c r="G240">
        <v>10</v>
      </c>
      <c r="H240">
        <v>37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83</v>
      </c>
      <c r="P240">
        <v>172</v>
      </c>
      <c r="Q240">
        <v>28</v>
      </c>
      <c r="R240">
        <v>8</v>
      </c>
      <c r="S240" t="s">
        <v>40</v>
      </c>
      <c r="T240" t="str">
        <f>VLOOKUP(Absent_Data[[#This Row],[Month of absence]],Index!$B$4:$C$15,2,FALSE)</f>
        <v>Summer</v>
      </c>
      <c r="U240" t="str" cm="1">
        <f t="array" ref="U240">_xlfn.IFS(Absent_Data[[#This Row],[Body mass index]]&lt;18.5,"Underweight", Absent_Data[[#This Row],[Body mass index]] &lt;=25, "Healthy", Absent_Data[[#This Row],[Body mass index]]&lt;=30, "Overweight",TRUE, "Obese")</f>
        <v>Overweight</v>
      </c>
      <c r="W240" s="14"/>
    </row>
    <row r="241" spans="1:23" x14ac:dyDescent="0.3">
      <c r="A241">
        <v>240</v>
      </c>
      <c r="B241">
        <v>26</v>
      </c>
      <c r="C241">
        <v>7</v>
      </c>
      <c r="D241">
        <v>6</v>
      </c>
      <c r="E241">
        <v>48</v>
      </c>
      <c r="F241">
        <v>118</v>
      </c>
      <c r="G241">
        <v>10</v>
      </c>
      <c r="H241">
        <v>37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83</v>
      </c>
      <c r="P241">
        <v>172</v>
      </c>
      <c r="Q241">
        <v>28</v>
      </c>
      <c r="R241">
        <v>4</v>
      </c>
      <c r="S241" t="s">
        <v>19</v>
      </c>
      <c r="T241" t="str">
        <f>VLOOKUP(Absent_Data[[#This Row],[Month of absence]],Index!$B$4:$C$15,2,FALSE)</f>
        <v>Summer</v>
      </c>
      <c r="U241" t="str" cm="1">
        <f t="array" ref="U241">_xlfn.IFS(Absent_Data[[#This Row],[Body mass index]]&lt;18.5,"Underweight", Absent_Data[[#This Row],[Body mass index]] &lt;=25, "Healthy", Absent_Data[[#This Row],[Body mass index]]&lt;=30, "Overweight",TRUE, "Obese")</f>
        <v>Overweight</v>
      </c>
      <c r="W241" s="14"/>
    </row>
    <row r="242" spans="1:23" x14ac:dyDescent="0.3">
      <c r="A242">
        <v>241</v>
      </c>
      <c r="B242">
        <v>26</v>
      </c>
      <c r="C242">
        <v>7</v>
      </c>
      <c r="D242">
        <v>3</v>
      </c>
      <c r="E242">
        <v>31</v>
      </c>
      <c r="F242">
        <v>330</v>
      </c>
      <c r="G242">
        <v>16</v>
      </c>
      <c r="H242">
        <v>28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84</v>
      </c>
      <c r="P242">
        <v>182</v>
      </c>
      <c r="Q242">
        <v>25</v>
      </c>
      <c r="R242">
        <v>8</v>
      </c>
      <c r="S242" t="s">
        <v>19</v>
      </c>
      <c r="T242" t="str">
        <f>VLOOKUP(Absent_Data[[#This Row],[Month of absence]],Index!$B$4:$C$15,2,FALSE)</f>
        <v>Summer</v>
      </c>
      <c r="U242" t="str" cm="1">
        <f t="array" ref="U242">_xlfn.IFS(Absent_Data[[#This Row],[Body mass index]]&lt;18.5,"Underweight", Absent_Data[[#This Row],[Body mass index]] &lt;=25, "Healthy", Absent_Data[[#This Row],[Body mass index]]&lt;=30, "Overweight",TRUE, "Obese")</f>
        <v>Healthy</v>
      </c>
      <c r="W242" s="14"/>
    </row>
    <row r="243" spans="1:23" x14ac:dyDescent="0.3">
      <c r="A243">
        <v>242</v>
      </c>
      <c r="B243">
        <v>18</v>
      </c>
      <c r="C243">
        <v>7</v>
      </c>
      <c r="D243">
        <v>5</v>
      </c>
      <c r="E243">
        <v>45</v>
      </c>
      <c r="F243">
        <v>179</v>
      </c>
      <c r="G243">
        <v>26</v>
      </c>
      <c r="H243">
        <v>30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56</v>
      </c>
      <c r="P243">
        <v>171</v>
      </c>
      <c r="Q243">
        <v>19</v>
      </c>
      <c r="R243">
        <v>8</v>
      </c>
      <c r="S243" t="s">
        <v>32</v>
      </c>
      <c r="T243" t="str">
        <f>VLOOKUP(Absent_Data[[#This Row],[Month of absence]],Index!$B$4:$C$15,2,FALSE)</f>
        <v>Summer</v>
      </c>
      <c r="U243" t="str" cm="1">
        <f t="array" ref="U243">_xlfn.IFS(Absent_Data[[#This Row],[Body mass index]]&lt;18.5,"Underweight", Absent_Data[[#This Row],[Body mass index]] &lt;=25, "Healthy", Absent_Data[[#This Row],[Body mass index]]&lt;=30, "Overweight",TRUE, "Obese")</f>
        <v>Healthy</v>
      </c>
      <c r="W243" s="14"/>
    </row>
    <row r="244" spans="1:23" x14ac:dyDescent="0.3">
      <c r="A244">
        <v>243</v>
      </c>
      <c r="B244">
        <v>25</v>
      </c>
      <c r="C244">
        <v>7</v>
      </c>
      <c r="D244">
        <v>6</v>
      </c>
      <c r="E244">
        <v>30</v>
      </c>
      <c r="F244">
        <v>155</v>
      </c>
      <c r="G244">
        <v>12</v>
      </c>
      <c r="H244">
        <v>34</v>
      </c>
      <c r="I244">
        <v>0</v>
      </c>
      <c r="J244">
        <v>1</v>
      </c>
      <c r="K244">
        <v>2</v>
      </c>
      <c r="L244">
        <v>1</v>
      </c>
      <c r="M244">
        <v>0</v>
      </c>
      <c r="N244">
        <v>0</v>
      </c>
      <c r="O244">
        <v>95</v>
      </c>
      <c r="P244">
        <v>196</v>
      </c>
      <c r="Q244">
        <v>25</v>
      </c>
      <c r="R244">
        <v>2</v>
      </c>
      <c r="S244" t="s">
        <v>33</v>
      </c>
      <c r="T244" t="str">
        <f>VLOOKUP(Absent_Data[[#This Row],[Month of absence]],Index!$B$4:$C$15,2,FALSE)</f>
        <v>Summer</v>
      </c>
      <c r="U244" t="str" cm="1">
        <f t="array" ref="U244">_xlfn.IFS(Absent_Data[[#This Row],[Body mass index]]&lt;18.5,"Underweight", Absent_Data[[#This Row],[Body mass index]] &lt;=25, "Healthy", Absent_Data[[#This Row],[Body mass index]]&lt;=30, "Overweight",TRUE, "Obese")</f>
        <v>Healthy</v>
      </c>
      <c r="W244" s="14"/>
    </row>
    <row r="245" spans="1:23" x14ac:dyDescent="0.3">
      <c r="A245">
        <v>244</v>
      </c>
      <c r="B245">
        <v>1</v>
      </c>
      <c r="C245">
        <v>7</v>
      </c>
      <c r="D245">
        <v>2</v>
      </c>
      <c r="E245">
        <v>30</v>
      </c>
      <c r="F245">
        <v>330</v>
      </c>
      <c r="G245">
        <v>16</v>
      </c>
      <c r="H245">
        <v>28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84</v>
      </c>
      <c r="P245">
        <v>182</v>
      </c>
      <c r="Q245">
        <v>25</v>
      </c>
      <c r="R245">
        <v>8</v>
      </c>
      <c r="S245" t="s">
        <v>21</v>
      </c>
      <c r="T245" t="str">
        <f>VLOOKUP(Absent_Data[[#This Row],[Month of absence]],Index!$B$4:$C$15,2,FALSE)</f>
        <v>Summer</v>
      </c>
      <c r="U245" t="str" cm="1">
        <f t="array" ref="U245">_xlfn.IFS(Absent_Data[[#This Row],[Body mass index]]&lt;18.5,"Underweight", Absent_Data[[#This Row],[Body mass index]] &lt;=25, "Healthy", Absent_Data[[#This Row],[Body mass index]]&lt;=30, "Overweight",TRUE, "Obese")</f>
        <v>Healthy</v>
      </c>
      <c r="W245" s="14"/>
    </row>
    <row r="246" spans="1:23" x14ac:dyDescent="0.3">
      <c r="A246">
        <v>245</v>
      </c>
      <c r="B246">
        <v>1</v>
      </c>
      <c r="C246">
        <v>7</v>
      </c>
      <c r="D246">
        <v>3</v>
      </c>
      <c r="E246">
        <v>36</v>
      </c>
      <c r="F246">
        <v>330</v>
      </c>
      <c r="G246">
        <v>16</v>
      </c>
      <c r="H246">
        <v>28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84</v>
      </c>
      <c r="P246">
        <v>182</v>
      </c>
      <c r="Q246">
        <v>25</v>
      </c>
      <c r="R246">
        <v>8</v>
      </c>
      <c r="S246" t="s">
        <v>21</v>
      </c>
      <c r="T246" t="str">
        <f>VLOOKUP(Absent_Data[[#This Row],[Month of absence]],Index!$B$4:$C$15,2,FALSE)</f>
        <v>Summer</v>
      </c>
      <c r="U246" t="str" cm="1">
        <f t="array" ref="U246">_xlfn.IFS(Absent_Data[[#This Row],[Body mass index]]&lt;18.5,"Underweight", Absent_Data[[#This Row],[Body mass index]] &lt;=25, "Healthy", Absent_Data[[#This Row],[Body mass index]]&lt;=30, "Overweight",TRUE, "Obese")</f>
        <v>Healthy</v>
      </c>
      <c r="W246" s="14"/>
    </row>
    <row r="247" spans="1:23" x14ac:dyDescent="0.3">
      <c r="A247">
        <v>246</v>
      </c>
      <c r="B247">
        <v>25</v>
      </c>
      <c r="C247">
        <v>7</v>
      </c>
      <c r="D247">
        <v>2</v>
      </c>
      <c r="E247">
        <v>50</v>
      </c>
      <c r="F247">
        <v>157</v>
      </c>
      <c r="G247">
        <v>27</v>
      </c>
      <c r="H247">
        <v>29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75</v>
      </c>
      <c r="P247">
        <v>185</v>
      </c>
      <c r="Q247">
        <v>22</v>
      </c>
      <c r="R247">
        <v>3</v>
      </c>
      <c r="S247" t="s">
        <v>33</v>
      </c>
      <c r="T247" t="str">
        <f>VLOOKUP(Absent_Data[[#This Row],[Month of absence]],Index!$B$4:$C$15,2,FALSE)</f>
        <v>Summer</v>
      </c>
      <c r="U247" t="str" cm="1">
        <f t="array" ref="U247">_xlfn.IFS(Absent_Data[[#This Row],[Body mass index]]&lt;18.5,"Underweight", Absent_Data[[#This Row],[Body mass index]] &lt;=25, "Healthy", Absent_Data[[#This Row],[Body mass index]]&lt;=30, "Overweight",TRUE, "Obese")</f>
        <v>Healthy</v>
      </c>
      <c r="W247" s="14"/>
    </row>
    <row r="248" spans="1:23" x14ac:dyDescent="0.3">
      <c r="A248">
        <v>247</v>
      </c>
      <c r="B248">
        <v>22</v>
      </c>
      <c r="C248">
        <v>7</v>
      </c>
      <c r="D248">
        <v>3</v>
      </c>
      <c r="E248">
        <v>30</v>
      </c>
      <c r="F248">
        <v>361</v>
      </c>
      <c r="G248">
        <v>52</v>
      </c>
      <c r="H248">
        <v>28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4</v>
      </c>
      <c r="O248">
        <v>80</v>
      </c>
      <c r="P248">
        <v>172</v>
      </c>
      <c r="Q248">
        <v>27</v>
      </c>
      <c r="R248">
        <v>8</v>
      </c>
      <c r="S248" t="s">
        <v>24</v>
      </c>
      <c r="T248" t="str">
        <f>VLOOKUP(Absent_Data[[#This Row],[Month of absence]],Index!$B$4:$C$15,2,FALSE)</f>
        <v>Summer</v>
      </c>
      <c r="U248" t="str" cm="1">
        <f t="array" ref="U248">_xlfn.IFS(Absent_Data[[#This Row],[Body mass index]]&lt;18.5,"Underweight", Absent_Data[[#This Row],[Body mass index]] &lt;=25, "Healthy", Absent_Data[[#This Row],[Body mass index]]&lt;=30, "Overweight",TRUE, "Obese")</f>
        <v>Overweight</v>
      </c>
      <c r="W248" s="14"/>
    </row>
    <row r="249" spans="1:23" x14ac:dyDescent="0.3">
      <c r="A249">
        <v>248</v>
      </c>
      <c r="B249">
        <v>26</v>
      </c>
      <c r="C249">
        <v>7</v>
      </c>
      <c r="D249">
        <v>4</v>
      </c>
      <c r="E249">
        <v>26</v>
      </c>
      <c r="F249">
        <v>289</v>
      </c>
      <c r="G249">
        <v>36</v>
      </c>
      <c r="H249">
        <v>33</v>
      </c>
      <c r="I249">
        <v>0</v>
      </c>
      <c r="J249">
        <v>1</v>
      </c>
      <c r="K249">
        <v>2</v>
      </c>
      <c r="L249">
        <v>1</v>
      </c>
      <c r="M249">
        <v>0</v>
      </c>
      <c r="N249">
        <v>1</v>
      </c>
      <c r="O249">
        <v>90</v>
      </c>
      <c r="P249">
        <v>172</v>
      </c>
      <c r="Q249">
        <v>30</v>
      </c>
      <c r="R249">
        <v>8</v>
      </c>
      <c r="S249" t="s">
        <v>19</v>
      </c>
      <c r="T249" t="str">
        <f>VLOOKUP(Absent_Data[[#This Row],[Month of absence]],Index!$B$4:$C$15,2,FALSE)</f>
        <v>Summer</v>
      </c>
      <c r="U249" t="str" cm="1">
        <f t="array" ref="U249">_xlfn.IFS(Absent_Data[[#This Row],[Body mass index]]&lt;18.5,"Underweight", Absent_Data[[#This Row],[Body mass index]] &lt;=25, "Healthy", Absent_Data[[#This Row],[Body mass index]]&lt;=30, "Overweight",TRUE, "Obese")</f>
        <v>Overweight</v>
      </c>
      <c r="W249" s="14"/>
    </row>
    <row r="250" spans="1:23" x14ac:dyDescent="0.3">
      <c r="A250">
        <v>249</v>
      </c>
      <c r="B250">
        <v>26</v>
      </c>
      <c r="C250">
        <v>7</v>
      </c>
      <c r="D250">
        <v>5</v>
      </c>
      <c r="E250">
        <v>33</v>
      </c>
      <c r="F250">
        <v>179</v>
      </c>
      <c r="G250">
        <v>51</v>
      </c>
      <c r="H250">
        <v>38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89</v>
      </c>
      <c r="P250">
        <v>170</v>
      </c>
      <c r="Q250">
        <v>31</v>
      </c>
      <c r="R250">
        <v>8</v>
      </c>
      <c r="S250" t="s">
        <v>19</v>
      </c>
      <c r="T250" t="str">
        <f>VLOOKUP(Absent_Data[[#This Row],[Month of absence]],Index!$B$4:$C$15,2,FALSE)</f>
        <v>Summer</v>
      </c>
      <c r="U250" t="str" cm="1">
        <f t="array" ref="U250">_xlfn.IFS(Absent_Data[[#This Row],[Body mass index]]&lt;18.5,"Underweight", Absent_Data[[#This Row],[Body mass index]] &lt;=25, "Healthy", Absent_Data[[#This Row],[Body mass index]]&lt;=30, "Overweight",TRUE, "Obese")</f>
        <v>Obese</v>
      </c>
      <c r="W250" s="14"/>
    </row>
    <row r="251" spans="1:23" x14ac:dyDescent="0.3">
      <c r="A251">
        <v>250</v>
      </c>
      <c r="B251">
        <v>19</v>
      </c>
      <c r="C251">
        <v>7</v>
      </c>
      <c r="D251">
        <v>2</v>
      </c>
      <c r="E251">
        <v>36</v>
      </c>
      <c r="F251">
        <v>289</v>
      </c>
      <c r="G251">
        <v>36</v>
      </c>
      <c r="H251">
        <v>33</v>
      </c>
      <c r="I251">
        <v>0</v>
      </c>
      <c r="J251">
        <v>1</v>
      </c>
      <c r="K251">
        <v>2</v>
      </c>
      <c r="L251">
        <v>1</v>
      </c>
      <c r="M251">
        <v>0</v>
      </c>
      <c r="N251">
        <v>1</v>
      </c>
      <c r="O251">
        <v>90</v>
      </c>
      <c r="P251">
        <v>172</v>
      </c>
      <c r="Q251">
        <v>30</v>
      </c>
      <c r="R251">
        <v>32</v>
      </c>
      <c r="S251" t="s">
        <v>25</v>
      </c>
      <c r="T251" t="str">
        <f>VLOOKUP(Absent_Data[[#This Row],[Month of absence]],Index!$B$4:$C$15,2,FALSE)</f>
        <v>Summer</v>
      </c>
      <c r="U251" t="str" cm="1">
        <f t="array" ref="U251">_xlfn.IFS(Absent_Data[[#This Row],[Body mass index]]&lt;18.5,"Underweight", Absent_Data[[#This Row],[Body mass index]] &lt;=25, "Healthy", Absent_Data[[#This Row],[Body mass index]]&lt;=30, "Overweight",TRUE, "Obese")</f>
        <v>Overweight</v>
      </c>
      <c r="W251" s="14"/>
    </row>
    <row r="252" spans="1:23" x14ac:dyDescent="0.3">
      <c r="A252">
        <v>251</v>
      </c>
      <c r="B252">
        <v>19</v>
      </c>
      <c r="C252">
        <v>7</v>
      </c>
      <c r="D252">
        <v>5</v>
      </c>
      <c r="E252">
        <v>33</v>
      </c>
      <c r="F252">
        <v>289</v>
      </c>
      <c r="G252">
        <v>36</v>
      </c>
      <c r="H252">
        <v>33</v>
      </c>
      <c r="I252">
        <v>0</v>
      </c>
      <c r="J252">
        <v>1</v>
      </c>
      <c r="K252">
        <v>2</v>
      </c>
      <c r="L252">
        <v>1</v>
      </c>
      <c r="M252">
        <v>0</v>
      </c>
      <c r="N252">
        <v>1</v>
      </c>
      <c r="O252">
        <v>90</v>
      </c>
      <c r="P252">
        <v>172</v>
      </c>
      <c r="Q252">
        <v>30</v>
      </c>
      <c r="R252">
        <v>8</v>
      </c>
      <c r="S252" t="s">
        <v>25</v>
      </c>
      <c r="T252" t="str">
        <f>VLOOKUP(Absent_Data[[#This Row],[Month of absence]],Index!$B$4:$C$15,2,FALSE)</f>
        <v>Summer</v>
      </c>
      <c r="U252" t="str" cm="1">
        <f t="array" ref="U252">_xlfn.IFS(Absent_Data[[#This Row],[Body mass index]]&lt;18.5,"Underweight", Absent_Data[[#This Row],[Body mass index]] &lt;=25, "Healthy", Absent_Data[[#This Row],[Body mass index]]&lt;=30, "Overweight",TRUE, "Obese")</f>
        <v>Overweight</v>
      </c>
      <c r="W252" s="14"/>
    </row>
    <row r="253" spans="1:23" x14ac:dyDescent="0.3">
      <c r="A253">
        <v>252</v>
      </c>
      <c r="B253">
        <v>0</v>
      </c>
      <c r="C253">
        <v>7</v>
      </c>
      <c r="D253">
        <v>5</v>
      </c>
      <c r="E253">
        <v>24</v>
      </c>
      <c r="F253">
        <v>260</v>
      </c>
      <c r="G253">
        <v>50</v>
      </c>
      <c r="H253">
        <v>36</v>
      </c>
      <c r="I253">
        <v>1</v>
      </c>
      <c r="J253">
        <v>1</v>
      </c>
      <c r="K253">
        <v>4</v>
      </c>
      <c r="L253">
        <v>1</v>
      </c>
      <c r="M253">
        <v>0</v>
      </c>
      <c r="N253">
        <v>0</v>
      </c>
      <c r="O253">
        <v>65</v>
      </c>
      <c r="P253">
        <v>168</v>
      </c>
      <c r="Q253">
        <v>23</v>
      </c>
      <c r="R253">
        <v>0</v>
      </c>
      <c r="S253" t="s">
        <v>20</v>
      </c>
      <c r="T253" t="str">
        <f>VLOOKUP(Absent_Data[[#This Row],[Month of absence]],Index!$B$4:$C$15,2,FALSE)</f>
        <v>Summer</v>
      </c>
      <c r="U253" t="str" cm="1">
        <f t="array" ref="U253">_xlfn.IFS(Absent_Data[[#This Row],[Body mass index]]&lt;18.5,"Underweight", Absent_Data[[#This Row],[Body mass index]] &lt;=25, "Healthy", Absent_Data[[#This Row],[Body mass index]]&lt;=30, "Overweight",TRUE, "Obese")</f>
        <v>Healthy</v>
      </c>
      <c r="W253" s="14"/>
    </row>
    <row r="254" spans="1:23" x14ac:dyDescent="0.3">
      <c r="A254">
        <v>253</v>
      </c>
      <c r="B254">
        <v>19</v>
      </c>
      <c r="C254">
        <v>8</v>
      </c>
      <c r="D254">
        <v>6</v>
      </c>
      <c r="E254">
        <v>36</v>
      </c>
      <c r="F254">
        <v>289</v>
      </c>
      <c r="G254">
        <v>36</v>
      </c>
      <c r="H254">
        <v>33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1</v>
      </c>
      <c r="O254">
        <v>90</v>
      </c>
      <c r="P254">
        <v>172</v>
      </c>
      <c r="Q254">
        <v>30</v>
      </c>
      <c r="R254">
        <v>8</v>
      </c>
      <c r="S254" t="s">
        <v>25</v>
      </c>
      <c r="T254" t="str">
        <f>VLOOKUP(Absent_Data[[#This Row],[Month of absence]],Index!$B$4:$C$15,2,FALSE)</f>
        <v>Summer</v>
      </c>
      <c r="U254" t="str" cm="1">
        <f t="array" ref="U254">_xlfn.IFS(Absent_Data[[#This Row],[Body mass index]]&lt;18.5,"Underweight", Absent_Data[[#This Row],[Body mass index]] &lt;=25, "Healthy", Absent_Data[[#This Row],[Body mass index]]&lt;=30, "Overweight",TRUE, "Obese")</f>
        <v>Overweight</v>
      </c>
      <c r="W254" s="14"/>
    </row>
    <row r="255" spans="1:23" x14ac:dyDescent="0.3">
      <c r="A255">
        <v>254</v>
      </c>
      <c r="B255">
        <v>19</v>
      </c>
      <c r="C255">
        <v>8</v>
      </c>
      <c r="D255">
        <v>6</v>
      </c>
      <c r="E255">
        <v>33</v>
      </c>
      <c r="F255">
        <v>157</v>
      </c>
      <c r="G255">
        <v>27</v>
      </c>
      <c r="H255">
        <v>29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75</v>
      </c>
      <c r="P255">
        <v>185</v>
      </c>
      <c r="Q255">
        <v>22</v>
      </c>
      <c r="R255">
        <v>3</v>
      </c>
      <c r="S255" t="s">
        <v>25</v>
      </c>
      <c r="T255" t="str">
        <f>VLOOKUP(Absent_Data[[#This Row],[Month of absence]],Index!$B$4:$C$15,2,FALSE)</f>
        <v>Summer</v>
      </c>
      <c r="U255" t="str" cm="1">
        <f t="array" ref="U255">_xlfn.IFS(Absent_Data[[#This Row],[Body mass index]]&lt;18.5,"Underweight", Absent_Data[[#This Row],[Body mass index]] &lt;=25, "Healthy", Absent_Data[[#This Row],[Body mass index]]&lt;=30, "Overweight",TRUE, "Obese")</f>
        <v>Healthy</v>
      </c>
      <c r="W255" s="14"/>
    </row>
    <row r="256" spans="1:23" x14ac:dyDescent="0.3">
      <c r="A256">
        <v>255</v>
      </c>
      <c r="B256">
        <v>23</v>
      </c>
      <c r="C256">
        <v>8</v>
      </c>
      <c r="D256">
        <v>2</v>
      </c>
      <c r="E256">
        <v>39</v>
      </c>
      <c r="F256">
        <v>289</v>
      </c>
      <c r="G256">
        <v>36</v>
      </c>
      <c r="H256">
        <v>33</v>
      </c>
      <c r="I256">
        <v>0</v>
      </c>
      <c r="J256">
        <v>1</v>
      </c>
      <c r="K256">
        <v>2</v>
      </c>
      <c r="L256">
        <v>1</v>
      </c>
      <c r="M256">
        <v>0</v>
      </c>
      <c r="N256">
        <v>1</v>
      </c>
      <c r="O256">
        <v>90</v>
      </c>
      <c r="P256">
        <v>172</v>
      </c>
      <c r="Q256">
        <v>30</v>
      </c>
      <c r="R256">
        <v>1</v>
      </c>
      <c r="S256" t="s">
        <v>22</v>
      </c>
      <c r="T256" t="str">
        <f>VLOOKUP(Absent_Data[[#This Row],[Month of absence]],Index!$B$4:$C$15,2,FALSE)</f>
        <v>Summer</v>
      </c>
      <c r="U256" t="str" cm="1">
        <f t="array" ref="U256">_xlfn.IFS(Absent_Data[[#This Row],[Body mass index]]&lt;18.5,"Underweight", Absent_Data[[#This Row],[Body mass index]] &lt;=25, "Healthy", Absent_Data[[#This Row],[Body mass index]]&lt;=30, "Overweight",TRUE, "Obese")</f>
        <v>Overweight</v>
      </c>
      <c r="W256" s="14"/>
    </row>
    <row r="257" spans="1:23" x14ac:dyDescent="0.3">
      <c r="A257">
        <v>256</v>
      </c>
      <c r="B257">
        <v>18</v>
      </c>
      <c r="C257">
        <v>8</v>
      </c>
      <c r="D257">
        <v>3</v>
      </c>
      <c r="E257">
        <v>24</v>
      </c>
      <c r="F257">
        <v>228</v>
      </c>
      <c r="G257">
        <v>14</v>
      </c>
      <c r="H257">
        <v>58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1</v>
      </c>
      <c r="O257">
        <v>65</v>
      </c>
      <c r="P257">
        <v>172</v>
      </c>
      <c r="Q257">
        <v>22</v>
      </c>
      <c r="R257">
        <v>8</v>
      </c>
      <c r="S257" t="s">
        <v>32</v>
      </c>
      <c r="T257" t="str">
        <f>VLOOKUP(Absent_Data[[#This Row],[Month of absence]],Index!$B$4:$C$15,2,FALSE)</f>
        <v>Summer</v>
      </c>
      <c r="U257" t="str" cm="1">
        <f t="array" ref="U257">_xlfn.IFS(Absent_Data[[#This Row],[Body mass index]]&lt;18.5,"Underweight", Absent_Data[[#This Row],[Body mass index]] &lt;=25, "Healthy", Absent_Data[[#This Row],[Body mass index]]&lt;=30, "Overweight",TRUE, "Obese")</f>
        <v>Healthy</v>
      </c>
      <c r="W257" s="14"/>
    </row>
    <row r="258" spans="1:23" x14ac:dyDescent="0.3">
      <c r="A258">
        <v>257</v>
      </c>
      <c r="B258">
        <v>13</v>
      </c>
      <c r="C258">
        <v>8</v>
      </c>
      <c r="D258">
        <v>5</v>
      </c>
      <c r="E258">
        <v>47</v>
      </c>
      <c r="F258">
        <v>300</v>
      </c>
      <c r="G258">
        <v>26</v>
      </c>
      <c r="H258">
        <v>43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77</v>
      </c>
      <c r="P258">
        <v>175</v>
      </c>
      <c r="Q258">
        <v>25</v>
      </c>
      <c r="R258">
        <v>1</v>
      </c>
      <c r="S258" t="s">
        <v>30</v>
      </c>
      <c r="T258" t="str">
        <f>VLOOKUP(Absent_Data[[#This Row],[Month of absence]],Index!$B$4:$C$15,2,FALSE)</f>
        <v>Summer</v>
      </c>
      <c r="U258" t="str" cm="1">
        <f t="array" ref="U258">_xlfn.IFS(Absent_Data[[#This Row],[Body mass index]]&lt;18.5,"Underweight", Absent_Data[[#This Row],[Body mass index]] &lt;=25, "Healthy", Absent_Data[[#This Row],[Body mass index]]&lt;=30, "Overweight",TRUE, "Obese")</f>
        <v>Healthy</v>
      </c>
      <c r="W258" s="14"/>
    </row>
    <row r="259" spans="1:23" x14ac:dyDescent="0.3">
      <c r="A259">
        <v>258</v>
      </c>
      <c r="B259">
        <v>14</v>
      </c>
      <c r="C259">
        <v>8</v>
      </c>
      <c r="D259">
        <v>5</v>
      </c>
      <c r="E259">
        <v>43</v>
      </c>
      <c r="F259">
        <v>300</v>
      </c>
      <c r="G259">
        <v>26</v>
      </c>
      <c r="H259">
        <v>43</v>
      </c>
      <c r="I259">
        <v>0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77</v>
      </c>
      <c r="P259">
        <v>175</v>
      </c>
      <c r="Q259">
        <v>25</v>
      </c>
      <c r="R259">
        <v>2</v>
      </c>
      <c r="S259" t="s">
        <v>27</v>
      </c>
      <c r="T259" t="str">
        <f>VLOOKUP(Absent_Data[[#This Row],[Month of absence]],Index!$B$4:$C$15,2,FALSE)</f>
        <v>Summer</v>
      </c>
      <c r="U259" t="str" cm="1">
        <f t="array" ref="U259">_xlfn.IFS(Absent_Data[[#This Row],[Body mass index]]&lt;18.5,"Underweight", Absent_Data[[#This Row],[Body mass index]] &lt;=25, "Healthy", Absent_Data[[#This Row],[Body mass index]]&lt;=30, "Overweight",TRUE, "Obese")</f>
        <v>Healthy</v>
      </c>
      <c r="W259" s="14"/>
    </row>
    <row r="260" spans="1:23" x14ac:dyDescent="0.3">
      <c r="A260">
        <v>259</v>
      </c>
      <c r="B260">
        <v>28</v>
      </c>
      <c r="C260">
        <v>8</v>
      </c>
      <c r="D260">
        <v>6</v>
      </c>
      <c r="E260">
        <v>45</v>
      </c>
      <c r="F260">
        <v>260</v>
      </c>
      <c r="G260">
        <v>50</v>
      </c>
      <c r="H260">
        <v>36</v>
      </c>
      <c r="I260">
        <v>0</v>
      </c>
      <c r="J260">
        <v>1</v>
      </c>
      <c r="K260">
        <v>4</v>
      </c>
      <c r="L260">
        <v>1</v>
      </c>
      <c r="M260">
        <v>0</v>
      </c>
      <c r="N260">
        <v>0</v>
      </c>
      <c r="O260">
        <v>65</v>
      </c>
      <c r="P260">
        <v>168</v>
      </c>
      <c r="Q260">
        <v>23</v>
      </c>
      <c r="R260">
        <v>4</v>
      </c>
      <c r="S260" t="s">
        <v>31</v>
      </c>
      <c r="T260" t="str">
        <f>VLOOKUP(Absent_Data[[#This Row],[Month of absence]],Index!$B$4:$C$15,2,FALSE)</f>
        <v>Summer</v>
      </c>
      <c r="U260" t="str" cm="1">
        <f t="array" ref="U260">_xlfn.IFS(Absent_Data[[#This Row],[Body mass index]]&lt;18.5,"Underweight", Absent_Data[[#This Row],[Body mass index]] &lt;=25, "Healthy", Absent_Data[[#This Row],[Body mass index]]&lt;=30, "Overweight",TRUE, "Obese")</f>
        <v>Healthy</v>
      </c>
      <c r="W260" s="14"/>
    </row>
    <row r="261" spans="1:23" x14ac:dyDescent="0.3">
      <c r="A261">
        <v>260</v>
      </c>
      <c r="B261">
        <v>23</v>
      </c>
      <c r="C261">
        <v>8</v>
      </c>
      <c r="D261">
        <v>3</v>
      </c>
      <c r="E261">
        <v>54</v>
      </c>
      <c r="F261">
        <v>289</v>
      </c>
      <c r="G261">
        <v>36</v>
      </c>
      <c r="H261">
        <v>33</v>
      </c>
      <c r="I261">
        <v>0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90</v>
      </c>
      <c r="P261">
        <v>172</v>
      </c>
      <c r="Q261">
        <v>30</v>
      </c>
      <c r="R261">
        <v>4</v>
      </c>
      <c r="S261" t="s">
        <v>22</v>
      </c>
      <c r="T261" t="str">
        <f>VLOOKUP(Absent_Data[[#This Row],[Month of absence]],Index!$B$4:$C$15,2,FALSE)</f>
        <v>Summer</v>
      </c>
      <c r="U261" t="str" cm="1">
        <f t="array" ref="U261">_xlfn.IFS(Absent_Data[[#This Row],[Body mass index]]&lt;18.5,"Underweight", Absent_Data[[#This Row],[Body mass index]] &lt;=25, "Healthy", Absent_Data[[#This Row],[Body mass index]]&lt;=30, "Overweight",TRUE, "Obese")</f>
        <v>Overweight</v>
      </c>
      <c r="W261" s="14"/>
    </row>
    <row r="262" spans="1:23" x14ac:dyDescent="0.3">
      <c r="A262">
        <v>261</v>
      </c>
      <c r="B262">
        <v>23</v>
      </c>
      <c r="C262">
        <v>8</v>
      </c>
      <c r="D262">
        <v>4</v>
      </c>
      <c r="E262">
        <v>47</v>
      </c>
      <c r="F262">
        <v>248</v>
      </c>
      <c r="G262">
        <v>25</v>
      </c>
      <c r="H262">
        <v>47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86</v>
      </c>
      <c r="P262">
        <v>165</v>
      </c>
      <c r="Q262">
        <v>32</v>
      </c>
      <c r="R262">
        <v>1</v>
      </c>
      <c r="S262" t="s">
        <v>22</v>
      </c>
      <c r="T262" t="str">
        <f>VLOOKUP(Absent_Data[[#This Row],[Month of absence]],Index!$B$4:$C$15,2,FALSE)</f>
        <v>Summer</v>
      </c>
      <c r="U262" t="str" cm="1">
        <f t="array" ref="U262">_xlfn.IFS(Absent_Data[[#This Row],[Body mass index]]&lt;18.5,"Underweight", Absent_Data[[#This Row],[Body mass index]] &lt;=25, "Healthy", Absent_Data[[#This Row],[Body mass index]]&lt;=30, "Overweight",TRUE, "Obese")</f>
        <v>Obese</v>
      </c>
      <c r="W262" s="14"/>
    </row>
    <row r="263" spans="1:23" x14ac:dyDescent="0.3">
      <c r="A263">
        <v>262</v>
      </c>
      <c r="B263">
        <v>11</v>
      </c>
      <c r="C263">
        <v>8</v>
      </c>
      <c r="D263">
        <v>5</v>
      </c>
      <c r="E263">
        <v>44</v>
      </c>
      <c r="F263">
        <v>268</v>
      </c>
      <c r="G263">
        <v>11</v>
      </c>
      <c r="H263">
        <v>33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79</v>
      </c>
      <c r="P263">
        <v>178</v>
      </c>
      <c r="Q263">
        <v>25</v>
      </c>
      <c r="R263">
        <v>8</v>
      </c>
      <c r="S263" t="s">
        <v>26</v>
      </c>
      <c r="T263" t="str">
        <f>VLOOKUP(Absent_Data[[#This Row],[Month of absence]],Index!$B$4:$C$15,2,FALSE)</f>
        <v>Summer</v>
      </c>
      <c r="U263" t="str" cm="1">
        <f t="array" ref="U263">_xlfn.IFS(Absent_Data[[#This Row],[Body mass index]]&lt;18.5,"Underweight", Absent_Data[[#This Row],[Body mass index]] &lt;=25, "Healthy", Absent_Data[[#This Row],[Body mass index]]&lt;=30, "Overweight",TRUE, "Obese")</f>
        <v>Healthy</v>
      </c>
      <c r="W263" s="14"/>
    </row>
    <row r="264" spans="1:23" x14ac:dyDescent="0.3">
      <c r="A264">
        <v>263</v>
      </c>
      <c r="B264">
        <v>23</v>
      </c>
      <c r="C264">
        <v>8</v>
      </c>
      <c r="D264">
        <v>5</v>
      </c>
      <c r="E264">
        <v>50</v>
      </c>
      <c r="F264">
        <v>179</v>
      </c>
      <c r="G264">
        <v>26</v>
      </c>
      <c r="H264">
        <v>30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56</v>
      </c>
      <c r="P264">
        <v>171</v>
      </c>
      <c r="Q264">
        <v>19</v>
      </c>
      <c r="R264">
        <v>1</v>
      </c>
      <c r="S264" t="s">
        <v>22</v>
      </c>
      <c r="T264" t="str">
        <f>VLOOKUP(Absent_Data[[#This Row],[Month of absence]],Index!$B$4:$C$15,2,FALSE)</f>
        <v>Summer</v>
      </c>
      <c r="U264" t="str" cm="1">
        <f t="array" ref="U264">_xlfn.IFS(Absent_Data[[#This Row],[Body mass index]]&lt;18.5,"Underweight", Absent_Data[[#This Row],[Body mass index]] &lt;=25, "Healthy", Absent_Data[[#This Row],[Body mass index]]&lt;=30, "Overweight",TRUE, "Obese")</f>
        <v>Healthy</v>
      </c>
      <c r="W264" s="14"/>
    </row>
    <row r="265" spans="1:23" x14ac:dyDescent="0.3">
      <c r="A265">
        <v>264</v>
      </c>
      <c r="B265">
        <v>13</v>
      </c>
      <c r="C265">
        <v>8</v>
      </c>
      <c r="D265">
        <v>5</v>
      </c>
      <c r="E265">
        <v>22</v>
      </c>
      <c r="F265">
        <v>118</v>
      </c>
      <c r="G265">
        <v>13</v>
      </c>
      <c r="H265">
        <v>50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98</v>
      </c>
      <c r="P265">
        <v>178</v>
      </c>
      <c r="Q265">
        <v>31</v>
      </c>
      <c r="R265">
        <v>3</v>
      </c>
      <c r="S265" t="s">
        <v>30</v>
      </c>
      <c r="T265" t="str">
        <f>VLOOKUP(Absent_Data[[#This Row],[Month of absence]],Index!$B$4:$C$15,2,FALSE)</f>
        <v>Summer</v>
      </c>
      <c r="U265" t="str" cm="1">
        <f t="array" ref="U265">_xlfn.IFS(Absent_Data[[#This Row],[Body mass index]]&lt;18.5,"Underweight", Absent_Data[[#This Row],[Body mass index]] &lt;=25, "Healthy", Absent_Data[[#This Row],[Body mass index]]&lt;=30, "Overweight",TRUE, "Obese")</f>
        <v>Obese</v>
      </c>
      <c r="W265" s="14"/>
    </row>
    <row r="266" spans="1:23" x14ac:dyDescent="0.3">
      <c r="A266">
        <v>265</v>
      </c>
      <c r="B266">
        <v>25</v>
      </c>
      <c r="C266">
        <v>8</v>
      </c>
      <c r="D266">
        <v>2</v>
      </c>
      <c r="E266">
        <v>55</v>
      </c>
      <c r="F266">
        <v>248</v>
      </c>
      <c r="G266">
        <v>25</v>
      </c>
      <c r="H266">
        <v>47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86</v>
      </c>
      <c r="P266">
        <v>165</v>
      </c>
      <c r="Q266">
        <v>32</v>
      </c>
      <c r="R266">
        <v>2</v>
      </c>
      <c r="S266" t="s">
        <v>33</v>
      </c>
      <c r="T266" t="str">
        <f>VLOOKUP(Absent_Data[[#This Row],[Month of absence]],Index!$B$4:$C$15,2,FALSE)</f>
        <v>Summer</v>
      </c>
      <c r="U266" t="str" cm="1">
        <f t="array" ref="U266">_xlfn.IFS(Absent_Data[[#This Row],[Body mass index]]&lt;18.5,"Underweight", Absent_Data[[#This Row],[Body mass index]] &lt;=25, "Healthy", Absent_Data[[#This Row],[Body mass index]]&lt;=30, "Overweight",TRUE, "Obese")</f>
        <v>Obese</v>
      </c>
      <c r="W266" s="14"/>
    </row>
    <row r="267" spans="1:23" x14ac:dyDescent="0.3">
      <c r="A267">
        <v>266</v>
      </c>
      <c r="B267">
        <v>23</v>
      </c>
      <c r="C267">
        <v>8</v>
      </c>
      <c r="D267">
        <v>3</v>
      </c>
      <c r="E267">
        <v>43</v>
      </c>
      <c r="F267">
        <v>235</v>
      </c>
      <c r="G267">
        <v>11</v>
      </c>
      <c r="H267">
        <v>37</v>
      </c>
      <c r="I267">
        <v>0</v>
      </c>
      <c r="J267">
        <v>3</v>
      </c>
      <c r="K267">
        <v>1</v>
      </c>
      <c r="L267">
        <v>0</v>
      </c>
      <c r="M267">
        <v>0</v>
      </c>
      <c r="N267">
        <v>1</v>
      </c>
      <c r="O267">
        <v>88</v>
      </c>
      <c r="P267">
        <v>172</v>
      </c>
      <c r="Q267">
        <v>29</v>
      </c>
      <c r="R267">
        <v>1</v>
      </c>
      <c r="S267" t="s">
        <v>22</v>
      </c>
      <c r="T267" t="str">
        <f>VLOOKUP(Absent_Data[[#This Row],[Month of absence]],Index!$B$4:$C$15,2,FALSE)</f>
        <v>Summer</v>
      </c>
      <c r="U267" t="str" cm="1">
        <f t="array" ref="U267">_xlfn.IFS(Absent_Data[[#This Row],[Body mass index]]&lt;18.5,"Underweight", Absent_Data[[#This Row],[Body mass index]] &lt;=25, "Healthy", Absent_Data[[#This Row],[Body mass index]]&lt;=30, "Overweight",TRUE, "Obese")</f>
        <v>Overweight</v>
      </c>
      <c r="W267" s="14"/>
    </row>
    <row r="268" spans="1:23" x14ac:dyDescent="0.3">
      <c r="A268">
        <v>267</v>
      </c>
      <c r="B268">
        <v>23</v>
      </c>
      <c r="C268">
        <v>8</v>
      </c>
      <c r="D268">
        <v>5</v>
      </c>
      <c r="E268">
        <v>48</v>
      </c>
      <c r="F268">
        <v>118</v>
      </c>
      <c r="G268">
        <v>13</v>
      </c>
      <c r="H268">
        <v>50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98</v>
      </c>
      <c r="P268">
        <v>178</v>
      </c>
      <c r="Q268">
        <v>31</v>
      </c>
      <c r="R268">
        <v>1</v>
      </c>
      <c r="S268" t="s">
        <v>22</v>
      </c>
      <c r="T268" t="str">
        <f>VLOOKUP(Absent_Data[[#This Row],[Month of absence]],Index!$B$4:$C$15,2,FALSE)</f>
        <v>Summer</v>
      </c>
      <c r="U268" t="str" cm="1">
        <f t="array" ref="U268">_xlfn.IFS(Absent_Data[[#This Row],[Body mass index]]&lt;18.5,"Underweight", Absent_Data[[#This Row],[Body mass index]] &lt;=25, "Healthy", Absent_Data[[#This Row],[Body mass index]]&lt;=30, "Overweight",TRUE, "Obese")</f>
        <v>Obese</v>
      </c>
      <c r="W268" s="14"/>
    </row>
    <row r="269" spans="1:23" x14ac:dyDescent="0.3">
      <c r="A269">
        <v>268</v>
      </c>
      <c r="B269">
        <v>19</v>
      </c>
      <c r="C269">
        <v>8</v>
      </c>
      <c r="D269">
        <v>5</v>
      </c>
      <c r="E269">
        <v>37</v>
      </c>
      <c r="F269">
        <v>235</v>
      </c>
      <c r="G269">
        <v>11</v>
      </c>
      <c r="H269">
        <v>37</v>
      </c>
      <c r="I269">
        <v>0</v>
      </c>
      <c r="J269">
        <v>3</v>
      </c>
      <c r="K269">
        <v>1</v>
      </c>
      <c r="L269">
        <v>0</v>
      </c>
      <c r="M269">
        <v>0</v>
      </c>
      <c r="N269">
        <v>1</v>
      </c>
      <c r="O269">
        <v>88</v>
      </c>
      <c r="P269">
        <v>172</v>
      </c>
      <c r="Q269">
        <v>29</v>
      </c>
      <c r="R269">
        <v>8</v>
      </c>
      <c r="S269" t="s">
        <v>25</v>
      </c>
      <c r="T269" t="str">
        <f>VLOOKUP(Absent_Data[[#This Row],[Month of absence]],Index!$B$4:$C$15,2,FALSE)</f>
        <v>Summer</v>
      </c>
      <c r="U269" t="str" cm="1">
        <f t="array" ref="U269">_xlfn.IFS(Absent_Data[[#This Row],[Body mass index]]&lt;18.5,"Underweight", Absent_Data[[#This Row],[Body mass index]] &lt;=25, "Healthy", Absent_Data[[#This Row],[Body mass index]]&lt;=30, "Overweight",TRUE, "Obese")</f>
        <v>Overweight</v>
      </c>
      <c r="W269" s="14"/>
    </row>
    <row r="270" spans="1:23" x14ac:dyDescent="0.3">
      <c r="A270">
        <v>269</v>
      </c>
      <c r="B270">
        <v>8</v>
      </c>
      <c r="C270">
        <v>8</v>
      </c>
      <c r="D270">
        <v>3</v>
      </c>
      <c r="E270">
        <v>42</v>
      </c>
      <c r="F270">
        <v>361</v>
      </c>
      <c r="G270">
        <v>52</v>
      </c>
      <c r="H270">
        <v>28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4</v>
      </c>
      <c r="O270">
        <v>80</v>
      </c>
      <c r="P270">
        <v>172</v>
      </c>
      <c r="Q270">
        <v>27</v>
      </c>
      <c r="R270">
        <v>8</v>
      </c>
      <c r="S270" t="s">
        <v>38</v>
      </c>
      <c r="T270" t="str">
        <f>VLOOKUP(Absent_Data[[#This Row],[Month of absence]],Index!$B$4:$C$15,2,FALSE)</f>
        <v>Summer</v>
      </c>
      <c r="U270" t="str" cm="1">
        <f t="array" ref="U270">_xlfn.IFS(Absent_Data[[#This Row],[Body mass index]]&lt;18.5,"Underweight", Absent_Data[[#This Row],[Body mass index]] &lt;=25, "Healthy", Absent_Data[[#This Row],[Body mass index]]&lt;=30, "Overweight",TRUE, "Obese")</f>
        <v>Overweight</v>
      </c>
      <c r="W270" s="14"/>
    </row>
    <row r="271" spans="1:23" x14ac:dyDescent="0.3">
      <c r="A271">
        <v>270</v>
      </c>
      <c r="B271">
        <v>6</v>
      </c>
      <c r="C271">
        <v>8</v>
      </c>
      <c r="D271">
        <v>4</v>
      </c>
      <c r="E271">
        <v>45</v>
      </c>
      <c r="F271">
        <v>184</v>
      </c>
      <c r="G271">
        <v>42</v>
      </c>
      <c r="H271">
        <v>27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58</v>
      </c>
      <c r="P271">
        <v>167</v>
      </c>
      <c r="Q271">
        <v>21</v>
      </c>
      <c r="R271">
        <v>8</v>
      </c>
      <c r="S271" t="s">
        <v>35</v>
      </c>
      <c r="T271" t="str">
        <f>VLOOKUP(Absent_Data[[#This Row],[Month of absence]],Index!$B$4:$C$15,2,FALSE)</f>
        <v>Summer</v>
      </c>
      <c r="U271" t="str" cm="1">
        <f t="array" ref="U271">_xlfn.IFS(Absent_Data[[#This Row],[Body mass index]]&lt;18.5,"Underweight", Absent_Data[[#This Row],[Body mass index]] &lt;=25, "Healthy", Absent_Data[[#This Row],[Body mass index]]&lt;=30, "Overweight",TRUE, "Obese")</f>
        <v>Healthy</v>
      </c>
      <c r="W271" s="14"/>
    </row>
    <row r="272" spans="1:23" x14ac:dyDescent="0.3">
      <c r="A272">
        <v>271</v>
      </c>
      <c r="B272">
        <v>11</v>
      </c>
      <c r="C272">
        <v>9</v>
      </c>
      <c r="D272">
        <v>2</v>
      </c>
      <c r="E272">
        <v>54</v>
      </c>
      <c r="F272">
        <v>179</v>
      </c>
      <c r="G272">
        <v>51</v>
      </c>
      <c r="H272">
        <v>38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89</v>
      </c>
      <c r="P272">
        <v>170</v>
      </c>
      <c r="Q272">
        <v>31</v>
      </c>
      <c r="R272">
        <v>8</v>
      </c>
      <c r="S272" t="s">
        <v>26</v>
      </c>
      <c r="T272" t="str">
        <f>VLOOKUP(Absent_Data[[#This Row],[Month of absence]],Index!$B$4:$C$15,2,FALSE)</f>
        <v>Fall</v>
      </c>
      <c r="U272" t="str" cm="1">
        <f t="array" ref="U272">_xlfn.IFS(Absent_Data[[#This Row],[Body mass index]]&lt;18.5,"Underweight", Absent_Data[[#This Row],[Body mass index]] &lt;=25, "Healthy", Absent_Data[[#This Row],[Body mass index]]&lt;=30, "Overweight",TRUE, "Obese")</f>
        <v>Obese</v>
      </c>
      <c r="W272" s="14"/>
    </row>
    <row r="273" spans="1:23" x14ac:dyDescent="0.3">
      <c r="A273">
        <v>272</v>
      </c>
      <c r="B273">
        <v>23</v>
      </c>
      <c r="C273">
        <v>9</v>
      </c>
      <c r="D273">
        <v>6</v>
      </c>
      <c r="E273">
        <v>42</v>
      </c>
      <c r="F273">
        <v>179</v>
      </c>
      <c r="G273">
        <v>51</v>
      </c>
      <c r="H273">
        <v>38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89</v>
      </c>
      <c r="P273">
        <v>170</v>
      </c>
      <c r="Q273">
        <v>31</v>
      </c>
      <c r="R273">
        <v>3</v>
      </c>
      <c r="S273" t="s">
        <v>22</v>
      </c>
      <c r="T273" t="str">
        <f>VLOOKUP(Absent_Data[[#This Row],[Month of absence]],Index!$B$4:$C$15,2,FALSE)</f>
        <v>Fall</v>
      </c>
      <c r="U273" t="str" cm="1">
        <f t="array" ref="U273">_xlfn.IFS(Absent_Data[[#This Row],[Body mass index]]&lt;18.5,"Underweight", Absent_Data[[#This Row],[Body mass index]] &lt;=25, "Healthy", Absent_Data[[#This Row],[Body mass index]]&lt;=30, "Overweight",TRUE, "Obese")</f>
        <v>Obese</v>
      </c>
      <c r="W273" s="14"/>
    </row>
    <row r="274" spans="1:23" x14ac:dyDescent="0.3">
      <c r="A274">
        <v>273</v>
      </c>
      <c r="B274">
        <v>19</v>
      </c>
      <c r="C274">
        <v>9</v>
      </c>
      <c r="D274">
        <v>4</v>
      </c>
      <c r="E274">
        <v>43</v>
      </c>
      <c r="F274">
        <v>289</v>
      </c>
      <c r="G274">
        <v>36</v>
      </c>
      <c r="H274">
        <v>33</v>
      </c>
      <c r="I274">
        <v>0</v>
      </c>
      <c r="J274">
        <v>1</v>
      </c>
      <c r="K274">
        <v>2</v>
      </c>
      <c r="L274">
        <v>1</v>
      </c>
      <c r="M274">
        <v>0</v>
      </c>
      <c r="N274">
        <v>1</v>
      </c>
      <c r="O274">
        <v>90</v>
      </c>
      <c r="P274">
        <v>172</v>
      </c>
      <c r="Q274">
        <v>30</v>
      </c>
      <c r="R274">
        <v>24</v>
      </c>
      <c r="S274" t="s">
        <v>25</v>
      </c>
      <c r="T274" t="str">
        <f>VLOOKUP(Absent_Data[[#This Row],[Month of absence]],Index!$B$4:$C$15,2,FALSE)</f>
        <v>Fall</v>
      </c>
      <c r="U274" t="str" cm="1">
        <f t="array" ref="U274">_xlfn.IFS(Absent_Data[[#This Row],[Body mass index]]&lt;18.5,"Underweight", Absent_Data[[#This Row],[Body mass index]] &lt;=25, "Healthy", Absent_Data[[#This Row],[Body mass index]]&lt;=30, "Overweight",TRUE, "Obese")</f>
        <v>Overweight</v>
      </c>
      <c r="W274" s="14"/>
    </row>
    <row r="275" spans="1:23" x14ac:dyDescent="0.3">
      <c r="A275">
        <v>274</v>
      </c>
      <c r="B275">
        <v>0</v>
      </c>
      <c r="C275">
        <v>9</v>
      </c>
      <c r="D275">
        <v>5</v>
      </c>
      <c r="E275">
        <v>24</v>
      </c>
      <c r="F275">
        <v>235</v>
      </c>
      <c r="G275">
        <v>20</v>
      </c>
      <c r="H275">
        <v>43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106</v>
      </c>
      <c r="P275">
        <v>167</v>
      </c>
      <c r="Q275">
        <v>38</v>
      </c>
      <c r="R275">
        <v>0</v>
      </c>
      <c r="S275" t="s">
        <v>20</v>
      </c>
      <c r="T275" t="str">
        <f>VLOOKUP(Absent_Data[[#This Row],[Month of absence]],Index!$B$4:$C$15,2,FALSE)</f>
        <v>Fall</v>
      </c>
      <c r="U275" t="str" cm="1">
        <f t="array" ref="U275">_xlfn.IFS(Absent_Data[[#This Row],[Body mass index]]&lt;18.5,"Underweight", Absent_Data[[#This Row],[Body mass index]] &lt;=25, "Healthy", Absent_Data[[#This Row],[Body mass index]]&lt;=30, "Overweight",TRUE, "Obese")</f>
        <v>Obese</v>
      </c>
      <c r="W275" s="14"/>
    </row>
    <row r="276" spans="1:23" x14ac:dyDescent="0.3">
      <c r="A276">
        <v>275</v>
      </c>
      <c r="B276">
        <v>9</v>
      </c>
      <c r="C276">
        <v>9</v>
      </c>
      <c r="D276">
        <v>2</v>
      </c>
      <c r="E276">
        <v>39</v>
      </c>
      <c r="F276">
        <v>246</v>
      </c>
      <c r="G276">
        <v>25</v>
      </c>
      <c r="H276">
        <v>41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67</v>
      </c>
      <c r="P276">
        <v>170</v>
      </c>
      <c r="Q276">
        <v>23</v>
      </c>
      <c r="R276">
        <v>16</v>
      </c>
      <c r="S276" t="s">
        <v>41</v>
      </c>
      <c r="T276" t="str">
        <f>VLOOKUP(Absent_Data[[#This Row],[Month of absence]],Index!$B$4:$C$15,2,FALSE)</f>
        <v>Fall</v>
      </c>
      <c r="U276" t="str" cm="1">
        <f t="array" ref="U276">_xlfn.IFS(Absent_Data[[#This Row],[Body mass index]]&lt;18.5,"Underweight", Absent_Data[[#This Row],[Body mass index]] &lt;=25, "Healthy", Absent_Data[[#This Row],[Body mass index]]&lt;=30, "Overweight",TRUE, "Obese")</f>
        <v>Healthy</v>
      </c>
      <c r="W276" s="14"/>
    </row>
    <row r="277" spans="1:23" x14ac:dyDescent="0.3">
      <c r="A277">
        <v>276</v>
      </c>
      <c r="B277">
        <v>28</v>
      </c>
      <c r="C277">
        <v>9</v>
      </c>
      <c r="D277">
        <v>3</v>
      </c>
      <c r="E277">
        <v>32</v>
      </c>
      <c r="F277">
        <v>291</v>
      </c>
      <c r="G277">
        <v>31</v>
      </c>
      <c r="H277">
        <v>40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73</v>
      </c>
      <c r="P277">
        <v>171</v>
      </c>
      <c r="Q277">
        <v>25</v>
      </c>
      <c r="R277">
        <v>3</v>
      </c>
      <c r="S277" t="s">
        <v>31</v>
      </c>
      <c r="T277" t="str">
        <f>VLOOKUP(Absent_Data[[#This Row],[Month of absence]],Index!$B$4:$C$15,2,FALSE)</f>
        <v>Fall</v>
      </c>
      <c r="U277" t="str" cm="1">
        <f t="array" ref="U277">_xlfn.IFS(Absent_Data[[#This Row],[Body mass index]]&lt;18.5,"Underweight", Absent_Data[[#This Row],[Body mass index]] &lt;=25, "Healthy", Absent_Data[[#This Row],[Body mass index]]&lt;=30, "Overweight",TRUE, "Obese")</f>
        <v>Healthy</v>
      </c>
      <c r="W277" s="14"/>
    </row>
    <row r="278" spans="1:23" x14ac:dyDescent="0.3">
      <c r="A278">
        <v>277</v>
      </c>
      <c r="B278">
        <v>0</v>
      </c>
      <c r="C278">
        <v>9</v>
      </c>
      <c r="D278">
        <v>3</v>
      </c>
      <c r="E278">
        <v>34</v>
      </c>
      <c r="F278">
        <v>231</v>
      </c>
      <c r="G278">
        <v>35</v>
      </c>
      <c r="H278">
        <v>39</v>
      </c>
      <c r="I278">
        <v>1</v>
      </c>
      <c r="J278">
        <v>1</v>
      </c>
      <c r="K278">
        <v>2</v>
      </c>
      <c r="L278">
        <v>1</v>
      </c>
      <c r="M278">
        <v>0</v>
      </c>
      <c r="N278">
        <v>2</v>
      </c>
      <c r="O278">
        <v>100</v>
      </c>
      <c r="P278">
        <v>170</v>
      </c>
      <c r="Q278">
        <v>35</v>
      </c>
      <c r="R278">
        <v>0</v>
      </c>
      <c r="S278" t="s">
        <v>20</v>
      </c>
      <c r="T278" t="str">
        <f>VLOOKUP(Absent_Data[[#This Row],[Month of absence]],Index!$B$4:$C$15,2,FALSE)</f>
        <v>Fall</v>
      </c>
      <c r="U278" t="str" cm="1">
        <f t="array" ref="U278">_xlfn.IFS(Absent_Data[[#This Row],[Body mass index]]&lt;18.5,"Underweight", Absent_Data[[#This Row],[Body mass index]] &lt;=25, "Healthy", Absent_Data[[#This Row],[Body mass index]]&lt;=30, "Overweight",TRUE, "Obese")</f>
        <v>Obese</v>
      </c>
      <c r="W278" s="14"/>
    </row>
    <row r="279" spans="1:23" x14ac:dyDescent="0.3">
      <c r="A279">
        <v>278</v>
      </c>
      <c r="B279">
        <v>0</v>
      </c>
      <c r="C279">
        <v>9</v>
      </c>
      <c r="D279">
        <v>3</v>
      </c>
      <c r="E279">
        <v>32</v>
      </c>
      <c r="F279">
        <v>291</v>
      </c>
      <c r="G279">
        <v>50</v>
      </c>
      <c r="H279">
        <v>32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65</v>
      </c>
      <c r="P279">
        <v>169</v>
      </c>
      <c r="Q279">
        <v>23</v>
      </c>
      <c r="R279">
        <v>0</v>
      </c>
      <c r="S279" t="s">
        <v>20</v>
      </c>
      <c r="T279" t="str">
        <f>VLOOKUP(Absent_Data[[#This Row],[Month of absence]],Index!$B$4:$C$15,2,FALSE)</f>
        <v>Fall</v>
      </c>
      <c r="U279" t="str" cm="1">
        <f t="array" ref="U279">_xlfn.IFS(Absent_Data[[#This Row],[Body mass index]]&lt;18.5,"Underweight", Absent_Data[[#This Row],[Body mass index]] &lt;=25, "Healthy", Absent_Data[[#This Row],[Body mass index]]&lt;=30, "Overweight",TRUE, "Obese")</f>
        <v>Healthy</v>
      </c>
      <c r="W279" s="14"/>
    </row>
    <row r="280" spans="1:23" x14ac:dyDescent="0.3">
      <c r="A280">
        <v>279</v>
      </c>
      <c r="B280">
        <v>13</v>
      </c>
      <c r="C280">
        <v>9</v>
      </c>
      <c r="D280">
        <v>4</v>
      </c>
      <c r="E280">
        <v>40</v>
      </c>
      <c r="F280">
        <v>179</v>
      </c>
      <c r="G280">
        <v>51</v>
      </c>
      <c r="H280">
        <v>38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89</v>
      </c>
      <c r="P280">
        <v>170</v>
      </c>
      <c r="Q280">
        <v>31</v>
      </c>
      <c r="R280">
        <v>8</v>
      </c>
      <c r="S280" t="s">
        <v>30</v>
      </c>
      <c r="T280" t="str">
        <f>VLOOKUP(Absent_Data[[#This Row],[Month of absence]],Index!$B$4:$C$15,2,FALSE)</f>
        <v>Fall</v>
      </c>
      <c r="U280" t="str" cm="1">
        <f t="array" ref="U280">_xlfn.IFS(Absent_Data[[#This Row],[Body mass index]]&lt;18.5,"Underweight", Absent_Data[[#This Row],[Body mass index]] &lt;=25, "Healthy", Absent_Data[[#This Row],[Body mass index]]&lt;=30, "Overweight",TRUE, "Obese")</f>
        <v>Obese</v>
      </c>
      <c r="W280" s="14"/>
    </row>
    <row r="281" spans="1:23" x14ac:dyDescent="0.3">
      <c r="A281">
        <v>280</v>
      </c>
      <c r="B281">
        <v>9</v>
      </c>
      <c r="C281">
        <v>9</v>
      </c>
      <c r="D281">
        <v>4</v>
      </c>
      <c r="E281">
        <v>51</v>
      </c>
      <c r="F281">
        <v>246</v>
      </c>
      <c r="G281">
        <v>25</v>
      </c>
      <c r="H281">
        <v>41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67</v>
      </c>
      <c r="P281">
        <v>170</v>
      </c>
      <c r="Q281">
        <v>23</v>
      </c>
      <c r="R281">
        <v>32</v>
      </c>
      <c r="S281" t="s">
        <v>41</v>
      </c>
      <c r="T281" t="str">
        <f>VLOOKUP(Absent_Data[[#This Row],[Month of absence]],Index!$B$4:$C$15,2,FALSE)</f>
        <v>Fall</v>
      </c>
      <c r="U281" t="str" cm="1">
        <f t="array" ref="U281">_xlfn.IFS(Absent_Data[[#This Row],[Body mass index]]&lt;18.5,"Underweight", Absent_Data[[#This Row],[Body mass index]] &lt;=25, "Healthy", Absent_Data[[#This Row],[Body mass index]]&lt;=30, "Overweight",TRUE, "Obese")</f>
        <v>Healthy</v>
      </c>
      <c r="W281" s="14"/>
    </row>
    <row r="282" spans="1:23" x14ac:dyDescent="0.3">
      <c r="A282">
        <v>281</v>
      </c>
      <c r="B282">
        <v>23</v>
      </c>
      <c r="C282">
        <v>9</v>
      </c>
      <c r="D282">
        <v>5</v>
      </c>
      <c r="E282">
        <v>39</v>
      </c>
      <c r="F282">
        <v>179</v>
      </c>
      <c r="G282">
        <v>51</v>
      </c>
      <c r="H282">
        <v>38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89</v>
      </c>
      <c r="P282">
        <v>170</v>
      </c>
      <c r="Q282">
        <v>31</v>
      </c>
      <c r="R282">
        <v>1</v>
      </c>
      <c r="S282" t="s">
        <v>22</v>
      </c>
      <c r="T282" t="str">
        <f>VLOOKUP(Absent_Data[[#This Row],[Month of absence]],Index!$B$4:$C$15,2,FALSE)</f>
        <v>Fall</v>
      </c>
      <c r="U282" t="str" cm="1">
        <f t="array" ref="U282">_xlfn.IFS(Absent_Data[[#This Row],[Body mass index]]&lt;18.5,"Underweight", Absent_Data[[#This Row],[Body mass index]] &lt;=25, "Healthy", Absent_Data[[#This Row],[Body mass index]]&lt;=30, "Overweight",TRUE, "Obese")</f>
        <v>Obese</v>
      </c>
      <c r="W282" s="14"/>
    </row>
    <row r="283" spans="1:23" x14ac:dyDescent="0.3">
      <c r="A283">
        <v>282</v>
      </c>
      <c r="B283">
        <v>28</v>
      </c>
      <c r="C283">
        <v>9</v>
      </c>
      <c r="D283">
        <v>6</v>
      </c>
      <c r="E283">
        <v>33</v>
      </c>
      <c r="F283">
        <v>291</v>
      </c>
      <c r="G283">
        <v>31</v>
      </c>
      <c r="H283">
        <v>40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73</v>
      </c>
      <c r="P283">
        <v>171</v>
      </c>
      <c r="Q283">
        <v>25</v>
      </c>
      <c r="R283">
        <v>4</v>
      </c>
      <c r="S283" t="s">
        <v>31</v>
      </c>
      <c r="T283" t="str">
        <f>VLOOKUP(Absent_Data[[#This Row],[Month of absence]],Index!$B$4:$C$15,2,FALSE)</f>
        <v>Fall</v>
      </c>
      <c r="U283" t="str" cm="1">
        <f t="array" ref="U283">_xlfn.IFS(Absent_Data[[#This Row],[Body mass index]]&lt;18.5,"Underweight", Absent_Data[[#This Row],[Body mass index]] &lt;=25, "Healthy", Absent_Data[[#This Row],[Body mass index]]&lt;=30, "Overweight",TRUE, "Obese")</f>
        <v>Healthy</v>
      </c>
      <c r="W283" s="14"/>
    </row>
    <row r="284" spans="1:23" x14ac:dyDescent="0.3">
      <c r="A284">
        <v>283</v>
      </c>
      <c r="B284">
        <v>28</v>
      </c>
      <c r="C284">
        <v>9</v>
      </c>
      <c r="D284">
        <v>6</v>
      </c>
      <c r="E284">
        <v>27</v>
      </c>
      <c r="F284">
        <v>260</v>
      </c>
      <c r="G284">
        <v>50</v>
      </c>
      <c r="H284">
        <v>36</v>
      </c>
      <c r="I284">
        <v>0</v>
      </c>
      <c r="J284">
        <v>1</v>
      </c>
      <c r="K284">
        <v>4</v>
      </c>
      <c r="L284">
        <v>1</v>
      </c>
      <c r="M284">
        <v>0</v>
      </c>
      <c r="N284">
        <v>0</v>
      </c>
      <c r="O284">
        <v>65</v>
      </c>
      <c r="P284">
        <v>168</v>
      </c>
      <c r="Q284">
        <v>23</v>
      </c>
      <c r="R284">
        <v>4</v>
      </c>
      <c r="S284" t="s">
        <v>31</v>
      </c>
      <c r="T284" t="str">
        <f>VLOOKUP(Absent_Data[[#This Row],[Month of absence]],Index!$B$4:$C$15,2,FALSE)</f>
        <v>Fall</v>
      </c>
      <c r="U284" t="str" cm="1">
        <f t="array" ref="U284">_xlfn.IFS(Absent_Data[[#This Row],[Body mass index]]&lt;18.5,"Underweight", Absent_Data[[#This Row],[Body mass index]] &lt;=25, "Healthy", Absent_Data[[#This Row],[Body mass index]]&lt;=30, "Overweight",TRUE, "Obese")</f>
        <v>Healthy</v>
      </c>
      <c r="W284" s="14"/>
    </row>
    <row r="285" spans="1:23" x14ac:dyDescent="0.3">
      <c r="A285">
        <v>284</v>
      </c>
      <c r="B285">
        <v>26</v>
      </c>
      <c r="C285">
        <v>9</v>
      </c>
      <c r="D285">
        <v>4</v>
      </c>
      <c r="E285">
        <v>27</v>
      </c>
      <c r="F285">
        <v>235</v>
      </c>
      <c r="G285">
        <v>20</v>
      </c>
      <c r="H285">
        <v>43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106</v>
      </c>
      <c r="P285">
        <v>167</v>
      </c>
      <c r="Q285">
        <v>38</v>
      </c>
      <c r="R285">
        <v>8</v>
      </c>
      <c r="S285" t="s">
        <v>19</v>
      </c>
      <c r="T285" t="str">
        <f>VLOOKUP(Absent_Data[[#This Row],[Month of absence]],Index!$B$4:$C$15,2,FALSE)</f>
        <v>Fall</v>
      </c>
      <c r="U285" t="str" cm="1">
        <f t="array" ref="U285">_xlfn.IFS(Absent_Data[[#This Row],[Body mass index]]&lt;18.5,"Underweight", Absent_Data[[#This Row],[Body mass index]] &lt;=25, "Healthy", Absent_Data[[#This Row],[Body mass index]]&lt;=30, "Overweight",TRUE, "Obese")</f>
        <v>Obese</v>
      </c>
      <c r="W285" s="14"/>
    </row>
    <row r="286" spans="1:23" x14ac:dyDescent="0.3">
      <c r="A286">
        <v>285</v>
      </c>
      <c r="B286">
        <v>28</v>
      </c>
      <c r="C286">
        <v>9</v>
      </c>
      <c r="D286">
        <v>5</v>
      </c>
      <c r="E286">
        <v>36</v>
      </c>
      <c r="F286">
        <v>118</v>
      </c>
      <c r="G286">
        <v>13</v>
      </c>
      <c r="H286">
        <v>50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98</v>
      </c>
      <c r="P286">
        <v>178</v>
      </c>
      <c r="Q286">
        <v>31</v>
      </c>
      <c r="R286">
        <v>1</v>
      </c>
      <c r="S286" t="s">
        <v>31</v>
      </c>
      <c r="T286" t="str">
        <f>VLOOKUP(Absent_Data[[#This Row],[Month of absence]],Index!$B$4:$C$15,2,FALSE)</f>
        <v>Fall</v>
      </c>
      <c r="U286" t="str" cm="1">
        <f t="array" ref="U286">_xlfn.IFS(Absent_Data[[#This Row],[Body mass index]]&lt;18.5,"Underweight", Absent_Data[[#This Row],[Body mass index]] &lt;=25, "Healthy", Absent_Data[[#This Row],[Body mass index]]&lt;=30, "Overweight",TRUE, "Obese")</f>
        <v>Obese</v>
      </c>
      <c r="W286" s="14"/>
    </row>
    <row r="287" spans="1:23" x14ac:dyDescent="0.3">
      <c r="A287">
        <v>286</v>
      </c>
      <c r="B287">
        <v>0</v>
      </c>
      <c r="C287">
        <v>9</v>
      </c>
      <c r="D287">
        <v>5</v>
      </c>
      <c r="E287">
        <v>49</v>
      </c>
      <c r="F287">
        <v>235</v>
      </c>
      <c r="G287">
        <v>20</v>
      </c>
      <c r="H287">
        <v>43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106</v>
      </c>
      <c r="P287">
        <v>167</v>
      </c>
      <c r="Q287">
        <v>38</v>
      </c>
      <c r="R287">
        <v>0</v>
      </c>
      <c r="S287" t="s">
        <v>20</v>
      </c>
      <c r="T287" t="str">
        <f>VLOOKUP(Absent_Data[[#This Row],[Month of absence]],Index!$B$4:$C$15,2,FALSE)</f>
        <v>Fall</v>
      </c>
      <c r="U287" t="str" cm="1">
        <f t="array" ref="U287">_xlfn.IFS(Absent_Data[[#This Row],[Body mass index]]&lt;18.5,"Underweight", Absent_Data[[#This Row],[Body mass index]] &lt;=25, "Healthy", Absent_Data[[#This Row],[Body mass index]]&lt;=30, "Overweight",TRUE, "Obese")</f>
        <v>Obese</v>
      </c>
      <c r="W287" s="14"/>
    </row>
    <row r="288" spans="1:23" x14ac:dyDescent="0.3">
      <c r="A288">
        <v>287</v>
      </c>
      <c r="B288">
        <v>28</v>
      </c>
      <c r="C288">
        <v>9</v>
      </c>
      <c r="D288">
        <v>6</v>
      </c>
      <c r="E288">
        <v>53</v>
      </c>
      <c r="F288">
        <v>291</v>
      </c>
      <c r="G288">
        <v>31</v>
      </c>
      <c r="H288">
        <v>40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73</v>
      </c>
      <c r="P288">
        <v>171</v>
      </c>
      <c r="Q288">
        <v>25</v>
      </c>
      <c r="R288">
        <v>3</v>
      </c>
      <c r="S288" t="s">
        <v>31</v>
      </c>
      <c r="T288" t="str">
        <f>VLOOKUP(Absent_Data[[#This Row],[Month of absence]],Index!$B$4:$C$15,2,FALSE)</f>
        <v>Fall</v>
      </c>
      <c r="U288" t="str" cm="1">
        <f t="array" ref="U288">_xlfn.IFS(Absent_Data[[#This Row],[Body mass index]]&lt;18.5,"Underweight", Absent_Data[[#This Row],[Body mass index]] &lt;=25, "Healthy", Absent_Data[[#This Row],[Body mass index]]&lt;=30, "Overweight",TRUE, "Obese")</f>
        <v>Healthy</v>
      </c>
      <c r="W288" s="14"/>
    </row>
    <row r="289" spans="1:23" x14ac:dyDescent="0.3">
      <c r="A289">
        <v>288</v>
      </c>
      <c r="B289">
        <v>7</v>
      </c>
      <c r="C289">
        <v>9</v>
      </c>
      <c r="D289">
        <v>2</v>
      </c>
      <c r="E289">
        <v>47</v>
      </c>
      <c r="F289">
        <v>291</v>
      </c>
      <c r="G289">
        <v>31</v>
      </c>
      <c r="H289">
        <v>40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73</v>
      </c>
      <c r="P289">
        <v>171</v>
      </c>
      <c r="Q289">
        <v>25</v>
      </c>
      <c r="R289">
        <v>40</v>
      </c>
      <c r="S289" t="s">
        <v>23</v>
      </c>
      <c r="T289" t="str">
        <f>VLOOKUP(Absent_Data[[#This Row],[Month of absence]],Index!$B$4:$C$15,2,FALSE)</f>
        <v>Fall</v>
      </c>
      <c r="U289" t="str" cm="1">
        <f t="array" ref="U289">_xlfn.IFS(Absent_Data[[#This Row],[Body mass index]]&lt;18.5,"Underweight", Absent_Data[[#This Row],[Body mass index]] &lt;=25, "Healthy", Absent_Data[[#This Row],[Body mass index]]&lt;=30, "Overweight",TRUE, "Obese")</f>
        <v>Healthy</v>
      </c>
      <c r="W289" s="14"/>
    </row>
    <row r="290" spans="1:23" x14ac:dyDescent="0.3">
      <c r="A290">
        <v>289</v>
      </c>
      <c r="B290">
        <v>13</v>
      </c>
      <c r="C290">
        <v>9</v>
      </c>
      <c r="D290">
        <v>2</v>
      </c>
      <c r="E290">
        <v>45</v>
      </c>
      <c r="F290">
        <v>179</v>
      </c>
      <c r="G290">
        <v>51</v>
      </c>
      <c r="H290">
        <v>38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89</v>
      </c>
      <c r="P290">
        <v>170</v>
      </c>
      <c r="Q290">
        <v>31</v>
      </c>
      <c r="R290">
        <v>8</v>
      </c>
      <c r="S290" t="s">
        <v>30</v>
      </c>
      <c r="T290" t="str">
        <f>VLOOKUP(Absent_Data[[#This Row],[Month of absence]],Index!$B$4:$C$15,2,FALSE)</f>
        <v>Fall</v>
      </c>
      <c r="U290" t="str" cm="1">
        <f t="array" ref="U290">_xlfn.IFS(Absent_Data[[#This Row],[Body mass index]]&lt;18.5,"Underweight", Absent_Data[[#This Row],[Body mass index]] &lt;=25, "Healthy", Absent_Data[[#This Row],[Body mass index]]&lt;=30, "Overweight",TRUE, "Obese")</f>
        <v>Obese</v>
      </c>
      <c r="W290" s="14"/>
    </row>
    <row r="291" spans="1:23" x14ac:dyDescent="0.3">
      <c r="A291">
        <v>290</v>
      </c>
      <c r="B291">
        <v>24</v>
      </c>
      <c r="C291">
        <v>10</v>
      </c>
      <c r="D291">
        <v>2</v>
      </c>
      <c r="E291">
        <v>55</v>
      </c>
      <c r="F291">
        <v>289</v>
      </c>
      <c r="G291">
        <v>36</v>
      </c>
      <c r="H291">
        <v>33</v>
      </c>
      <c r="I291">
        <v>0</v>
      </c>
      <c r="J291">
        <v>1</v>
      </c>
      <c r="K291">
        <v>2</v>
      </c>
      <c r="L291">
        <v>1</v>
      </c>
      <c r="M291">
        <v>0</v>
      </c>
      <c r="N291">
        <v>1</v>
      </c>
      <c r="O291">
        <v>90</v>
      </c>
      <c r="P291">
        <v>172</v>
      </c>
      <c r="Q291">
        <v>30</v>
      </c>
      <c r="R291">
        <v>8</v>
      </c>
      <c r="S291" t="s">
        <v>34</v>
      </c>
      <c r="T291" t="str">
        <f>VLOOKUP(Absent_Data[[#This Row],[Month of absence]],Index!$B$4:$C$15,2,FALSE)</f>
        <v>Fall</v>
      </c>
      <c r="U291" t="str" cm="1">
        <f t="array" ref="U291">_xlfn.IFS(Absent_Data[[#This Row],[Body mass index]]&lt;18.5,"Underweight", Absent_Data[[#This Row],[Body mass index]] &lt;=25, "Healthy", Absent_Data[[#This Row],[Body mass index]]&lt;=30, "Overweight",TRUE, "Obese")</f>
        <v>Overweight</v>
      </c>
      <c r="W291" s="14"/>
    </row>
    <row r="292" spans="1:23" x14ac:dyDescent="0.3">
      <c r="A292">
        <v>291</v>
      </c>
      <c r="B292">
        <v>26</v>
      </c>
      <c r="C292">
        <v>10</v>
      </c>
      <c r="D292">
        <v>2</v>
      </c>
      <c r="E292">
        <v>24</v>
      </c>
      <c r="F292">
        <v>235</v>
      </c>
      <c r="G292">
        <v>11</v>
      </c>
      <c r="H292">
        <v>37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1</v>
      </c>
      <c r="O292">
        <v>88</v>
      </c>
      <c r="P292">
        <v>172</v>
      </c>
      <c r="Q292">
        <v>29</v>
      </c>
      <c r="R292">
        <v>4</v>
      </c>
      <c r="S292" t="s">
        <v>19</v>
      </c>
      <c r="T292" t="str">
        <f>VLOOKUP(Absent_Data[[#This Row],[Month of absence]],Index!$B$4:$C$15,2,FALSE)</f>
        <v>Fall</v>
      </c>
      <c r="U292" t="str" cm="1">
        <f t="array" ref="U292">_xlfn.IFS(Absent_Data[[#This Row],[Body mass index]]&lt;18.5,"Underweight", Absent_Data[[#This Row],[Body mass index]] &lt;=25, "Healthy", Absent_Data[[#This Row],[Body mass index]]&lt;=30, "Overweight",TRUE, "Obese")</f>
        <v>Overweight</v>
      </c>
      <c r="W292" s="14"/>
    </row>
    <row r="293" spans="1:23" x14ac:dyDescent="0.3">
      <c r="A293">
        <v>292</v>
      </c>
      <c r="B293">
        <v>26</v>
      </c>
      <c r="C293">
        <v>10</v>
      </c>
      <c r="D293">
        <v>2</v>
      </c>
      <c r="E293">
        <v>35</v>
      </c>
      <c r="F293">
        <v>289</v>
      </c>
      <c r="G293">
        <v>36</v>
      </c>
      <c r="H293">
        <v>33</v>
      </c>
      <c r="I293">
        <v>0</v>
      </c>
      <c r="J293">
        <v>1</v>
      </c>
      <c r="K293">
        <v>2</v>
      </c>
      <c r="L293">
        <v>1</v>
      </c>
      <c r="M293">
        <v>0</v>
      </c>
      <c r="N293">
        <v>1</v>
      </c>
      <c r="O293">
        <v>90</v>
      </c>
      <c r="P293">
        <v>172</v>
      </c>
      <c r="Q293">
        <v>30</v>
      </c>
      <c r="R293">
        <v>8</v>
      </c>
      <c r="S293" t="s">
        <v>19</v>
      </c>
      <c r="T293" t="str">
        <f>VLOOKUP(Absent_Data[[#This Row],[Month of absence]],Index!$B$4:$C$15,2,FALSE)</f>
        <v>Fall</v>
      </c>
      <c r="U293" t="str" cm="1">
        <f t="array" ref="U293">_xlfn.IFS(Absent_Data[[#This Row],[Body mass index]]&lt;18.5,"Underweight", Absent_Data[[#This Row],[Body mass index]] &lt;=25, "Healthy", Absent_Data[[#This Row],[Body mass index]]&lt;=30, "Overweight",TRUE, "Obese")</f>
        <v>Overweight</v>
      </c>
      <c r="W293" s="14"/>
    </row>
    <row r="294" spans="1:23" x14ac:dyDescent="0.3">
      <c r="A294">
        <v>293</v>
      </c>
      <c r="B294">
        <v>22</v>
      </c>
      <c r="C294">
        <v>10</v>
      </c>
      <c r="D294">
        <v>6</v>
      </c>
      <c r="E294">
        <v>24</v>
      </c>
      <c r="F294">
        <v>289</v>
      </c>
      <c r="G294">
        <v>36</v>
      </c>
      <c r="H294">
        <v>33</v>
      </c>
      <c r="I294">
        <v>0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90</v>
      </c>
      <c r="P294">
        <v>172</v>
      </c>
      <c r="Q294">
        <v>30</v>
      </c>
      <c r="R294">
        <v>8</v>
      </c>
      <c r="S294" t="s">
        <v>24</v>
      </c>
      <c r="T294" t="str">
        <f>VLOOKUP(Absent_Data[[#This Row],[Month of absence]],Index!$B$4:$C$15,2,FALSE)</f>
        <v>Fall</v>
      </c>
      <c r="U294" t="str" cm="1">
        <f t="array" ref="U294">_xlfn.IFS(Absent_Data[[#This Row],[Body mass index]]&lt;18.5,"Underweight", Absent_Data[[#This Row],[Body mass index]] &lt;=25, "Healthy", Absent_Data[[#This Row],[Body mass index]]&lt;=30, "Overweight",TRUE, "Obese")</f>
        <v>Overweight</v>
      </c>
      <c r="W294" s="14"/>
    </row>
    <row r="295" spans="1:23" x14ac:dyDescent="0.3">
      <c r="A295">
        <v>294</v>
      </c>
      <c r="B295">
        <v>0</v>
      </c>
      <c r="C295">
        <v>10</v>
      </c>
      <c r="D295">
        <v>6</v>
      </c>
      <c r="E295">
        <v>24</v>
      </c>
      <c r="F295">
        <v>118</v>
      </c>
      <c r="G295">
        <v>13</v>
      </c>
      <c r="H295">
        <v>50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98</v>
      </c>
      <c r="P295">
        <v>178</v>
      </c>
      <c r="Q295">
        <v>31</v>
      </c>
      <c r="R295">
        <v>0</v>
      </c>
      <c r="S295" t="s">
        <v>20</v>
      </c>
      <c r="T295" t="str">
        <f>VLOOKUP(Absent_Data[[#This Row],[Month of absence]],Index!$B$4:$C$15,2,FALSE)</f>
        <v>Fall</v>
      </c>
      <c r="U295" t="str" cm="1">
        <f t="array" ref="U295">_xlfn.IFS(Absent_Data[[#This Row],[Body mass index]]&lt;18.5,"Underweight", Absent_Data[[#This Row],[Body mass index]] &lt;=25, "Healthy", Absent_Data[[#This Row],[Body mass index]]&lt;=30, "Overweight",TRUE, "Obese")</f>
        <v>Obese</v>
      </c>
      <c r="W295" s="14"/>
    </row>
    <row r="296" spans="1:23" x14ac:dyDescent="0.3">
      <c r="A296">
        <v>295</v>
      </c>
      <c r="B296">
        <v>0</v>
      </c>
      <c r="C296">
        <v>10</v>
      </c>
      <c r="D296">
        <v>6</v>
      </c>
      <c r="E296">
        <v>38</v>
      </c>
      <c r="F296">
        <v>248</v>
      </c>
      <c r="G296">
        <v>25</v>
      </c>
      <c r="H296">
        <v>47</v>
      </c>
      <c r="I296">
        <v>1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86</v>
      </c>
      <c r="P296">
        <v>165</v>
      </c>
      <c r="Q296">
        <v>32</v>
      </c>
      <c r="R296">
        <v>0</v>
      </c>
      <c r="S296" t="s">
        <v>20</v>
      </c>
      <c r="T296" t="str">
        <f>VLOOKUP(Absent_Data[[#This Row],[Month of absence]],Index!$B$4:$C$15,2,FALSE)</f>
        <v>Fall</v>
      </c>
      <c r="U296" t="str" cm="1">
        <f t="array" ref="U296">_xlfn.IFS(Absent_Data[[#This Row],[Body mass index]]&lt;18.5,"Underweight", Absent_Data[[#This Row],[Body mass index]] &lt;=25, "Healthy", Absent_Data[[#This Row],[Body mass index]]&lt;=30, "Overweight",TRUE, "Obese")</f>
        <v>Obese</v>
      </c>
      <c r="W296" s="14"/>
    </row>
    <row r="297" spans="1:23" x14ac:dyDescent="0.3">
      <c r="A297">
        <v>296</v>
      </c>
      <c r="B297">
        <v>1</v>
      </c>
      <c r="C297">
        <v>10</v>
      </c>
      <c r="D297">
        <v>2</v>
      </c>
      <c r="E297">
        <v>24</v>
      </c>
      <c r="F297">
        <v>179</v>
      </c>
      <c r="G297">
        <v>26</v>
      </c>
      <c r="H297">
        <v>30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56</v>
      </c>
      <c r="P297">
        <v>171</v>
      </c>
      <c r="Q297">
        <v>19</v>
      </c>
      <c r="R297">
        <v>8</v>
      </c>
      <c r="S297" t="s">
        <v>21</v>
      </c>
      <c r="T297" t="str">
        <f>VLOOKUP(Absent_Data[[#This Row],[Month of absence]],Index!$B$4:$C$15,2,FALSE)</f>
        <v>Fall</v>
      </c>
      <c r="U297" t="str" cm="1">
        <f t="array" ref="U297">_xlfn.IFS(Absent_Data[[#This Row],[Body mass index]]&lt;18.5,"Underweight", Absent_Data[[#This Row],[Body mass index]] &lt;=25, "Healthy", Absent_Data[[#This Row],[Body mass index]]&lt;=30, "Overweight",TRUE, "Obese")</f>
        <v>Healthy</v>
      </c>
      <c r="W297" s="14"/>
    </row>
    <row r="298" spans="1:23" x14ac:dyDescent="0.3">
      <c r="A298">
        <v>297</v>
      </c>
      <c r="B298">
        <v>7</v>
      </c>
      <c r="C298">
        <v>10</v>
      </c>
      <c r="D298">
        <v>2</v>
      </c>
      <c r="E298">
        <v>36</v>
      </c>
      <c r="F298">
        <v>118</v>
      </c>
      <c r="G298">
        <v>10</v>
      </c>
      <c r="H298">
        <v>37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83</v>
      </c>
      <c r="P298">
        <v>172</v>
      </c>
      <c r="Q298">
        <v>28</v>
      </c>
      <c r="R298">
        <v>3</v>
      </c>
      <c r="S298" t="s">
        <v>23</v>
      </c>
      <c r="T298" t="str">
        <f>VLOOKUP(Absent_Data[[#This Row],[Month of absence]],Index!$B$4:$C$15,2,FALSE)</f>
        <v>Fall</v>
      </c>
      <c r="U298" t="str" cm="1">
        <f t="array" ref="U298">_xlfn.IFS(Absent_Data[[#This Row],[Body mass index]]&lt;18.5,"Underweight", Absent_Data[[#This Row],[Body mass index]] &lt;=25, "Healthy", Absent_Data[[#This Row],[Body mass index]]&lt;=30, "Overweight",TRUE, "Obese")</f>
        <v>Overweight</v>
      </c>
      <c r="W298" s="14"/>
    </row>
    <row r="299" spans="1:23" x14ac:dyDescent="0.3">
      <c r="A299">
        <v>298</v>
      </c>
      <c r="B299">
        <v>22</v>
      </c>
      <c r="C299">
        <v>10</v>
      </c>
      <c r="D299">
        <v>2</v>
      </c>
      <c r="E299">
        <v>41</v>
      </c>
      <c r="F299">
        <v>369</v>
      </c>
      <c r="G299">
        <v>17</v>
      </c>
      <c r="H299">
        <v>31</v>
      </c>
      <c r="I299">
        <v>0</v>
      </c>
      <c r="J299">
        <v>1</v>
      </c>
      <c r="K299">
        <v>3</v>
      </c>
      <c r="L299">
        <v>1</v>
      </c>
      <c r="M299">
        <v>0</v>
      </c>
      <c r="N299">
        <v>0</v>
      </c>
      <c r="O299">
        <v>70</v>
      </c>
      <c r="P299">
        <v>169</v>
      </c>
      <c r="Q299">
        <v>25</v>
      </c>
      <c r="R299">
        <v>8</v>
      </c>
      <c r="S299" t="s">
        <v>24</v>
      </c>
      <c r="T299" t="str">
        <f>VLOOKUP(Absent_Data[[#This Row],[Month of absence]],Index!$B$4:$C$15,2,FALSE)</f>
        <v>Fall</v>
      </c>
      <c r="U299" t="str" cm="1">
        <f t="array" ref="U299">_xlfn.IFS(Absent_Data[[#This Row],[Body mass index]]&lt;18.5,"Underweight", Absent_Data[[#This Row],[Body mass index]] &lt;=25, "Healthy", Absent_Data[[#This Row],[Body mass index]]&lt;=30, "Overweight",TRUE, "Obese")</f>
        <v>Healthy</v>
      </c>
      <c r="W299" s="14"/>
    </row>
    <row r="300" spans="1:23" x14ac:dyDescent="0.3">
      <c r="A300">
        <v>299</v>
      </c>
      <c r="B300">
        <v>28</v>
      </c>
      <c r="C300">
        <v>10</v>
      </c>
      <c r="D300">
        <v>4</v>
      </c>
      <c r="E300">
        <v>22</v>
      </c>
      <c r="F300">
        <v>179</v>
      </c>
      <c r="G300">
        <v>51</v>
      </c>
      <c r="H300">
        <v>38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89</v>
      </c>
      <c r="P300">
        <v>170</v>
      </c>
      <c r="Q300">
        <v>31</v>
      </c>
      <c r="R300">
        <v>1</v>
      </c>
      <c r="S300" t="s">
        <v>31</v>
      </c>
      <c r="T300" t="str">
        <f>VLOOKUP(Absent_Data[[#This Row],[Month of absence]],Index!$B$4:$C$15,2,FALSE)</f>
        <v>Fall</v>
      </c>
      <c r="U300" t="str" cm="1">
        <f t="array" ref="U300">_xlfn.IFS(Absent_Data[[#This Row],[Body mass index]]&lt;18.5,"Underweight", Absent_Data[[#This Row],[Body mass index]] &lt;=25, "Healthy", Absent_Data[[#This Row],[Body mass index]]&lt;=30, "Overweight",TRUE, "Obese")</f>
        <v>Obese</v>
      </c>
      <c r="W300" s="14"/>
    </row>
    <row r="301" spans="1:23" x14ac:dyDescent="0.3">
      <c r="A301">
        <v>300</v>
      </c>
      <c r="B301">
        <v>1</v>
      </c>
      <c r="C301">
        <v>10</v>
      </c>
      <c r="D301">
        <v>4</v>
      </c>
      <c r="E301">
        <v>48</v>
      </c>
      <c r="F301">
        <v>179</v>
      </c>
      <c r="G301">
        <v>26</v>
      </c>
      <c r="H301">
        <v>30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56</v>
      </c>
      <c r="P301">
        <v>171</v>
      </c>
      <c r="Q301">
        <v>19</v>
      </c>
      <c r="R301">
        <v>64</v>
      </c>
      <c r="S301" t="s">
        <v>21</v>
      </c>
      <c r="T301" t="str">
        <f>VLOOKUP(Absent_Data[[#This Row],[Month of absence]],Index!$B$4:$C$15,2,FALSE)</f>
        <v>Fall</v>
      </c>
      <c r="U301" t="str" cm="1">
        <f t="array" ref="U301">_xlfn.IFS(Absent_Data[[#This Row],[Body mass index]]&lt;18.5,"Underweight", Absent_Data[[#This Row],[Body mass index]] &lt;=25, "Healthy", Absent_Data[[#This Row],[Body mass index]]&lt;=30, "Overweight",TRUE, "Obese")</f>
        <v>Healthy</v>
      </c>
      <c r="W301" s="14"/>
    </row>
    <row r="302" spans="1:23" x14ac:dyDescent="0.3">
      <c r="A302">
        <v>301</v>
      </c>
      <c r="B302">
        <v>0</v>
      </c>
      <c r="C302">
        <v>10</v>
      </c>
      <c r="D302">
        <v>4</v>
      </c>
      <c r="E302">
        <v>23</v>
      </c>
      <c r="F302">
        <v>235</v>
      </c>
      <c r="G302">
        <v>20</v>
      </c>
      <c r="H302">
        <v>43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106</v>
      </c>
      <c r="P302">
        <v>167</v>
      </c>
      <c r="Q302">
        <v>38</v>
      </c>
      <c r="R302">
        <v>0</v>
      </c>
      <c r="S302" t="s">
        <v>20</v>
      </c>
      <c r="T302" t="str">
        <f>VLOOKUP(Absent_Data[[#This Row],[Month of absence]],Index!$B$4:$C$15,2,FALSE)</f>
        <v>Fall</v>
      </c>
      <c r="U302" t="str" cm="1">
        <f t="array" ref="U302">_xlfn.IFS(Absent_Data[[#This Row],[Body mass index]]&lt;18.5,"Underweight", Absent_Data[[#This Row],[Body mass index]] &lt;=25, "Healthy", Absent_Data[[#This Row],[Body mass index]]&lt;=30, "Overweight",TRUE, "Obese")</f>
        <v>Obese</v>
      </c>
      <c r="W302" s="14"/>
    </row>
    <row r="303" spans="1:23" x14ac:dyDescent="0.3">
      <c r="A303">
        <v>302</v>
      </c>
      <c r="B303">
        <v>19</v>
      </c>
      <c r="C303">
        <v>10</v>
      </c>
      <c r="D303">
        <v>5</v>
      </c>
      <c r="E303">
        <v>29</v>
      </c>
      <c r="F303">
        <v>289</v>
      </c>
      <c r="G303">
        <v>36</v>
      </c>
      <c r="H303">
        <v>33</v>
      </c>
      <c r="I303">
        <v>0</v>
      </c>
      <c r="J303">
        <v>1</v>
      </c>
      <c r="K303">
        <v>2</v>
      </c>
      <c r="L303">
        <v>1</v>
      </c>
      <c r="M303">
        <v>0</v>
      </c>
      <c r="N303">
        <v>1</v>
      </c>
      <c r="O303">
        <v>90</v>
      </c>
      <c r="P303">
        <v>172</v>
      </c>
      <c r="Q303">
        <v>30</v>
      </c>
      <c r="R303">
        <v>16</v>
      </c>
      <c r="S303" t="s">
        <v>25</v>
      </c>
      <c r="T303" t="str">
        <f>VLOOKUP(Absent_Data[[#This Row],[Month of absence]],Index!$B$4:$C$15,2,FALSE)</f>
        <v>Fall</v>
      </c>
      <c r="U303" t="str" cm="1">
        <f t="array" ref="U303">_xlfn.IFS(Absent_Data[[#This Row],[Body mass index]]&lt;18.5,"Underweight", Absent_Data[[#This Row],[Body mass index]] &lt;=25, "Healthy", Absent_Data[[#This Row],[Body mass index]]&lt;=30, "Overweight",TRUE, "Obese")</f>
        <v>Overweight</v>
      </c>
      <c r="W303" s="14"/>
    </row>
    <row r="304" spans="1:23" x14ac:dyDescent="0.3">
      <c r="A304">
        <v>303</v>
      </c>
      <c r="B304">
        <v>28</v>
      </c>
      <c r="C304">
        <v>10</v>
      </c>
      <c r="D304">
        <v>6</v>
      </c>
      <c r="E304">
        <v>31</v>
      </c>
      <c r="F304">
        <v>260</v>
      </c>
      <c r="G304">
        <v>50</v>
      </c>
      <c r="H304">
        <v>36</v>
      </c>
      <c r="I304">
        <v>0</v>
      </c>
      <c r="J304">
        <v>1</v>
      </c>
      <c r="K304">
        <v>4</v>
      </c>
      <c r="L304">
        <v>1</v>
      </c>
      <c r="M304">
        <v>0</v>
      </c>
      <c r="N304">
        <v>0</v>
      </c>
      <c r="O304">
        <v>65</v>
      </c>
      <c r="P304">
        <v>168</v>
      </c>
      <c r="Q304">
        <v>23</v>
      </c>
      <c r="R304">
        <v>3</v>
      </c>
      <c r="S304" t="s">
        <v>31</v>
      </c>
      <c r="T304" t="str">
        <f>VLOOKUP(Absent_Data[[#This Row],[Month of absence]],Index!$B$4:$C$15,2,FALSE)</f>
        <v>Fall</v>
      </c>
      <c r="U304" t="str" cm="1">
        <f t="array" ref="U304">_xlfn.IFS(Absent_Data[[#This Row],[Body mass index]]&lt;18.5,"Underweight", Absent_Data[[#This Row],[Body mass index]] &lt;=25, "Healthy", Absent_Data[[#This Row],[Body mass index]]&lt;=30, "Overweight",TRUE, "Obese")</f>
        <v>Healthy</v>
      </c>
      <c r="W304" s="14"/>
    </row>
    <row r="305" spans="1:23" x14ac:dyDescent="0.3">
      <c r="A305">
        <v>304</v>
      </c>
      <c r="B305">
        <v>0</v>
      </c>
      <c r="C305">
        <v>10</v>
      </c>
      <c r="D305">
        <v>6</v>
      </c>
      <c r="E305">
        <v>42</v>
      </c>
      <c r="F305">
        <v>235</v>
      </c>
      <c r="G305">
        <v>20</v>
      </c>
      <c r="H305">
        <v>43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106</v>
      </c>
      <c r="P305">
        <v>167</v>
      </c>
      <c r="Q305">
        <v>38</v>
      </c>
      <c r="R305">
        <v>0</v>
      </c>
      <c r="S305" t="s">
        <v>20</v>
      </c>
      <c r="T305" t="str">
        <f>VLOOKUP(Absent_Data[[#This Row],[Month of absence]],Index!$B$4:$C$15,2,FALSE)</f>
        <v>Fall</v>
      </c>
      <c r="U305" t="str" cm="1">
        <f t="array" ref="U305">_xlfn.IFS(Absent_Data[[#This Row],[Body mass index]]&lt;18.5,"Underweight", Absent_Data[[#This Row],[Body mass index]] &lt;=25, "Healthy", Absent_Data[[#This Row],[Body mass index]]&lt;=30, "Overweight",TRUE, "Obese")</f>
        <v>Obese</v>
      </c>
      <c r="W305" s="14"/>
    </row>
    <row r="306" spans="1:23" x14ac:dyDescent="0.3">
      <c r="A306">
        <v>305</v>
      </c>
      <c r="B306">
        <v>23</v>
      </c>
      <c r="C306">
        <v>10</v>
      </c>
      <c r="D306">
        <v>2</v>
      </c>
      <c r="E306">
        <v>30</v>
      </c>
      <c r="F306">
        <v>235</v>
      </c>
      <c r="G306">
        <v>20</v>
      </c>
      <c r="H306">
        <v>43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106</v>
      </c>
      <c r="P306">
        <v>167</v>
      </c>
      <c r="Q306">
        <v>38</v>
      </c>
      <c r="R306">
        <v>2</v>
      </c>
      <c r="S306" t="s">
        <v>22</v>
      </c>
      <c r="T306" t="str">
        <f>VLOOKUP(Absent_Data[[#This Row],[Month of absence]],Index!$B$4:$C$15,2,FALSE)</f>
        <v>Fall</v>
      </c>
      <c r="U306" t="str" cm="1">
        <f t="array" ref="U306">_xlfn.IFS(Absent_Data[[#This Row],[Body mass index]]&lt;18.5,"Underweight", Absent_Data[[#This Row],[Body mass index]] &lt;=25, "Healthy", Absent_Data[[#This Row],[Body mass index]]&lt;=30, "Overweight",TRUE, "Obese")</f>
        <v>Obese</v>
      </c>
      <c r="W306" s="14"/>
    </row>
    <row r="307" spans="1:23" x14ac:dyDescent="0.3">
      <c r="A307">
        <v>306</v>
      </c>
      <c r="B307">
        <v>23</v>
      </c>
      <c r="C307">
        <v>10</v>
      </c>
      <c r="D307">
        <v>2</v>
      </c>
      <c r="E307">
        <v>36</v>
      </c>
      <c r="F307">
        <v>235</v>
      </c>
      <c r="G307">
        <v>20</v>
      </c>
      <c r="H307">
        <v>43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106</v>
      </c>
      <c r="P307">
        <v>167</v>
      </c>
      <c r="Q307">
        <v>38</v>
      </c>
      <c r="R307">
        <v>2</v>
      </c>
      <c r="S307" t="s">
        <v>22</v>
      </c>
      <c r="T307" t="str">
        <f>VLOOKUP(Absent_Data[[#This Row],[Month of absence]],Index!$B$4:$C$15,2,FALSE)</f>
        <v>Fall</v>
      </c>
      <c r="U307" t="str" cm="1">
        <f t="array" ref="U307">_xlfn.IFS(Absent_Data[[#This Row],[Body mass index]]&lt;18.5,"Underweight", Absent_Data[[#This Row],[Body mass index]] &lt;=25, "Healthy", Absent_Data[[#This Row],[Body mass index]]&lt;=30, "Overweight",TRUE, "Obese")</f>
        <v>Obese</v>
      </c>
      <c r="W307" s="14"/>
    </row>
    <row r="308" spans="1:23" x14ac:dyDescent="0.3">
      <c r="A308">
        <v>307</v>
      </c>
      <c r="B308">
        <v>28</v>
      </c>
      <c r="C308">
        <v>10</v>
      </c>
      <c r="D308">
        <v>3</v>
      </c>
      <c r="E308">
        <v>44</v>
      </c>
      <c r="F308">
        <v>118</v>
      </c>
      <c r="G308">
        <v>13</v>
      </c>
      <c r="H308">
        <v>50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98</v>
      </c>
      <c r="P308">
        <v>178</v>
      </c>
      <c r="Q308">
        <v>31</v>
      </c>
      <c r="R308">
        <v>1</v>
      </c>
      <c r="S308" t="s">
        <v>31</v>
      </c>
      <c r="T308" t="str">
        <f>VLOOKUP(Absent_Data[[#This Row],[Month of absence]],Index!$B$4:$C$15,2,FALSE)</f>
        <v>Fall</v>
      </c>
      <c r="U308" t="str" cm="1">
        <f t="array" ref="U308">_xlfn.IFS(Absent_Data[[#This Row],[Body mass index]]&lt;18.5,"Underweight", Absent_Data[[#This Row],[Body mass index]] &lt;=25, "Healthy", Absent_Data[[#This Row],[Body mass index]]&lt;=30, "Overweight",TRUE, "Obese")</f>
        <v>Obese</v>
      </c>
      <c r="W308" s="14"/>
    </row>
    <row r="309" spans="1:23" x14ac:dyDescent="0.3">
      <c r="A309">
        <v>308</v>
      </c>
      <c r="B309">
        <v>28</v>
      </c>
      <c r="C309">
        <v>10</v>
      </c>
      <c r="D309">
        <v>3</v>
      </c>
      <c r="E309">
        <v>25</v>
      </c>
      <c r="F309">
        <v>291</v>
      </c>
      <c r="G309">
        <v>31</v>
      </c>
      <c r="H309">
        <v>40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73</v>
      </c>
      <c r="P309">
        <v>171</v>
      </c>
      <c r="Q309">
        <v>25</v>
      </c>
      <c r="R309">
        <v>4</v>
      </c>
      <c r="S309" t="s">
        <v>31</v>
      </c>
      <c r="T309" t="str">
        <f>VLOOKUP(Absent_Data[[#This Row],[Month of absence]],Index!$B$4:$C$15,2,FALSE)</f>
        <v>Fall</v>
      </c>
      <c r="U309" t="str" cm="1">
        <f t="array" ref="U309">_xlfn.IFS(Absent_Data[[#This Row],[Body mass index]]&lt;18.5,"Underweight", Absent_Data[[#This Row],[Body mass index]] &lt;=25, "Healthy", Absent_Data[[#This Row],[Body mass index]]&lt;=30, "Overweight",TRUE, "Obese")</f>
        <v>Healthy</v>
      </c>
      <c r="W309" s="14"/>
    </row>
    <row r="310" spans="1:23" x14ac:dyDescent="0.3">
      <c r="A310">
        <v>309</v>
      </c>
      <c r="B310">
        <v>23</v>
      </c>
      <c r="C310">
        <v>10</v>
      </c>
      <c r="D310">
        <v>5</v>
      </c>
      <c r="E310">
        <v>43</v>
      </c>
      <c r="F310">
        <v>179</v>
      </c>
      <c r="G310">
        <v>26</v>
      </c>
      <c r="H310">
        <v>30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56</v>
      </c>
      <c r="P310">
        <v>171</v>
      </c>
      <c r="Q310">
        <v>19</v>
      </c>
      <c r="R310">
        <v>16</v>
      </c>
      <c r="S310" t="s">
        <v>22</v>
      </c>
      <c r="T310" t="str">
        <f>VLOOKUP(Absent_Data[[#This Row],[Month of absence]],Index!$B$4:$C$15,2,FALSE)</f>
        <v>Fall</v>
      </c>
      <c r="U310" t="str" cm="1">
        <f t="array" ref="U310">_xlfn.IFS(Absent_Data[[#This Row],[Body mass index]]&lt;18.5,"Underweight", Absent_Data[[#This Row],[Body mass index]] &lt;=25, "Healthy", Absent_Data[[#This Row],[Body mass index]]&lt;=30, "Overweight",TRUE, "Obese")</f>
        <v>Healthy</v>
      </c>
      <c r="W310" s="14"/>
    </row>
    <row r="311" spans="1:23" x14ac:dyDescent="0.3">
      <c r="A311">
        <v>310</v>
      </c>
      <c r="B311">
        <v>28</v>
      </c>
      <c r="C311">
        <v>10</v>
      </c>
      <c r="D311">
        <v>5</v>
      </c>
      <c r="E311">
        <v>38</v>
      </c>
      <c r="F311">
        <v>118</v>
      </c>
      <c r="G311">
        <v>13</v>
      </c>
      <c r="H311">
        <v>50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98</v>
      </c>
      <c r="P311">
        <v>178</v>
      </c>
      <c r="Q311">
        <v>31</v>
      </c>
      <c r="R311">
        <v>1</v>
      </c>
      <c r="S311" t="s">
        <v>31</v>
      </c>
      <c r="T311" t="str">
        <f>VLOOKUP(Absent_Data[[#This Row],[Month of absence]],Index!$B$4:$C$15,2,FALSE)</f>
        <v>Fall</v>
      </c>
      <c r="U311" t="str" cm="1">
        <f t="array" ref="U311">_xlfn.IFS(Absent_Data[[#This Row],[Body mass index]]&lt;18.5,"Underweight", Absent_Data[[#This Row],[Body mass index]] &lt;=25, "Healthy", Absent_Data[[#This Row],[Body mass index]]&lt;=30, "Overweight",TRUE, "Obese")</f>
        <v>Obese</v>
      </c>
      <c r="W311" s="14"/>
    </row>
    <row r="312" spans="1:23" x14ac:dyDescent="0.3">
      <c r="A312">
        <v>311</v>
      </c>
      <c r="B312">
        <v>10</v>
      </c>
      <c r="C312">
        <v>10</v>
      </c>
      <c r="D312">
        <v>2</v>
      </c>
      <c r="E312">
        <v>42</v>
      </c>
      <c r="F312">
        <v>361</v>
      </c>
      <c r="G312">
        <v>52</v>
      </c>
      <c r="H312">
        <v>28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4</v>
      </c>
      <c r="O312">
        <v>80</v>
      </c>
      <c r="P312">
        <v>172</v>
      </c>
      <c r="Q312">
        <v>27</v>
      </c>
      <c r="R312">
        <v>8</v>
      </c>
      <c r="S312" t="s">
        <v>28</v>
      </c>
      <c r="T312" t="str">
        <f>VLOOKUP(Absent_Data[[#This Row],[Month of absence]],Index!$B$4:$C$15,2,FALSE)</f>
        <v>Fall</v>
      </c>
      <c r="U312" t="str" cm="1">
        <f t="array" ref="U312">_xlfn.IFS(Absent_Data[[#This Row],[Body mass index]]&lt;18.5,"Underweight", Absent_Data[[#This Row],[Body mass index]] &lt;=25, "Healthy", Absent_Data[[#This Row],[Body mass index]]&lt;=30, "Overweight",TRUE, "Obese")</f>
        <v>Overweight</v>
      </c>
      <c r="W312" s="14"/>
    </row>
    <row r="313" spans="1:23" x14ac:dyDescent="0.3">
      <c r="A313">
        <v>312</v>
      </c>
      <c r="B313">
        <v>0</v>
      </c>
      <c r="C313">
        <v>10</v>
      </c>
      <c r="D313">
        <v>3</v>
      </c>
      <c r="E313">
        <v>50</v>
      </c>
      <c r="F313">
        <v>260</v>
      </c>
      <c r="G313">
        <v>50</v>
      </c>
      <c r="H313">
        <v>36</v>
      </c>
      <c r="I313">
        <v>1</v>
      </c>
      <c r="J313">
        <v>1</v>
      </c>
      <c r="K313">
        <v>4</v>
      </c>
      <c r="L313">
        <v>1</v>
      </c>
      <c r="M313">
        <v>0</v>
      </c>
      <c r="N313">
        <v>0</v>
      </c>
      <c r="O313">
        <v>65</v>
      </c>
      <c r="P313">
        <v>168</v>
      </c>
      <c r="Q313">
        <v>23</v>
      </c>
      <c r="R313">
        <v>0</v>
      </c>
      <c r="S313" t="s">
        <v>20</v>
      </c>
      <c r="T313" t="str">
        <f>VLOOKUP(Absent_Data[[#This Row],[Month of absence]],Index!$B$4:$C$15,2,FALSE)</f>
        <v>Fall</v>
      </c>
      <c r="U313" t="str" cm="1">
        <f t="array" ref="U313">_xlfn.IFS(Absent_Data[[#This Row],[Body mass index]]&lt;18.5,"Underweight", Absent_Data[[#This Row],[Body mass index]] &lt;=25, "Healthy", Absent_Data[[#This Row],[Body mass index]]&lt;=30, "Overweight",TRUE, "Obese")</f>
        <v>Healthy</v>
      </c>
      <c r="W313" s="14"/>
    </row>
    <row r="314" spans="1:23" x14ac:dyDescent="0.3">
      <c r="A314">
        <v>313</v>
      </c>
      <c r="B314">
        <v>0</v>
      </c>
      <c r="C314">
        <v>10</v>
      </c>
      <c r="D314">
        <v>3</v>
      </c>
      <c r="E314">
        <v>29</v>
      </c>
      <c r="F314">
        <v>291</v>
      </c>
      <c r="G314">
        <v>31</v>
      </c>
      <c r="H314">
        <v>40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73</v>
      </c>
      <c r="P314">
        <v>171</v>
      </c>
      <c r="Q314">
        <v>25</v>
      </c>
      <c r="R314">
        <v>0</v>
      </c>
      <c r="S314" t="s">
        <v>20</v>
      </c>
      <c r="T314" t="str">
        <f>VLOOKUP(Absent_Data[[#This Row],[Month of absence]],Index!$B$4:$C$15,2,FALSE)</f>
        <v>Fall</v>
      </c>
      <c r="U314" t="str" cm="1">
        <f t="array" ref="U314">_xlfn.IFS(Absent_Data[[#This Row],[Body mass index]]&lt;18.5,"Underweight", Absent_Data[[#This Row],[Body mass index]] &lt;=25, "Healthy", Absent_Data[[#This Row],[Body mass index]]&lt;=30, "Overweight",TRUE, "Obese")</f>
        <v>Healthy</v>
      </c>
      <c r="W314" s="14"/>
    </row>
    <row r="315" spans="1:23" x14ac:dyDescent="0.3">
      <c r="A315">
        <v>314</v>
      </c>
      <c r="B315">
        <v>0</v>
      </c>
      <c r="C315">
        <v>10</v>
      </c>
      <c r="D315">
        <v>3</v>
      </c>
      <c r="E315">
        <v>53</v>
      </c>
      <c r="F315">
        <v>157</v>
      </c>
      <c r="G315">
        <v>27</v>
      </c>
      <c r="H315">
        <v>29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75</v>
      </c>
      <c r="P315">
        <v>185</v>
      </c>
      <c r="Q315">
        <v>22</v>
      </c>
      <c r="R315">
        <v>0</v>
      </c>
      <c r="S315" t="s">
        <v>20</v>
      </c>
      <c r="T315" t="str">
        <f>VLOOKUP(Absent_Data[[#This Row],[Month of absence]],Index!$B$4:$C$15,2,FALSE)</f>
        <v>Fall</v>
      </c>
      <c r="U315" t="str" cm="1">
        <f t="array" ref="U315">_xlfn.IFS(Absent_Data[[#This Row],[Body mass index]]&lt;18.5,"Underweight", Absent_Data[[#This Row],[Body mass index]] &lt;=25, "Healthy", Absent_Data[[#This Row],[Body mass index]]&lt;=30, "Overweight",TRUE, "Obese")</f>
        <v>Healthy</v>
      </c>
      <c r="W315" s="14"/>
    </row>
    <row r="316" spans="1:23" x14ac:dyDescent="0.3">
      <c r="A316">
        <v>315</v>
      </c>
      <c r="B316">
        <v>1</v>
      </c>
      <c r="C316">
        <v>10</v>
      </c>
      <c r="D316">
        <v>4</v>
      </c>
      <c r="E316">
        <v>47</v>
      </c>
      <c r="F316">
        <v>179</v>
      </c>
      <c r="G316">
        <v>26</v>
      </c>
      <c r="H316">
        <v>30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56</v>
      </c>
      <c r="P316">
        <v>171</v>
      </c>
      <c r="Q316">
        <v>19</v>
      </c>
      <c r="R316">
        <v>5</v>
      </c>
      <c r="S316" t="s">
        <v>21</v>
      </c>
      <c r="T316" t="str">
        <f>VLOOKUP(Absent_Data[[#This Row],[Month of absence]],Index!$B$4:$C$15,2,FALSE)</f>
        <v>Fall</v>
      </c>
      <c r="U316" t="str" cm="1">
        <f t="array" ref="U316">_xlfn.IFS(Absent_Data[[#This Row],[Body mass index]]&lt;18.5,"Underweight", Absent_Data[[#This Row],[Body mass index]] &lt;=25, "Healthy", Absent_Data[[#This Row],[Body mass index]]&lt;=30, "Overweight",TRUE, "Obese")</f>
        <v>Healthy</v>
      </c>
      <c r="W316" s="14"/>
    </row>
    <row r="317" spans="1:23" x14ac:dyDescent="0.3">
      <c r="A317">
        <v>316</v>
      </c>
      <c r="B317">
        <v>7</v>
      </c>
      <c r="C317">
        <v>10</v>
      </c>
      <c r="D317">
        <v>4</v>
      </c>
      <c r="E317">
        <v>37</v>
      </c>
      <c r="F317">
        <v>179</v>
      </c>
      <c r="G317">
        <v>26</v>
      </c>
      <c r="H317">
        <v>30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56</v>
      </c>
      <c r="P317">
        <v>171</v>
      </c>
      <c r="Q317">
        <v>19</v>
      </c>
      <c r="R317">
        <v>5</v>
      </c>
      <c r="S317" t="s">
        <v>23</v>
      </c>
      <c r="T317" t="str">
        <f>VLOOKUP(Absent_Data[[#This Row],[Month of absence]],Index!$B$4:$C$15,2,FALSE)</f>
        <v>Fall</v>
      </c>
      <c r="U317" t="str" cm="1">
        <f t="array" ref="U317">_xlfn.IFS(Absent_Data[[#This Row],[Body mass index]]&lt;18.5,"Underweight", Absent_Data[[#This Row],[Body mass index]] &lt;=25, "Healthy", Absent_Data[[#This Row],[Body mass index]]&lt;=30, "Overweight",TRUE, "Obese")</f>
        <v>Healthy</v>
      </c>
      <c r="W317" s="14"/>
    </row>
    <row r="318" spans="1:23" x14ac:dyDescent="0.3">
      <c r="A318">
        <v>317</v>
      </c>
      <c r="B318">
        <v>23</v>
      </c>
      <c r="C318">
        <v>10</v>
      </c>
      <c r="D318">
        <v>5</v>
      </c>
      <c r="E318">
        <v>50</v>
      </c>
      <c r="F318">
        <v>118</v>
      </c>
      <c r="G318">
        <v>13</v>
      </c>
      <c r="H318">
        <v>50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98</v>
      </c>
      <c r="P318">
        <v>178</v>
      </c>
      <c r="Q318">
        <v>31</v>
      </c>
      <c r="R318">
        <v>1</v>
      </c>
      <c r="S318" t="s">
        <v>22</v>
      </c>
      <c r="T318" t="str">
        <f>VLOOKUP(Absent_Data[[#This Row],[Month of absence]],Index!$B$4:$C$15,2,FALSE)</f>
        <v>Fall</v>
      </c>
      <c r="U318" t="str" cm="1">
        <f t="array" ref="U318">_xlfn.IFS(Absent_Data[[#This Row],[Body mass index]]&lt;18.5,"Underweight", Absent_Data[[#This Row],[Body mass index]] &lt;=25, "Healthy", Absent_Data[[#This Row],[Body mass index]]&lt;=30, "Overweight",TRUE, "Obese")</f>
        <v>Obese</v>
      </c>
      <c r="W318" s="14"/>
    </row>
    <row r="319" spans="1:23" x14ac:dyDescent="0.3">
      <c r="A319">
        <v>318</v>
      </c>
      <c r="B319">
        <v>11</v>
      </c>
      <c r="C319">
        <v>11</v>
      </c>
      <c r="D319">
        <v>2</v>
      </c>
      <c r="E319">
        <v>24</v>
      </c>
      <c r="F319">
        <v>118</v>
      </c>
      <c r="G319">
        <v>10</v>
      </c>
      <c r="H319">
        <v>37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83</v>
      </c>
      <c r="P319">
        <v>172</v>
      </c>
      <c r="Q319">
        <v>28</v>
      </c>
      <c r="R319">
        <v>8</v>
      </c>
      <c r="S319" t="s">
        <v>26</v>
      </c>
      <c r="T319" t="str">
        <f>VLOOKUP(Absent_Data[[#This Row],[Month of absence]],Index!$B$4:$C$15,2,FALSE)</f>
        <v>Fall</v>
      </c>
      <c r="U319" t="str" cm="1">
        <f t="array" ref="U319">_xlfn.IFS(Absent_Data[[#This Row],[Body mass index]]&lt;18.5,"Underweight", Absent_Data[[#This Row],[Body mass index]] &lt;=25, "Healthy", Absent_Data[[#This Row],[Body mass index]]&lt;=30, "Overweight",TRUE, "Obese")</f>
        <v>Overweight</v>
      </c>
      <c r="W319" s="14"/>
    </row>
    <row r="320" spans="1:23" x14ac:dyDescent="0.3">
      <c r="A320">
        <v>319</v>
      </c>
      <c r="B320">
        <v>23</v>
      </c>
      <c r="C320">
        <v>11</v>
      </c>
      <c r="D320">
        <v>2</v>
      </c>
      <c r="E320">
        <v>45</v>
      </c>
      <c r="F320">
        <v>248</v>
      </c>
      <c r="G320">
        <v>25</v>
      </c>
      <c r="H320">
        <v>47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86</v>
      </c>
      <c r="P320">
        <v>165</v>
      </c>
      <c r="Q320">
        <v>32</v>
      </c>
      <c r="R320">
        <v>2</v>
      </c>
      <c r="S320" t="s">
        <v>22</v>
      </c>
      <c r="T320" t="str">
        <f>VLOOKUP(Absent_Data[[#This Row],[Month of absence]],Index!$B$4:$C$15,2,FALSE)</f>
        <v>Fall</v>
      </c>
      <c r="U320" t="str" cm="1">
        <f t="array" ref="U320">_xlfn.IFS(Absent_Data[[#This Row],[Body mass index]]&lt;18.5,"Underweight", Absent_Data[[#This Row],[Body mass index]] &lt;=25, "Healthy", Absent_Data[[#This Row],[Body mass index]]&lt;=30, "Overweight",TRUE, "Obese")</f>
        <v>Obese</v>
      </c>
      <c r="W320" s="14"/>
    </row>
    <row r="321" spans="1:23" x14ac:dyDescent="0.3">
      <c r="A321">
        <v>320</v>
      </c>
      <c r="B321">
        <v>6</v>
      </c>
      <c r="C321">
        <v>11</v>
      </c>
      <c r="D321">
        <v>3</v>
      </c>
      <c r="E321">
        <v>24</v>
      </c>
      <c r="F321">
        <v>179</v>
      </c>
      <c r="G321">
        <v>51</v>
      </c>
      <c r="H321">
        <v>38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89</v>
      </c>
      <c r="P321">
        <v>170</v>
      </c>
      <c r="Q321">
        <v>31</v>
      </c>
      <c r="R321">
        <v>8</v>
      </c>
      <c r="S321" t="s">
        <v>35</v>
      </c>
      <c r="T321" t="str">
        <f>VLOOKUP(Absent_Data[[#This Row],[Month of absence]],Index!$B$4:$C$15,2,FALSE)</f>
        <v>Fall</v>
      </c>
      <c r="U321" t="str" cm="1">
        <f t="array" ref="U321">_xlfn.IFS(Absent_Data[[#This Row],[Body mass index]]&lt;18.5,"Underweight", Absent_Data[[#This Row],[Body mass index]] &lt;=25, "Healthy", Absent_Data[[#This Row],[Body mass index]]&lt;=30, "Overweight",TRUE, "Obese")</f>
        <v>Obese</v>
      </c>
      <c r="W321" s="14"/>
    </row>
    <row r="322" spans="1:23" x14ac:dyDescent="0.3">
      <c r="A322">
        <v>321</v>
      </c>
      <c r="B322">
        <v>28</v>
      </c>
      <c r="C322">
        <v>11</v>
      </c>
      <c r="D322">
        <v>6</v>
      </c>
      <c r="E322">
        <v>30</v>
      </c>
      <c r="F322">
        <v>260</v>
      </c>
      <c r="G322">
        <v>50</v>
      </c>
      <c r="H322">
        <v>36</v>
      </c>
      <c r="I322">
        <v>0</v>
      </c>
      <c r="J322">
        <v>1</v>
      </c>
      <c r="K322">
        <v>4</v>
      </c>
      <c r="L322">
        <v>1</v>
      </c>
      <c r="M322">
        <v>0</v>
      </c>
      <c r="N322">
        <v>0</v>
      </c>
      <c r="O322">
        <v>65</v>
      </c>
      <c r="P322">
        <v>168</v>
      </c>
      <c r="Q322">
        <v>23</v>
      </c>
      <c r="R322">
        <v>3</v>
      </c>
      <c r="S322" t="s">
        <v>31</v>
      </c>
      <c r="T322" t="str">
        <f>VLOOKUP(Absent_Data[[#This Row],[Month of absence]],Index!$B$4:$C$15,2,FALSE)</f>
        <v>Fall</v>
      </c>
      <c r="U322" t="str" cm="1">
        <f t="array" ref="U322">_xlfn.IFS(Absent_Data[[#This Row],[Body mass index]]&lt;18.5,"Underweight", Absent_Data[[#This Row],[Body mass index]] &lt;=25, "Healthy", Absent_Data[[#This Row],[Body mass index]]&lt;=30, "Overweight",TRUE, "Obese")</f>
        <v>Healthy</v>
      </c>
      <c r="W322" s="14"/>
    </row>
    <row r="323" spans="1:23" x14ac:dyDescent="0.3">
      <c r="A323">
        <v>322</v>
      </c>
      <c r="B323">
        <v>23</v>
      </c>
      <c r="C323">
        <v>11</v>
      </c>
      <c r="D323">
        <v>2</v>
      </c>
      <c r="E323">
        <v>42</v>
      </c>
      <c r="F323">
        <v>291</v>
      </c>
      <c r="G323">
        <v>31</v>
      </c>
      <c r="H323">
        <v>40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73</v>
      </c>
      <c r="P323">
        <v>171</v>
      </c>
      <c r="Q323">
        <v>25</v>
      </c>
      <c r="R323">
        <v>1</v>
      </c>
      <c r="S323" t="s">
        <v>22</v>
      </c>
      <c r="T323" t="str">
        <f>VLOOKUP(Absent_Data[[#This Row],[Month of absence]],Index!$B$4:$C$15,2,FALSE)</f>
        <v>Fall</v>
      </c>
      <c r="U323" t="str" cm="1">
        <f t="array" ref="U323">_xlfn.IFS(Absent_Data[[#This Row],[Body mass index]]&lt;18.5,"Underweight", Absent_Data[[#This Row],[Body mass index]] &lt;=25, "Healthy", Absent_Data[[#This Row],[Body mass index]]&lt;=30, "Overweight",TRUE, "Obese")</f>
        <v>Healthy</v>
      </c>
      <c r="W323" s="14"/>
    </row>
    <row r="324" spans="1:23" x14ac:dyDescent="0.3">
      <c r="A324">
        <v>323</v>
      </c>
      <c r="B324">
        <v>1</v>
      </c>
      <c r="C324">
        <v>11</v>
      </c>
      <c r="D324">
        <v>2</v>
      </c>
      <c r="E324">
        <v>55</v>
      </c>
      <c r="F324">
        <v>378</v>
      </c>
      <c r="G324">
        <v>49</v>
      </c>
      <c r="H324">
        <v>36</v>
      </c>
      <c r="I324">
        <v>0</v>
      </c>
      <c r="J324">
        <v>1</v>
      </c>
      <c r="K324">
        <v>2</v>
      </c>
      <c r="L324">
        <v>0</v>
      </c>
      <c r="M324">
        <v>1</v>
      </c>
      <c r="N324">
        <v>4</v>
      </c>
      <c r="O324">
        <v>65</v>
      </c>
      <c r="P324">
        <v>174</v>
      </c>
      <c r="Q324">
        <v>21</v>
      </c>
      <c r="R324">
        <v>8</v>
      </c>
      <c r="S324" t="s">
        <v>21</v>
      </c>
      <c r="T324" t="str">
        <f>VLOOKUP(Absent_Data[[#This Row],[Month of absence]],Index!$B$4:$C$15,2,FALSE)</f>
        <v>Fall</v>
      </c>
      <c r="U324" t="str" cm="1">
        <f t="array" ref="U324">_xlfn.IFS(Absent_Data[[#This Row],[Body mass index]]&lt;18.5,"Underweight", Absent_Data[[#This Row],[Body mass index]] &lt;=25, "Healthy", Absent_Data[[#This Row],[Body mass index]]&lt;=30, "Overweight",TRUE, "Obese")</f>
        <v>Healthy</v>
      </c>
      <c r="W324" s="14"/>
    </row>
    <row r="325" spans="1:23" x14ac:dyDescent="0.3">
      <c r="A325">
        <v>324</v>
      </c>
      <c r="B325">
        <v>11</v>
      </c>
      <c r="C325">
        <v>11</v>
      </c>
      <c r="D325">
        <v>2</v>
      </c>
      <c r="E325">
        <v>32</v>
      </c>
      <c r="F325">
        <v>155</v>
      </c>
      <c r="G325">
        <v>12</v>
      </c>
      <c r="H325">
        <v>34</v>
      </c>
      <c r="I325">
        <v>0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95</v>
      </c>
      <c r="P325">
        <v>196</v>
      </c>
      <c r="Q325">
        <v>25</v>
      </c>
      <c r="R325">
        <v>120</v>
      </c>
      <c r="S325" t="s">
        <v>26</v>
      </c>
      <c r="T325" t="str">
        <f>VLOOKUP(Absent_Data[[#This Row],[Month of absence]],Index!$B$4:$C$15,2,FALSE)</f>
        <v>Fall</v>
      </c>
      <c r="U325" t="str" cm="1">
        <f t="array" ref="U325">_xlfn.IFS(Absent_Data[[#This Row],[Body mass index]]&lt;18.5,"Underweight", Absent_Data[[#This Row],[Body mass index]] &lt;=25, "Healthy", Absent_Data[[#This Row],[Body mass index]]&lt;=30, "Overweight",TRUE, "Obese")</f>
        <v>Healthy</v>
      </c>
      <c r="W325" s="14"/>
    </row>
    <row r="326" spans="1:23" x14ac:dyDescent="0.3">
      <c r="A326">
        <v>325</v>
      </c>
      <c r="B326">
        <v>26</v>
      </c>
      <c r="C326">
        <v>11</v>
      </c>
      <c r="D326">
        <v>2</v>
      </c>
      <c r="E326">
        <v>40</v>
      </c>
      <c r="F326">
        <v>235</v>
      </c>
      <c r="G326">
        <v>20</v>
      </c>
      <c r="H326">
        <v>43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106</v>
      </c>
      <c r="P326">
        <v>167</v>
      </c>
      <c r="Q326">
        <v>38</v>
      </c>
      <c r="R326">
        <v>8</v>
      </c>
      <c r="S326" t="s">
        <v>19</v>
      </c>
      <c r="T326" t="str">
        <f>VLOOKUP(Absent_Data[[#This Row],[Month of absence]],Index!$B$4:$C$15,2,FALSE)</f>
        <v>Fall</v>
      </c>
      <c r="U326" t="str" cm="1">
        <f t="array" ref="U326">_xlfn.IFS(Absent_Data[[#This Row],[Body mass index]]&lt;18.5,"Underweight", Absent_Data[[#This Row],[Body mass index]] &lt;=25, "Healthy", Absent_Data[[#This Row],[Body mass index]]&lt;=30, "Overweight",TRUE, "Obese")</f>
        <v>Obese</v>
      </c>
      <c r="W326" s="14"/>
    </row>
    <row r="327" spans="1:23" x14ac:dyDescent="0.3">
      <c r="A327">
        <v>326</v>
      </c>
      <c r="B327">
        <v>0</v>
      </c>
      <c r="C327">
        <v>11</v>
      </c>
      <c r="D327">
        <v>3</v>
      </c>
      <c r="E327">
        <v>29</v>
      </c>
      <c r="F327">
        <v>330</v>
      </c>
      <c r="G327">
        <v>16</v>
      </c>
      <c r="H327">
        <v>28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84</v>
      </c>
      <c r="P327">
        <v>182</v>
      </c>
      <c r="Q327">
        <v>25</v>
      </c>
      <c r="R327">
        <v>0</v>
      </c>
      <c r="S327" t="s">
        <v>20</v>
      </c>
      <c r="T327" t="str">
        <f>VLOOKUP(Absent_Data[[#This Row],[Month of absence]],Index!$B$4:$C$15,2,FALSE)</f>
        <v>Fall</v>
      </c>
      <c r="U327" t="str" cm="1">
        <f t="array" ref="U327">_xlfn.IFS(Absent_Data[[#This Row],[Body mass index]]&lt;18.5,"Underweight", Absent_Data[[#This Row],[Body mass index]] &lt;=25, "Healthy", Absent_Data[[#This Row],[Body mass index]]&lt;=30, "Overweight",TRUE, "Obese")</f>
        <v>Healthy</v>
      </c>
      <c r="W327" s="14"/>
    </row>
    <row r="328" spans="1:23" x14ac:dyDescent="0.3">
      <c r="A328">
        <v>327</v>
      </c>
      <c r="B328">
        <v>18</v>
      </c>
      <c r="C328">
        <v>11</v>
      </c>
      <c r="D328">
        <v>4</v>
      </c>
      <c r="E328">
        <v>33</v>
      </c>
      <c r="F328">
        <v>235</v>
      </c>
      <c r="G328">
        <v>11</v>
      </c>
      <c r="H328">
        <v>37</v>
      </c>
      <c r="I328">
        <v>0</v>
      </c>
      <c r="J328">
        <v>3</v>
      </c>
      <c r="K328">
        <v>1</v>
      </c>
      <c r="L328">
        <v>0</v>
      </c>
      <c r="M328">
        <v>0</v>
      </c>
      <c r="N328">
        <v>1</v>
      </c>
      <c r="O328">
        <v>88</v>
      </c>
      <c r="P328">
        <v>172</v>
      </c>
      <c r="Q328">
        <v>29</v>
      </c>
      <c r="R328">
        <v>1</v>
      </c>
      <c r="S328" t="s">
        <v>32</v>
      </c>
      <c r="T328" t="str">
        <f>VLOOKUP(Absent_Data[[#This Row],[Month of absence]],Index!$B$4:$C$15,2,FALSE)</f>
        <v>Fall</v>
      </c>
      <c r="U328" t="str" cm="1">
        <f t="array" ref="U328">_xlfn.IFS(Absent_Data[[#This Row],[Body mass index]]&lt;18.5,"Underweight", Absent_Data[[#This Row],[Body mass index]] &lt;=25, "Healthy", Absent_Data[[#This Row],[Body mass index]]&lt;=30, "Overweight",TRUE, "Obese")</f>
        <v>Overweight</v>
      </c>
      <c r="W328" s="14"/>
    </row>
    <row r="329" spans="1:23" x14ac:dyDescent="0.3">
      <c r="A329">
        <v>328</v>
      </c>
      <c r="B329">
        <v>11</v>
      </c>
      <c r="C329">
        <v>11</v>
      </c>
      <c r="D329">
        <v>4</v>
      </c>
      <c r="E329">
        <v>42</v>
      </c>
      <c r="F329">
        <v>118</v>
      </c>
      <c r="G329">
        <v>10</v>
      </c>
      <c r="H329">
        <v>37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83</v>
      </c>
      <c r="P329">
        <v>172</v>
      </c>
      <c r="Q329">
        <v>28</v>
      </c>
      <c r="R329">
        <v>3</v>
      </c>
      <c r="S329" t="s">
        <v>26</v>
      </c>
      <c r="T329" t="str">
        <f>VLOOKUP(Absent_Data[[#This Row],[Month of absence]],Index!$B$4:$C$15,2,FALSE)</f>
        <v>Fall</v>
      </c>
      <c r="U329" t="str" cm="1">
        <f t="array" ref="U329">_xlfn.IFS(Absent_Data[[#This Row],[Body mass index]]&lt;18.5,"Underweight", Absent_Data[[#This Row],[Body mass index]] &lt;=25, "Healthy", Absent_Data[[#This Row],[Body mass index]]&lt;=30, "Overweight",TRUE, "Obese")</f>
        <v>Overweight</v>
      </c>
      <c r="W329" s="14"/>
    </row>
    <row r="330" spans="1:23" x14ac:dyDescent="0.3">
      <c r="A330">
        <v>329</v>
      </c>
      <c r="B330">
        <v>25</v>
      </c>
      <c r="C330">
        <v>11</v>
      </c>
      <c r="D330">
        <v>5</v>
      </c>
      <c r="E330">
        <v>51</v>
      </c>
      <c r="F330">
        <v>235</v>
      </c>
      <c r="G330">
        <v>11</v>
      </c>
      <c r="H330">
        <v>37</v>
      </c>
      <c r="I330">
        <v>0</v>
      </c>
      <c r="J330">
        <v>3</v>
      </c>
      <c r="K330">
        <v>1</v>
      </c>
      <c r="L330">
        <v>0</v>
      </c>
      <c r="M330">
        <v>0</v>
      </c>
      <c r="N330">
        <v>1</v>
      </c>
      <c r="O330">
        <v>88</v>
      </c>
      <c r="P330">
        <v>172</v>
      </c>
      <c r="Q330">
        <v>29</v>
      </c>
      <c r="R330">
        <v>2</v>
      </c>
      <c r="S330" t="s">
        <v>33</v>
      </c>
      <c r="T330" t="str">
        <f>VLOOKUP(Absent_Data[[#This Row],[Month of absence]],Index!$B$4:$C$15,2,FALSE)</f>
        <v>Fall</v>
      </c>
      <c r="U330" t="str" cm="1">
        <f t="array" ref="U330">_xlfn.IFS(Absent_Data[[#This Row],[Body mass index]]&lt;18.5,"Underweight", Absent_Data[[#This Row],[Body mass index]] &lt;=25, "Healthy", Absent_Data[[#This Row],[Body mass index]]&lt;=30, "Overweight",TRUE, "Obese")</f>
        <v>Overweight</v>
      </c>
      <c r="W330" s="14"/>
    </row>
    <row r="331" spans="1:23" x14ac:dyDescent="0.3">
      <c r="A331">
        <v>330</v>
      </c>
      <c r="B331">
        <v>28</v>
      </c>
      <c r="C331">
        <v>11</v>
      </c>
      <c r="D331">
        <v>5</v>
      </c>
      <c r="E331">
        <v>34</v>
      </c>
      <c r="F331">
        <v>179</v>
      </c>
      <c r="G331">
        <v>51</v>
      </c>
      <c r="H331">
        <v>38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89</v>
      </c>
      <c r="P331">
        <v>170</v>
      </c>
      <c r="Q331">
        <v>31</v>
      </c>
      <c r="R331">
        <v>3</v>
      </c>
      <c r="S331" t="s">
        <v>31</v>
      </c>
      <c r="T331" t="str">
        <f>VLOOKUP(Absent_Data[[#This Row],[Month of absence]],Index!$B$4:$C$15,2,FALSE)</f>
        <v>Fall</v>
      </c>
      <c r="U331" t="str" cm="1">
        <f t="array" ref="U331">_xlfn.IFS(Absent_Data[[#This Row],[Body mass index]]&lt;18.5,"Underweight", Absent_Data[[#This Row],[Body mass index]] &lt;=25, "Healthy", Absent_Data[[#This Row],[Body mass index]]&lt;=30, "Overweight",TRUE, "Obese")</f>
        <v>Obese</v>
      </c>
      <c r="W331" s="14"/>
    </row>
    <row r="332" spans="1:23" x14ac:dyDescent="0.3">
      <c r="A332">
        <v>331</v>
      </c>
      <c r="B332">
        <v>13</v>
      </c>
      <c r="C332">
        <v>11</v>
      </c>
      <c r="D332">
        <v>6</v>
      </c>
      <c r="E332">
        <v>41</v>
      </c>
      <c r="F332">
        <v>246</v>
      </c>
      <c r="G332">
        <v>25</v>
      </c>
      <c r="H332">
        <v>41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67</v>
      </c>
      <c r="P332">
        <v>170</v>
      </c>
      <c r="Q332">
        <v>23</v>
      </c>
      <c r="R332">
        <v>8</v>
      </c>
      <c r="S332" t="s">
        <v>30</v>
      </c>
      <c r="T332" t="str">
        <f>VLOOKUP(Absent_Data[[#This Row],[Month of absence]],Index!$B$4:$C$15,2,FALSE)</f>
        <v>Fall</v>
      </c>
      <c r="U332" t="str" cm="1">
        <f t="array" ref="U332">_xlfn.IFS(Absent_Data[[#This Row],[Body mass index]]&lt;18.5,"Underweight", Absent_Data[[#This Row],[Body mass index]] &lt;=25, "Healthy", Absent_Data[[#This Row],[Body mass index]]&lt;=30, "Overweight",TRUE, "Obese")</f>
        <v>Healthy</v>
      </c>
      <c r="W332" s="14"/>
    </row>
    <row r="333" spans="1:23" x14ac:dyDescent="0.3">
      <c r="A333">
        <v>332</v>
      </c>
      <c r="B333">
        <v>12</v>
      </c>
      <c r="C333">
        <v>11</v>
      </c>
      <c r="D333">
        <v>6</v>
      </c>
      <c r="E333">
        <v>26</v>
      </c>
      <c r="F333">
        <v>291</v>
      </c>
      <c r="G333">
        <v>31</v>
      </c>
      <c r="H333">
        <v>40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73</v>
      </c>
      <c r="P333">
        <v>171</v>
      </c>
      <c r="Q333">
        <v>25</v>
      </c>
      <c r="R333">
        <v>4</v>
      </c>
      <c r="S333" t="s">
        <v>39</v>
      </c>
      <c r="T333" t="str">
        <f>VLOOKUP(Absent_Data[[#This Row],[Month of absence]],Index!$B$4:$C$15,2,FALSE)</f>
        <v>Fall</v>
      </c>
      <c r="U333" t="str" cm="1">
        <f t="array" ref="U333">_xlfn.IFS(Absent_Data[[#This Row],[Body mass index]]&lt;18.5,"Underweight", Absent_Data[[#This Row],[Body mass index]] &lt;=25, "Healthy", Absent_Data[[#This Row],[Body mass index]]&lt;=30, "Overweight",TRUE, "Obese")</f>
        <v>Healthy</v>
      </c>
      <c r="W333" s="14"/>
    </row>
    <row r="334" spans="1:23" x14ac:dyDescent="0.3">
      <c r="A334">
        <v>333</v>
      </c>
      <c r="B334">
        <v>13</v>
      </c>
      <c r="C334">
        <v>11</v>
      </c>
      <c r="D334">
        <v>2</v>
      </c>
      <c r="E334">
        <v>38</v>
      </c>
      <c r="F334">
        <v>246</v>
      </c>
      <c r="G334">
        <v>25</v>
      </c>
      <c r="H334">
        <v>41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67</v>
      </c>
      <c r="P334">
        <v>170</v>
      </c>
      <c r="Q334">
        <v>23</v>
      </c>
      <c r="R334">
        <v>8</v>
      </c>
      <c r="S334" t="s">
        <v>30</v>
      </c>
      <c r="T334" t="str">
        <f>VLOOKUP(Absent_Data[[#This Row],[Month of absence]],Index!$B$4:$C$15,2,FALSE)</f>
        <v>Fall</v>
      </c>
      <c r="U334" t="str" cm="1">
        <f t="array" ref="U334">_xlfn.IFS(Absent_Data[[#This Row],[Body mass index]]&lt;18.5,"Underweight", Absent_Data[[#This Row],[Body mass index]] &lt;=25, "Healthy", Absent_Data[[#This Row],[Body mass index]]&lt;=30, "Overweight",TRUE, "Obese")</f>
        <v>Healthy</v>
      </c>
      <c r="W334" s="14"/>
    </row>
    <row r="335" spans="1:23" x14ac:dyDescent="0.3">
      <c r="A335">
        <v>334</v>
      </c>
      <c r="B335">
        <v>28</v>
      </c>
      <c r="C335">
        <v>11</v>
      </c>
      <c r="D335">
        <v>3</v>
      </c>
      <c r="E335">
        <v>41</v>
      </c>
      <c r="F335">
        <v>179</v>
      </c>
      <c r="G335">
        <v>51</v>
      </c>
      <c r="H335">
        <v>38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89</v>
      </c>
      <c r="P335">
        <v>170</v>
      </c>
      <c r="Q335">
        <v>31</v>
      </c>
      <c r="R335">
        <v>1</v>
      </c>
      <c r="S335" t="s">
        <v>31</v>
      </c>
      <c r="T335" t="str">
        <f>VLOOKUP(Absent_Data[[#This Row],[Month of absence]],Index!$B$4:$C$15,2,FALSE)</f>
        <v>Fall</v>
      </c>
      <c r="U335" t="str" cm="1">
        <f t="array" ref="U335">_xlfn.IFS(Absent_Data[[#This Row],[Body mass index]]&lt;18.5,"Underweight", Absent_Data[[#This Row],[Body mass index]] &lt;=25, "Healthy", Absent_Data[[#This Row],[Body mass index]]&lt;=30, "Overweight",TRUE, "Obese")</f>
        <v>Obese</v>
      </c>
      <c r="W335" s="14"/>
    </row>
    <row r="336" spans="1:23" x14ac:dyDescent="0.3">
      <c r="A336">
        <v>335</v>
      </c>
      <c r="B336">
        <v>10</v>
      </c>
      <c r="C336">
        <v>11</v>
      </c>
      <c r="D336">
        <v>4</v>
      </c>
      <c r="E336">
        <v>55</v>
      </c>
      <c r="F336">
        <v>260</v>
      </c>
      <c r="G336">
        <v>50</v>
      </c>
      <c r="H336">
        <v>36</v>
      </c>
      <c r="I336">
        <v>0</v>
      </c>
      <c r="J336">
        <v>1</v>
      </c>
      <c r="K336">
        <v>4</v>
      </c>
      <c r="L336">
        <v>1</v>
      </c>
      <c r="M336">
        <v>0</v>
      </c>
      <c r="N336">
        <v>0</v>
      </c>
      <c r="O336">
        <v>65</v>
      </c>
      <c r="P336">
        <v>168</v>
      </c>
      <c r="Q336">
        <v>23</v>
      </c>
      <c r="R336">
        <v>8</v>
      </c>
      <c r="S336" t="s">
        <v>28</v>
      </c>
      <c r="T336" t="str">
        <f>VLOOKUP(Absent_Data[[#This Row],[Month of absence]],Index!$B$4:$C$15,2,FALSE)</f>
        <v>Fall</v>
      </c>
      <c r="U336" t="str" cm="1">
        <f t="array" ref="U336">_xlfn.IFS(Absent_Data[[#This Row],[Body mass index]]&lt;18.5,"Underweight", Absent_Data[[#This Row],[Body mass index]] &lt;=25, "Healthy", Absent_Data[[#This Row],[Body mass index]]&lt;=30, "Overweight",TRUE, "Obese")</f>
        <v>Healthy</v>
      </c>
      <c r="W336" s="14"/>
    </row>
    <row r="337" spans="1:23" x14ac:dyDescent="0.3">
      <c r="A337">
        <v>336</v>
      </c>
      <c r="B337">
        <v>15</v>
      </c>
      <c r="C337">
        <v>11</v>
      </c>
      <c r="D337">
        <v>6</v>
      </c>
      <c r="E337">
        <v>49</v>
      </c>
      <c r="F337">
        <v>260</v>
      </c>
      <c r="G337">
        <v>50</v>
      </c>
      <c r="H337">
        <v>36</v>
      </c>
      <c r="I337">
        <v>0</v>
      </c>
      <c r="J337">
        <v>1</v>
      </c>
      <c r="K337">
        <v>4</v>
      </c>
      <c r="L337">
        <v>1</v>
      </c>
      <c r="M337">
        <v>0</v>
      </c>
      <c r="N337">
        <v>0</v>
      </c>
      <c r="O337">
        <v>65</v>
      </c>
      <c r="P337">
        <v>168</v>
      </c>
      <c r="Q337">
        <v>23</v>
      </c>
      <c r="R337">
        <v>8</v>
      </c>
      <c r="S337" t="s">
        <v>42</v>
      </c>
      <c r="T337" t="str">
        <f>VLOOKUP(Absent_Data[[#This Row],[Month of absence]],Index!$B$4:$C$15,2,FALSE)</f>
        <v>Fall</v>
      </c>
      <c r="U337" t="str" cm="1">
        <f t="array" ref="U337">_xlfn.IFS(Absent_Data[[#This Row],[Body mass index]]&lt;18.5,"Underweight", Absent_Data[[#This Row],[Body mass index]] &lt;=25, "Healthy", Absent_Data[[#This Row],[Body mass index]]&lt;=30, "Overweight",TRUE, "Obese")</f>
        <v>Healthy</v>
      </c>
      <c r="W337" s="14"/>
    </row>
    <row r="338" spans="1:23" x14ac:dyDescent="0.3">
      <c r="A338">
        <v>337</v>
      </c>
      <c r="B338">
        <v>0</v>
      </c>
      <c r="C338">
        <v>11</v>
      </c>
      <c r="D338">
        <v>6</v>
      </c>
      <c r="E338">
        <v>42</v>
      </c>
      <c r="F338">
        <v>378</v>
      </c>
      <c r="G338">
        <v>49</v>
      </c>
      <c r="H338">
        <v>36</v>
      </c>
      <c r="I338">
        <v>1</v>
      </c>
      <c r="J338">
        <v>1</v>
      </c>
      <c r="K338">
        <v>2</v>
      </c>
      <c r="L338">
        <v>0</v>
      </c>
      <c r="M338">
        <v>1</v>
      </c>
      <c r="N338">
        <v>4</v>
      </c>
      <c r="O338">
        <v>65</v>
      </c>
      <c r="P338">
        <v>174</v>
      </c>
      <c r="Q338">
        <v>21</v>
      </c>
      <c r="R338">
        <v>0</v>
      </c>
      <c r="S338" t="s">
        <v>20</v>
      </c>
      <c r="T338" t="str">
        <f>VLOOKUP(Absent_Data[[#This Row],[Month of absence]],Index!$B$4:$C$15,2,FALSE)</f>
        <v>Fall</v>
      </c>
      <c r="U338" t="str" cm="1">
        <f t="array" ref="U338">_xlfn.IFS(Absent_Data[[#This Row],[Body mass index]]&lt;18.5,"Underweight", Absent_Data[[#This Row],[Body mass index]] &lt;=25, "Healthy", Absent_Data[[#This Row],[Body mass index]]&lt;=30, "Overweight",TRUE, "Obese")</f>
        <v>Healthy</v>
      </c>
      <c r="W338" s="14"/>
    </row>
    <row r="339" spans="1:23" x14ac:dyDescent="0.3">
      <c r="A339">
        <v>338</v>
      </c>
      <c r="B339">
        <v>0</v>
      </c>
      <c r="C339">
        <v>11</v>
      </c>
      <c r="D339">
        <v>3</v>
      </c>
      <c r="E339">
        <v>51</v>
      </c>
      <c r="F339">
        <v>279</v>
      </c>
      <c r="G339">
        <v>5</v>
      </c>
      <c r="H339">
        <v>39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0</v>
      </c>
      <c r="O339">
        <v>68</v>
      </c>
      <c r="P339">
        <v>168</v>
      </c>
      <c r="Q339">
        <v>24</v>
      </c>
      <c r="R339">
        <v>0</v>
      </c>
      <c r="S339" t="s">
        <v>20</v>
      </c>
      <c r="T339" t="str">
        <f>VLOOKUP(Absent_Data[[#This Row],[Month of absence]],Index!$B$4:$C$15,2,FALSE)</f>
        <v>Fall</v>
      </c>
      <c r="U339" t="str" cm="1">
        <f t="array" ref="U339">_xlfn.IFS(Absent_Data[[#This Row],[Body mass index]]&lt;18.5,"Underweight", Absent_Data[[#This Row],[Body mass index]] &lt;=25, "Healthy", Absent_Data[[#This Row],[Body mass index]]&lt;=30, "Overweight",TRUE, "Obese")</f>
        <v>Healthy</v>
      </c>
      <c r="W339" s="14"/>
    </row>
    <row r="340" spans="1:23" x14ac:dyDescent="0.3">
      <c r="A340">
        <v>339</v>
      </c>
      <c r="B340">
        <v>23</v>
      </c>
      <c r="C340">
        <v>11</v>
      </c>
      <c r="D340">
        <v>5</v>
      </c>
      <c r="E340">
        <v>46</v>
      </c>
      <c r="F340">
        <v>179</v>
      </c>
      <c r="G340">
        <v>51</v>
      </c>
      <c r="H340">
        <v>38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89</v>
      </c>
      <c r="P340">
        <v>170</v>
      </c>
      <c r="Q340">
        <v>31</v>
      </c>
      <c r="R340">
        <v>1</v>
      </c>
      <c r="S340" t="s">
        <v>22</v>
      </c>
      <c r="T340" t="str">
        <f>VLOOKUP(Absent_Data[[#This Row],[Month of absence]],Index!$B$4:$C$15,2,FALSE)</f>
        <v>Fall</v>
      </c>
      <c r="U340" t="str" cm="1">
        <f t="array" ref="U340">_xlfn.IFS(Absent_Data[[#This Row],[Body mass index]]&lt;18.5,"Underweight", Absent_Data[[#This Row],[Body mass index]] &lt;=25, "Healthy", Absent_Data[[#This Row],[Body mass index]]&lt;=30, "Overweight",TRUE, "Obese")</f>
        <v>Obese</v>
      </c>
      <c r="W340" s="14"/>
    </row>
    <row r="341" spans="1:23" x14ac:dyDescent="0.3">
      <c r="A341">
        <v>340</v>
      </c>
      <c r="B341">
        <v>12</v>
      </c>
      <c r="C341">
        <v>12</v>
      </c>
      <c r="D341">
        <v>2</v>
      </c>
      <c r="E341">
        <v>40</v>
      </c>
      <c r="F341">
        <v>225</v>
      </c>
      <c r="G341">
        <v>26</v>
      </c>
      <c r="H341">
        <v>28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2</v>
      </c>
      <c r="O341">
        <v>69</v>
      </c>
      <c r="P341">
        <v>169</v>
      </c>
      <c r="Q341">
        <v>24</v>
      </c>
      <c r="R341">
        <v>3</v>
      </c>
      <c r="S341" t="s">
        <v>39</v>
      </c>
      <c r="T341" t="str">
        <f>VLOOKUP(Absent_Data[[#This Row],[Month of absence]],Index!$B$4:$C$15,2,FALSE)</f>
        <v>Winter</v>
      </c>
      <c r="U341" t="str" cm="1">
        <f t="array" ref="U341">_xlfn.IFS(Absent_Data[[#This Row],[Body mass index]]&lt;18.5,"Underweight", Absent_Data[[#This Row],[Body mass index]] &lt;=25, "Healthy", Absent_Data[[#This Row],[Body mass index]]&lt;=30, "Overweight",TRUE, "Obese")</f>
        <v>Healthy</v>
      </c>
      <c r="W341" s="14"/>
    </row>
    <row r="342" spans="1:23" x14ac:dyDescent="0.3">
      <c r="A342">
        <v>341</v>
      </c>
      <c r="B342">
        <v>28</v>
      </c>
      <c r="C342">
        <v>12</v>
      </c>
      <c r="D342">
        <v>2</v>
      </c>
      <c r="E342">
        <v>32</v>
      </c>
      <c r="F342">
        <v>179</v>
      </c>
      <c r="G342">
        <v>51</v>
      </c>
      <c r="H342">
        <v>38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89</v>
      </c>
      <c r="P342">
        <v>170</v>
      </c>
      <c r="Q342">
        <v>31</v>
      </c>
      <c r="R342">
        <v>2</v>
      </c>
      <c r="S342" t="s">
        <v>31</v>
      </c>
      <c r="T342" t="str">
        <f>VLOOKUP(Absent_Data[[#This Row],[Month of absence]],Index!$B$4:$C$15,2,FALSE)</f>
        <v>Winter</v>
      </c>
      <c r="U342" t="str" cm="1">
        <f t="array" ref="U342">_xlfn.IFS(Absent_Data[[#This Row],[Body mass index]]&lt;18.5,"Underweight", Absent_Data[[#This Row],[Body mass index]] &lt;=25, "Healthy", Absent_Data[[#This Row],[Body mass index]]&lt;=30, "Overweight",TRUE, "Obese")</f>
        <v>Obese</v>
      </c>
      <c r="W342" s="14"/>
    </row>
    <row r="343" spans="1:23" x14ac:dyDescent="0.3">
      <c r="A343">
        <v>342</v>
      </c>
      <c r="B343">
        <v>28</v>
      </c>
      <c r="C343">
        <v>12</v>
      </c>
      <c r="D343">
        <v>2</v>
      </c>
      <c r="E343">
        <v>47</v>
      </c>
      <c r="F343">
        <v>179</v>
      </c>
      <c r="G343">
        <v>51</v>
      </c>
      <c r="H343">
        <v>38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89</v>
      </c>
      <c r="P343">
        <v>170</v>
      </c>
      <c r="Q343">
        <v>31</v>
      </c>
      <c r="R343">
        <v>1</v>
      </c>
      <c r="S343" t="s">
        <v>31</v>
      </c>
      <c r="T343" t="str">
        <f>VLOOKUP(Absent_Data[[#This Row],[Month of absence]],Index!$B$4:$C$15,2,FALSE)</f>
        <v>Winter</v>
      </c>
      <c r="U343" t="str" cm="1">
        <f t="array" ref="U343">_xlfn.IFS(Absent_Data[[#This Row],[Body mass index]]&lt;18.5,"Underweight", Absent_Data[[#This Row],[Body mass index]] &lt;=25, "Healthy", Absent_Data[[#This Row],[Body mass index]]&lt;=30, "Overweight",TRUE, "Obese")</f>
        <v>Obese</v>
      </c>
      <c r="W343" s="14"/>
    </row>
    <row r="344" spans="1:23" x14ac:dyDescent="0.3">
      <c r="A344">
        <v>343</v>
      </c>
      <c r="B344">
        <v>23</v>
      </c>
      <c r="C344">
        <v>12</v>
      </c>
      <c r="D344">
        <v>2</v>
      </c>
      <c r="E344">
        <v>41</v>
      </c>
      <c r="F344">
        <v>235</v>
      </c>
      <c r="G344">
        <v>11</v>
      </c>
      <c r="H344">
        <v>37</v>
      </c>
      <c r="I344">
        <v>0</v>
      </c>
      <c r="J344">
        <v>3</v>
      </c>
      <c r="K344">
        <v>1</v>
      </c>
      <c r="L344">
        <v>0</v>
      </c>
      <c r="M344">
        <v>0</v>
      </c>
      <c r="N344">
        <v>1</v>
      </c>
      <c r="O344">
        <v>88</v>
      </c>
      <c r="P344">
        <v>172</v>
      </c>
      <c r="Q344">
        <v>29</v>
      </c>
      <c r="R344">
        <v>3</v>
      </c>
      <c r="S344" t="s">
        <v>22</v>
      </c>
      <c r="T344" t="str">
        <f>VLOOKUP(Absent_Data[[#This Row],[Month of absence]],Index!$B$4:$C$15,2,FALSE)</f>
        <v>Winter</v>
      </c>
      <c r="U344" t="str" cm="1">
        <f t="array" ref="U344">_xlfn.IFS(Absent_Data[[#This Row],[Body mass index]]&lt;18.5,"Underweight", Absent_Data[[#This Row],[Body mass index]] &lt;=25, "Healthy", Absent_Data[[#This Row],[Body mass index]]&lt;=30, "Overweight",TRUE, "Obese")</f>
        <v>Overweight</v>
      </c>
      <c r="W344" s="14"/>
    </row>
    <row r="345" spans="1:23" x14ac:dyDescent="0.3">
      <c r="A345">
        <v>344</v>
      </c>
      <c r="B345">
        <v>28</v>
      </c>
      <c r="C345">
        <v>12</v>
      </c>
      <c r="D345">
        <v>3</v>
      </c>
      <c r="E345">
        <v>45</v>
      </c>
      <c r="F345">
        <v>118</v>
      </c>
      <c r="G345">
        <v>13</v>
      </c>
      <c r="H345">
        <v>50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98</v>
      </c>
      <c r="P345">
        <v>178</v>
      </c>
      <c r="Q345">
        <v>31</v>
      </c>
      <c r="R345">
        <v>1</v>
      </c>
      <c r="S345" t="s">
        <v>31</v>
      </c>
      <c r="T345" t="str">
        <f>VLOOKUP(Absent_Data[[#This Row],[Month of absence]],Index!$B$4:$C$15,2,FALSE)</f>
        <v>Winter</v>
      </c>
      <c r="U345" t="str" cm="1">
        <f t="array" ref="U345">_xlfn.IFS(Absent_Data[[#This Row],[Body mass index]]&lt;18.5,"Underweight", Absent_Data[[#This Row],[Body mass index]] &lt;=25, "Healthy", Absent_Data[[#This Row],[Body mass index]]&lt;=30, "Overweight",TRUE, "Obese")</f>
        <v>Obese</v>
      </c>
      <c r="W345" s="14"/>
    </row>
    <row r="346" spans="1:23" x14ac:dyDescent="0.3">
      <c r="A346">
        <v>345</v>
      </c>
      <c r="B346">
        <v>28</v>
      </c>
      <c r="C346">
        <v>12</v>
      </c>
      <c r="D346">
        <v>6</v>
      </c>
      <c r="E346">
        <v>23</v>
      </c>
      <c r="F346">
        <v>260</v>
      </c>
      <c r="G346">
        <v>50</v>
      </c>
      <c r="H346">
        <v>36</v>
      </c>
      <c r="I346">
        <v>0</v>
      </c>
      <c r="J346">
        <v>1</v>
      </c>
      <c r="K346">
        <v>4</v>
      </c>
      <c r="L346">
        <v>1</v>
      </c>
      <c r="M346">
        <v>0</v>
      </c>
      <c r="N346">
        <v>0</v>
      </c>
      <c r="O346">
        <v>65</v>
      </c>
      <c r="P346">
        <v>168</v>
      </c>
      <c r="Q346">
        <v>23</v>
      </c>
      <c r="R346">
        <v>4</v>
      </c>
      <c r="S346" t="s">
        <v>31</v>
      </c>
      <c r="T346" t="str">
        <f>VLOOKUP(Absent_Data[[#This Row],[Month of absence]],Index!$B$4:$C$15,2,FALSE)</f>
        <v>Winter</v>
      </c>
      <c r="U346" t="str" cm="1">
        <f t="array" ref="U346">_xlfn.IFS(Absent_Data[[#This Row],[Body mass index]]&lt;18.5,"Underweight", Absent_Data[[#This Row],[Body mass index]] &lt;=25, "Healthy", Absent_Data[[#This Row],[Body mass index]]&lt;=30, "Overweight",TRUE, "Obese")</f>
        <v>Healthy</v>
      </c>
      <c r="W346" s="14"/>
    </row>
    <row r="347" spans="1:23" x14ac:dyDescent="0.3">
      <c r="A347">
        <v>346</v>
      </c>
      <c r="B347">
        <v>4</v>
      </c>
      <c r="C347">
        <v>12</v>
      </c>
      <c r="D347">
        <v>5</v>
      </c>
      <c r="E347">
        <v>47</v>
      </c>
      <c r="F347">
        <v>246</v>
      </c>
      <c r="G347">
        <v>25</v>
      </c>
      <c r="H347">
        <v>41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67</v>
      </c>
      <c r="P347">
        <v>170</v>
      </c>
      <c r="Q347">
        <v>23</v>
      </c>
      <c r="R347">
        <v>8</v>
      </c>
      <c r="S347" t="s">
        <v>43</v>
      </c>
      <c r="T347" t="str">
        <f>VLOOKUP(Absent_Data[[#This Row],[Month of absence]],Index!$B$4:$C$15,2,FALSE)</f>
        <v>Winter</v>
      </c>
      <c r="U347" t="str" cm="1">
        <f t="array" ref="U347">_xlfn.IFS(Absent_Data[[#This Row],[Body mass index]]&lt;18.5,"Underweight", Absent_Data[[#This Row],[Body mass index]] &lt;=25, "Healthy", Absent_Data[[#This Row],[Body mass index]]&lt;=30, "Overweight",TRUE, "Obese")</f>
        <v>Healthy</v>
      </c>
      <c r="W347" s="14"/>
    </row>
    <row r="348" spans="1:23" x14ac:dyDescent="0.3">
      <c r="A348">
        <v>347</v>
      </c>
      <c r="B348">
        <v>28</v>
      </c>
      <c r="C348">
        <v>12</v>
      </c>
      <c r="D348">
        <v>5</v>
      </c>
      <c r="E348">
        <v>37</v>
      </c>
      <c r="F348">
        <v>179</v>
      </c>
      <c r="G348">
        <v>51</v>
      </c>
      <c r="H348">
        <v>38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89</v>
      </c>
      <c r="P348">
        <v>170</v>
      </c>
      <c r="Q348">
        <v>31</v>
      </c>
      <c r="R348">
        <v>1</v>
      </c>
      <c r="S348" t="s">
        <v>31</v>
      </c>
      <c r="T348" t="str">
        <f>VLOOKUP(Absent_Data[[#This Row],[Month of absence]],Index!$B$4:$C$15,2,FALSE)</f>
        <v>Winter</v>
      </c>
      <c r="U348" t="str" cm="1">
        <f t="array" ref="U348">_xlfn.IFS(Absent_Data[[#This Row],[Body mass index]]&lt;18.5,"Underweight", Absent_Data[[#This Row],[Body mass index]] &lt;=25, "Healthy", Absent_Data[[#This Row],[Body mass index]]&lt;=30, "Overweight",TRUE, "Obese")</f>
        <v>Obese</v>
      </c>
      <c r="W348" s="14"/>
    </row>
    <row r="349" spans="1:23" x14ac:dyDescent="0.3">
      <c r="A349">
        <v>348</v>
      </c>
      <c r="B349">
        <v>28</v>
      </c>
      <c r="C349">
        <v>12</v>
      </c>
      <c r="D349">
        <v>6</v>
      </c>
      <c r="E349">
        <v>35</v>
      </c>
      <c r="F349">
        <v>179</v>
      </c>
      <c r="G349">
        <v>51</v>
      </c>
      <c r="H349">
        <v>38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89</v>
      </c>
      <c r="P349">
        <v>170</v>
      </c>
      <c r="Q349">
        <v>31</v>
      </c>
      <c r="R349">
        <v>1</v>
      </c>
      <c r="S349" t="s">
        <v>31</v>
      </c>
      <c r="T349" t="str">
        <f>VLOOKUP(Absent_Data[[#This Row],[Month of absence]],Index!$B$4:$C$15,2,FALSE)</f>
        <v>Winter</v>
      </c>
      <c r="U349" t="str" cm="1">
        <f t="array" ref="U349">_xlfn.IFS(Absent_Data[[#This Row],[Body mass index]]&lt;18.5,"Underweight", Absent_Data[[#This Row],[Body mass index]] &lt;=25, "Healthy", Absent_Data[[#This Row],[Body mass index]]&lt;=30, "Overweight",TRUE, "Obese")</f>
        <v>Obese</v>
      </c>
      <c r="W349" s="14"/>
    </row>
    <row r="350" spans="1:23" x14ac:dyDescent="0.3">
      <c r="A350">
        <v>349</v>
      </c>
      <c r="B350">
        <v>23</v>
      </c>
      <c r="C350">
        <v>12</v>
      </c>
      <c r="D350">
        <v>3</v>
      </c>
      <c r="E350">
        <v>22</v>
      </c>
      <c r="F350">
        <v>179</v>
      </c>
      <c r="G350">
        <v>26</v>
      </c>
      <c r="H350">
        <v>30</v>
      </c>
      <c r="I350">
        <v>0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56</v>
      </c>
      <c r="P350">
        <v>171</v>
      </c>
      <c r="Q350">
        <v>19</v>
      </c>
      <c r="R350">
        <v>1</v>
      </c>
      <c r="S350" t="s">
        <v>22</v>
      </c>
      <c r="T350" t="str">
        <f>VLOOKUP(Absent_Data[[#This Row],[Month of absence]],Index!$B$4:$C$15,2,FALSE)</f>
        <v>Winter</v>
      </c>
      <c r="U350" t="str" cm="1">
        <f t="array" ref="U350">_xlfn.IFS(Absent_Data[[#This Row],[Body mass index]]&lt;18.5,"Underweight", Absent_Data[[#This Row],[Body mass index]] &lt;=25, "Healthy", Absent_Data[[#This Row],[Body mass index]]&lt;=30, "Overweight",TRUE, "Obese")</f>
        <v>Healthy</v>
      </c>
      <c r="W350" s="14"/>
    </row>
    <row r="351" spans="1:23" x14ac:dyDescent="0.3">
      <c r="A351">
        <v>350</v>
      </c>
      <c r="B351">
        <v>25</v>
      </c>
      <c r="C351">
        <v>12</v>
      </c>
      <c r="D351">
        <v>3</v>
      </c>
      <c r="E351">
        <v>38</v>
      </c>
      <c r="F351">
        <v>118</v>
      </c>
      <c r="G351">
        <v>10</v>
      </c>
      <c r="H351">
        <v>37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83</v>
      </c>
      <c r="P351">
        <v>172</v>
      </c>
      <c r="Q351">
        <v>28</v>
      </c>
      <c r="R351">
        <v>8</v>
      </c>
      <c r="S351" t="s">
        <v>33</v>
      </c>
      <c r="T351" t="str">
        <f>VLOOKUP(Absent_Data[[#This Row],[Month of absence]],Index!$B$4:$C$15,2,FALSE)</f>
        <v>Winter</v>
      </c>
      <c r="U351" t="str" cm="1">
        <f t="array" ref="U351">_xlfn.IFS(Absent_Data[[#This Row],[Body mass index]]&lt;18.5,"Underweight", Absent_Data[[#This Row],[Body mass index]] &lt;=25, "Healthy", Absent_Data[[#This Row],[Body mass index]]&lt;=30, "Overweight",TRUE, "Obese")</f>
        <v>Overweight</v>
      </c>
      <c r="W351" s="14"/>
    </row>
    <row r="352" spans="1:23" x14ac:dyDescent="0.3">
      <c r="A352">
        <v>351</v>
      </c>
      <c r="B352">
        <v>25</v>
      </c>
      <c r="C352">
        <v>12</v>
      </c>
      <c r="D352">
        <v>5</v>
      </c>
      <c r="E352">
        <v>23</v>
      </c>
      <c r="F352">
        <v>235</v>
      </c>
      <c r="G352">
        <v>11</v>
      </c>
      <c r="H352">
        <v>37</v>
      </c>
      <c r="I352">
        <v>0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88</v>
      </c>
      <c r="P352">
        <v>172</v>
      </c>
      <c r="Q352">
        <v>29</v>
      </c>
      <c r="R352">
        <v>2</v>
      </c>
      <c r="S352" t="s">
        <v>33</v>
      </c>
      <c r="T352" t="str">
        <f>VLOOKUP(Absent_Data[[#This Row],[Month of absence]],Index!$B$4:$C$15,2,FALSE)</f>
        <v>Winter</v>
      </c>
      <c r="U352" t="str" cm="1">
        <f t="array" ref="U352">_xlfn.IFS(Absent_Data[[#This Row],[Body mass index]]&lt;18.5,"Underweight", Absent_Data[[#This Row],[Body mass index]] &lt;=25, "Healthy", Absent_Data[[#This Row],[Body mass index]]&lt;=30, "Overweight",TRUE, "Obese")</f>
        <v>Overweight</v>
      </c>
      <c r="W352" s="14"/>
    </row>
    <row r="353" spans="1:23" x14ac:dyDescent="0.3">
      <c r="A353">
        <v>352</v>
      </c>
      <c r="B353">
        <v>28</v>
      </c>
      <c r="C353">
        <v>12</v>
      </c>
      <c r="D353">
        <v>6</v>
      </c>
      <c r="E353">
        <v>54</v>
      </c>
      <c r="F353">
        <v>179</v>
      </c>
      <c r="G353">
        <v>51</v>
      </c>
      <c r="H353">
        <v>38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89</v>
      </c>
      <c r="P353">
        <v>170</v>
      </c>
      <c r="Q353">
        <v>31</v>
      </c>
      <c r="R353">
        <v>1</v>
      </c>
      <c r="S353" t="s">
        <v>31</v>
      </c>
      <c r="T353" t="str">
        <f>VLOOKUP(Absent_Data[[#This Row],[Month of absence]],Index!$B$4:$C$15,2,FALSE)</f>
        <v>Winter</v>
      </c>
      <c r="U353" t="str" cm="1">
        <f t="array" ref="U353">_xlfn.IFS(Absent_Data[[#This Row],[Body mass index]]&lt;18.5,"Underweight", Absent_Data[[#This Row],[Body mass index]] &lt;=25, "Healthy", Absent_Data[[#This Row],[Body mass index]]&lt;=30, "Overweight",TRUE, "Obese")</f>
        <v>Obese</v>
      </c>
      <c r="W353" s="14"/>
    </row>
    <row r="354" spans="1:23" x14ac:dyDescent="0.3">
      <c r="A354">
        <v>353</v>
      </c>
      <c r="B354">
        <v>13</v>
      </c>
      <c r="C354">
        <v>12</v>
      </c>
      <c r="D354">
        <v>3</v>
      </c>
      <c r="E354">
        <v>47</v>
      </c>
      <c r="F354">
        <v>235</v>
      </c>
      <c r="G354">
        <v>20</v>
      </c>
      <c r="H354">
        <v>43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106</v>
      </c>
      <c r="P354">
        <v>167</v>
      </c>
      <c r="Q354">
        <v>38</v>
      </c>
      <c r="R354">
        <v>8</v>
      </c>
      <c r="S354" t="s">
        <v>30</v>
      </c>
      <c r="T354" t="str">
        <f>VLOOKUP(Absent_Data[[#This Row],[Month of absence]],Index!$B$4:$C$15,2,FALSE)</f>
        <v>Winter</v>
      </c>
      <c r="U354" t="str" cm="1">
        <f t="array" ref="U354">_xlfn.IFS(Absent_Data[[#This Row],[Body mass index]]&lt;18.5,"Underweight", Absent_Data[[#This Row],[Body mass index]] &lt;=25, "Healthy", Absent_Data[[#This Row],[Body mass index]]&lt;=30, "Overweight",TRUE, "Obese")</f>
        <v>Obese</v>
      </c>
      <c r="W354" s="14"/>
    </row>
    <row r="355" spans="1:23" x14ac:dyDescent="0.3">
      <c r="A355">
        <v>354</v>
      </c>
      <c r="B355">
        <v>14</v>
      </c>
      <c r="C355">
        <v>12</v>
      </c>
      <c r="D355">
        <v>3</v>
      </c>
      <c r="E355">
        <v>23</v>
      </c>
      <c r="F355">
        <v>235</v>
      </c>
      <c r="G355">
        <v>11</v>
      </c>
      <c r="H355">
        <v>37</v>
      </c>
      <c r="I355">
        <v>0</v>
      </c>
      <c r="J355">
        <v>3</v>
      </c>
      <c r="K355">
        <v>1</v>
      </c>
      <c r="L355">
        <v>0</v>
      </c>
      <c r="M355">
        <v>0</v>
      </c>
      <c r="N355">
        <v>1</v>
      </c>
      <c r="O355">
        <v>88</v>
      </c>
      <c r="P355">
        <v>172</v>
      </c>
      <c r="Q355">
        <v>29</v>
      </c>
      <c r="R355">
        <v>4</v>
      </c>
      <c r="S355" t="s">
        <v>27</v>
      </c>
      <c r="T355" t="str">
        <f>VLOOKUP(Absent_Data[[#This Row],[Month of absence]],Index!$B$4:$C$15,2,FALSE)</f>
        <v>Winter</v>
      </c>
      <c r="U355" t="str" cm="1">
        <f t="array" ref="U355">_xlfn.IFS(Absent_Data[[#This Row],[Body mass index]]&lt;18.5,"Underweight", Absent_Data[[#This Row],[Body mass index]] &lt;=25, "Healthy", Absent_Data[[#This Row],[Body mass index]]&lt;=30, "Overweight",TRUE, "Obese")</f>
        <v>Overweight</v>
      </c>
      <c r="W355" s="14"/>
    </row>
    <row r="356" spans="1:23" x14ac:dyDescent="0.3">
      <c r="A356">
        <v>355</v>
      </c>
      <c r="B356">
        <v>26</v>
      </c>
      <c r="C356">
        <v>12</v>
      </c>
      <c r="D356">
        <v>4</v>
      </c>
      <c r="E356">
        <v>29</v>
      </c>
      <c r="F356">
        <v>260</v>
      </c>
      <c r="G356">
        <v>50</v>
      </c>
      <c r="H356">
        <v>36</v>
      </c>
      <c r="I356">
        <v>0</v>
      </c>
      <c r="J356">
        <v>1</v>
      </c>
      <c r="K356">
        <v>4</v>
      </c>
      <c r="L356">
        <v>1</v>
      </c>
      <c r="M356">
        <v>0</v>
      </c>
      <c r="N356">
        <v>0</v>
      </c>
      <c r="O356">
        <v>65</v>
      </c>
      <c r="P356">
        <v>168</v>
      </c>
      <c r="Q356">
        <v>23</v>
      </c>
      <c r="R356">
        <v>8</v>
      </c>
      <c r="S356" t="s">
        <v>19</v>
      </c>
      <c r="T356" t="str">
        <f>VLOOKUP(Absent_Data[[#This Row],[Month of absence]],Index!$B$4:$C$15,2,FALSE)</f>
        <v>Winter</v>
      </c>
      <c r="U356" t="str" cm="1">
        <f t="array" ref="U356">_xlfn.IFS(Absent_Data[[#This Row],[Body mass index]]&lt;18.5,"Underweight", Absent_Data[[#This Row],[Body mass index]] &lt;=25, "Healthy", Absent_Data[[#This Row],[Body mass index]]&lt;=30, "Overweight",TRUE, "Obese")</f>
        <v>Healthy</v>
      </c>
      <c r="W356" s="14"/>
    </row>
    <row r="357" spans="1:23" x14ac:dyDescent="0.3">
      <c r="A357">
        <v>356</v>
      </c>
      <c r="B357">
        <v>28</v>
      </c>
      <c r="C357">
        <v>12</v>
      </c>
      <c r="D357">
        <v>2</v>
      </c>
      <c r="E357">
        <v>46</v>
      </c>
      <c r="F357">
        <v>157</v>
      </c>
      <c r="G357">
        <v>27</v>
      </c>
      <c r="H357">
        <v>29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75</v>
      </c>
      <c r="P357">
        <v>185</v>
      </c>
      <c r="Q357">
        <v>22</v>
      </c>
      <c r="R357">
        <v>2</v>
      </c>
      <c r="S357" t="s">
        <v>31</v>
      </c>
      <c r="T357" t="str">
        <f>VLOOKUP(Absent_Data[[#This Row],[Month of absence]],Index!$B$4:$C$15,2,FALSE)</f>
        <v>Winter</v>
      </c>
      <c r="U357" t="str" cm="1">
        <f t="array" ref="U357">_xlfn.IFS(Absent_Data[[#This Row],[Body mass index]]&lt;18.5,"Underweight", Absent_Data[[#This Row],[Body mass index]] &lt;=25, "Healthy", Absent_Data[[#This Row],[Body mass index]]&lt;=30, "Overweight",TRUE, "Obese")</f>
        <v>Healthy</v>
      </c>
      <c r="W357" s="14"/>
    </row>
    <row r="358" spans="1:23" x14ac:dyDescent="0.3">
      <c r="A358">
        <v>357</v>
      </c>
      <c r="B358">
        <v>28</v>
      </c>
      <c r="C358">
        <v>12</v>
      </c>
      <c r="D358">
        <v>2</v>
      </c>
      <c r="E358">
        <v>34</v>
      </c>
      <c r="F358">
        <v>179</v>
      </c>
      <c r="G358">
        <v>51</v>
      </c>
      <c r="H358">
        <v>38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89</v>
      </c>
      <c r="P358">
        <v>170</v>
      </c>
      <c r="Q358">
        <v>31</v>
      </c>
      <c r="R358">
        <v>3</v>
      </c>
      <c r="S358" t="s">
        <v>31</v>
      </c>
      <c r="T358" t="str">
        <f>VLOOKUP(Absent_Data[[#This Row],[Month of absence]],Index!$B$4:$C$15,2,FALSE)</f>
        <v>Winter</v>
      </c>
      <c r="U358" t="str" cm="1">
        <f t="array" ref="U358">_xlfn.IFS(Absent_Data[[#This Row],[Body mass index]]&lt;18.5,"Underweight", Absent_Data[[#This Row],[Body mass index]] &lt;=25, "Healthy", Absent_Data[[#This Row],[Body mass index]]&lt;=30, "Overweight",TRUE, "Obese")</f>
        <v>Obese</v>
      </c>
      <c r="W358" s="14"/>
    </row>
    <row r="359" spans="1:23" x14ac:dyDescent="0.3">
      <c r="A359">
        <v>358</v>
      </c>
      <c r="B359">
        <v>19</v>
      </c>
      <c r="C359">
        <v>12</v>
      </c>
      <c r="D359">
        <v>2</v>
      </c>
      <c r="E359">
        <v>51</v>
      </c>
      <c r="F359">
        <v>289</v>
      </c>
      <c r="G359">
        <v>36</v>
      </c>
      <c r="H359">
        <v>33</v>
      </c>
      <c r="I359">
        <v>0</v>
      </c>
      <c r="J359">
        <v>1</v>
      </c>
      <c r="K359">
        <v>2</v>
      </c>
      <c r="L359">
        <v>1</v>
      </c>
      <c r="M359">
        <v>0</v>
      </c>
      <c r="N359">
        <v>1</v>
      </c>
      <c r="O359">
        <v>90</v>
      </c>
      <c r="P359">
        <v>172</v>
      </c>
      <c r="Q359">
        <v>30</v>
      </c>
      <c r="R359">
        <v>8</v>
      </c>
      <c r="S359" t="s">
        <v>25</v>
      </c>
      <c r="T359" t="str">
        <f>VLOOKUP(Absent_Data[[#This Row],[Month of absence]],Index!$B$4:$C$15,2,FALSE)</f>
        <v>Winter</v>
      </c>
      <c r="U359" t="str" cm="1">
        <f t="array" ref="U359">_xlfn.IFS(Absent_Data[[#This Row],[Body mass index]]&lt;18.5,"Underweight", Absent_Data[[#This Row],[Body mass index]] &lt;=25, "Healthy", Absent_Data[[#This Row],[Body mass index]]&lt;=30, "Overweight",TRUE, "Obese")</f>
        <v>Overweight</v>
      </c>
      <c r="W359" s="14"/>
    </row>
    <row r="360" spans="1:23" x14ac:dyDescent="0.3">
      <c r="A360">
        <v>359</v>
      </c>
      <c r="B360">
        <v>23</v>
      </c>
      <c r="C360">
        <v>1</v>
      </c>
      <c r="D360">
        <v>4</v>
      </c>
      <c r="E360">
        <v>49</v>
      </c>
      <c r="F360">
        <v>225</v>
      </c>
      <c r="G360">
        <v>26</v>
      </c>
      <c r="H360">
        <v>28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2</v>
      </c>
      <c r="O360">
        <v>69</v>
      </c>
      <c r="P360">
        <v>169</v>
      </c>
      <c r="Q360">
        <v>24</v>
      </c>
      <c r="R360">
        <v>5</v>
      </c>
      <c r="S360" t="s">
        <v>22</v>
      </c>
      <c r="T360" t="str">
        <f>VLOOKUP(Absent_Data[[#This Row],[Month of absence]],Index!$B$4:$C$15,2,FALSE)</f>
        <v>Winter</v>
      </c>
      <c r="U360" t="str" cm="1">
        <f t="array" ref="U360">_xlfn.IFS(Absent_Data[[#This Row],[Body mass index]]&lt;18.5,"Underweight", Absent_Data[[#This Row],[Body mass index]] &lt;=25, "Healthy", Absent_Data[[#This Row],[Body mass index]]&lt;=30, "Overweight",TRUE, "Obese")</f>
        <v>Healthy</v>
      </c>
      <c r="W360" s="14"/>
    </row>
    <row r="361" spans="1:23" x14ac:dyDescent="0.3">
      <c r="A361">
        <v>360</v>
      </c>
      <c r="B361">
        <v>19</v>
      </c>
      <c r="C361">
        <v>1</v>
      </c>
      <c r="D361">
        <v>2</v>
      </c>
      <c r="E361">
        <v>30</v>
      </c>
      <c r="F361">
        <v>118</v>
      </c>
      <c r="G361">
        <v>10</v>
      </c>
      <c r="H361">
        <v>37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83</v>
      </c>
      <c r="P361">
        <v>172</v>
      </c>
      <c r="Q361">
        <v>28</v>
      </c>
      <c r="R361">
        <v>32</v>
      </c>
      <c r="S361" t="s">
        <v>25</v>
      </c>
      <c r="T361" t="str">
        <f>VLOOKUP(Absent_Data[[#This Row],[Month of absence]],Index!$B$4:$C$15,2,FALSE)</f>
        <v>Winter</v>
      </c>
      <c r="U361" t="str" cm="1">
        <f t="array" ref="U361">_xlfn.IFS(Absent_Data[[#This Row],[Body mass index]]&lt;18.5,"Underweight", Absent_Data[[#This Row],[Body mass index]] &lt;=25, "Healthy", Absent_Data[[#This Row],[Body mass index]]&lt;=30, "Overweight",TRUE, "Obese")</f>
        <v>Overweight</v>
      </c>
      <c r="W361" s="14"/>
    </row>
    <row r="362" spans="1:23" x14ac:dyDescent="0.3">
      <c r="A362">
        <v>361</v>
      </c>
      <c r="B362">
        <v>23</v>
      </c>
      <c r="C362">
        <v>1</v>
      </c>
      <c r="D362">
        <v>2</v>
      </c>
      <c r="E362">
        <v>40</v>
      </c>
      <c r="F362">
        <v>155</v>
      </c>
      <c r="G362">
        <v>12</v>
      </c>
      <c r="H362">
        <v>34</v>
      </c>
      <c r="I362">
        <v>0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95</v>
      </c>
      <c r="P362">
        <v>196</v>
      </c>
      <c r="Q362">
        <v>25</v>
      </c>
      <c r="R362">
        <v>2</v>
      </c>
      <c r="S362" t="s">
        <v>22</v>
      </c>
      <c r="T362" t="str">
        <f>VLOOKUP(Absent_Data[[#This Row],[Month of absence]],Index!$B$4:$C$15,2,FALSE)</f>
        <v>Winter</v>
      </c>
      <c r="U362" t="str" cm="1">
        <f t="array" ref="U362">_xlfn.IFS(Absent_Data[[#This Row],[Body mass index]]&lt;18.5,"Underweight", Absent_Data[[#This Row],[Body mass index]] &lt;=25, "Healthy", Absent_Data[[#This Row],[Body mass index]]&lt;=30, "Overweight",TRUE, "Obese")</f>
        <v>Healthy</v>
      </c>
      <c r="W362" s="14"/>
    </row>
    <row r="363" spans="1:23" x14ac:dyDescent="0.3">
      <c r="A363">
        <v>362</v>
      </c>
      <c r="B363">
        <v>13</v>
      </c>
      <c r="C363">
        <v>1</v>
      </c>
      <c r="D363">
        <v>3</v>
      </c>
      <c r="E363">
        <v>28</v>
      </c>
      <c r="F363">
        <v>235</v>
      </c>
      <c r="G363">
        <v>11</v>
      </c>
      <c r="H363">
        <v>37</v>
      </c>
      <c r="I363">
        <v>0</v>
      </c>
      <c r="J363">
        <v>3</v>
      </c>
      <c r="K363">
        <v>1</v>
      </c>
      <c r="L363">
        <v>0</v>
      </c>
      <c r="M363">
        <v>0</v>
      </c>
      <c r="N363">
        <v>1</v>
      </c>
      <c r="O363">
        <v>88</v>
      </c>
      <c r="P363">
        <v>172</v>
      </c>
      <c r="Q363">
        <v>29</v>
      </c>
      <c r="R363">
        <v>1</v>
      </c>
      <c r="S363" t="s">
        <v>30</v>
      </c>
      <c r="T363" t="str">
        <f>VLOOKUP(Absent_Data[[#This Row],[Month of absence]],Index!$B$4:$C$15,2,FALSE)</f>
        <v>Winter</v>
      </c>
      <c r="U363" t="str" cm="1">
        <f t="array" ref="U363">_xlfn.IFS(Absent_Data[[#This Row],[Body mass index]]&lt;18.5,"Underweight", Absent_Data[[#This Row],[Body mass index]] &lt;=25, "Healthy", Absent_Data[[#This Row],[Body mass index]]&lt;=30, "Overweight",TRUE, "Obese")</f>
        <v>Overweight</v>
      </c>
      <c r="W363" s="14"/>
    </row>
    <row r="364" spans="1:23" x14ac:dyDescent="0.3">
      <c r="A364">
        <v>363</v>
      </c>
      <c r="B364">
        <v>23</v>
      </c>
      <c r="C364">
        <v>1</v>
      </c>
      <c r="D364">
        <v>3</v>
      </c>
      <c r="E364">
        <v>44</v>
      </c>
      <c r="F364">
        <v>155</v>
      </c>
      <c r="G364">
        <v>12</v>
      </c>
      <c r="H364">
        <v>34</v>
      </c>
      <c r="I364">
        <v>0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95</v>
      </c>
      <c r="P364">
        <v>196</v>
      </c>
      <c r="Q364">
        <v>25</v>
      </c>
      <c r="R364">
        <v>4</v>
      </c>
      <c r="S364" t="s">
        <v>22</v>
      </c>
      <c r="T364" t="str">
        <f>VLOOKUP(Absent_Data[[#This Row],[Month of absence]],Index!$B$4:$C$15,2,FALSE)</f>
        <v>Winter</v>
      </c>
      <c r="U364" t="str" cm="1">
        <f t="array" ref="U364">_xlfn.IFS(Absent_Data[[#This Row],[Body mass index]]&lt;18.5,"Underweight", Absent_Data[[#This Row],[Body mass index]] &lt;=25, "Healthy", Absent_Data[[#This Row],[Body mass index]]&lt;=30, "Overweight",TRUE, "Obese")</f>
        <v>Healthy</v>
      </c>
      <c r="W364" s="14"/>
    </row>
    <row r="365" spans="1:23" x14ac:dyDescent="0.3">
      <c r="A365">
        <v>364</v>
      </c>
      <c r="B365">
        <v>26</v>
      </c>
      <c r="C365">
        <v>1</v>
      </c>
      <c r="D365">
        <v>2</v>
      </c>
      <c r="E365">
        <v>43</v>
      </c>
      <c r="F365">
        <v>289</v>
      </c>
      <c r="G365">
        <v>36</v>
      </c>
      <c r="H365">
        <v>33</v>
      </c>
      <c r="I365">
        <v>0</v>
      </c>
      <c r="J365">
        <v>1</v>
      </c>
      <c r="K365">
        <v>2</v>
      </c>
      <c r="L365">
        <v>1</v>
      </c>
      <c r="M365">
        <v>0</v>
      </c>
      <c r="N365">
        <v>1</v>
      </c>
      <c r="O365">
        <v>90</v>
      </c>
      <c r="P365">
        <v>172</v>
      </c>
      <c r="Q365">
        <v>30</v>
      </c>
      <c r="R365">
        <v>8</v>
      </c>
      <c r="S365" t="s">
        <v>19</v>
      </c>
      <c r="T365" t="str">
        <f>VLOOKUP(Absent_Data[[#This Row],[Month of absence]],Index!$B$4:$C$15,2,FALSE)</f>
        <v>Winter</v>
      </c>
      <c r="U365" t="str" cm="1">
        <f t="array" ref="U365">_xlfn.IFS(Absent_Data[[#This Row],[Body mass index]]&lt;18.5,"Underweight", Absent_Data[[#This Row],[Body mass index]] &lt;=25, "Healthy", Absent_Data[[#This Row],[Body mass index]]&lt;=30, "Overweight",TRUE, "Obese")</f>
        <v>Overweight</v>
      </c>
      <c r="W365" s="14"/>
    </row>
    <row r="366" spans="1:23" x14ac:dyDescent="0.3">
      <c r="A366">
        <v>365</v>
      </c>
      <c r="B366">
        <v>3</v>
      </c>
      <c r="C366">
        <v>1</v>
      </c>
      <c r="D366">
        <v>4</v>
      </c>
      <c r="E366">
        <v>33</v>
      </c>
      <c r="F366">
        <v>291</v>
      </c>
      <c r="G366">
        <v>31</v>
      </c>
      <c r="H366">
        <v>40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73</v>
      </c>
      <c r="P366">
        <v>171</v>
      </c>
      <c r="Q366">
        <v>25</v>
      </c>
      <c r="R366">
        <v>8</v>
      </c>
      <c r="S366" t="s">
        <v>44</v>
      </c>
      <c r="T366" t="str">
        <f>VLOOKUP(Absent_Data[[#This Row],[Month of absence]],Index!$B$4:$C$15,2,FALSE)</f>
        <v>Winter</v>
      </c>
      <c r="U366" t="str" cm="1">
        <f t="array" ref="U366">_xlfn.IFS(Absent_Data[[#This Row],[Body mass index]]&lt;18.5,"Underweight", Absent_Data[[#This Row],[Body mass index]] &lt;=25, "Healthy", Absent_Data[[#This Row],[Body mass index]]&lt;=30, "Overweight",TRUE, "Obese")</f>
        <v>Healthy</v>
      </c>
      <c r="W366" s="14"/>
    </row>
    <row r="367" spans="1:23" x14ac:dyDescent="0.3">
      <c r="A367">
        <v>366</v>
      </c>
      <c r="B367">
        <v>26</v>
      </c>
      <c r="C367">
        <v>1</v>
      </c>
      <c r="D367">
        <v>2</v>
      </c>
      <c r="E367">
        <v>23</v>
      </c>
      <c r="F367">
        <v>235</v>
      </c>
      <c r="G367">
        <v>20</v>
      </c>
      <c r="H367">
        <v>43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106</v>
      </c>
      <c r="P367">
        <v>167</v>
      </c>
      <c r="Q367">
        <v>38</v>
      </c>
      <c r="R367">
        <v>8</v>
      </c>
      <c r="S367" t="s">
        <v>19</v>
      </c>
      <c r="T367" t="str">
        <f>VLOOKUP(Absent_Data[[#This Row],[Month of absence]],Index!$B$4:$C$15,2,FALSE)</f>
        <v>Winter</v>
      </c>
      <c r="U367" t="str" cm="1">
        <f t="array" ref="U367">_xlfn.IFS(Absent_Data[[#This Row],[Body mass index]]&lt;18.5,"Underweight", Absent_Data[[#This Row],[Body mass index]] &lt;=25, "Healthy", Absent_Data[[#This Row],[Body mass index]]&lt;=30, "Overweight",TRUE, "Obese")</f>
        <v>Obese</v>
      </c>
      <c r="W367" s="14"/>
    </row>
    <row r="368" spans="1:23" x14ac:dyDescent="0.3">
      <c r="A368">
        <v>367</v>
      </c>
      <c r="B368">
        <v>26</v>
      </c>
      <c r="C368">
        <v>1</v>
      </c>
      <c r="D368">
        <v>2</v>
      </c>
      <c r="E368">
        <v>49</v>
      </c>
      <c r="F368">
        <v>118</v>
      </c>
      <c r="G368">
        <v>13</v>
      </c>
      <c r="H368">
        <v>50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98</v>
      </c>
      <c r="P368">
        <v>178</v>
      </c>
      <c r="Q368">
        <v>31</v>
      </c>
      <c r="R368">
        <v>4</v>
      </c>
      <c r="S368" t="s">
        <v>19</v>
      </c>
      <c r="T368" t="str">
        <f>VLOOKUP(Absent_Data[[#This Row],[Month of absence]],Index!$B$4:$C$15,2,FALSE)</f>
        <v>Winter</v>
      </c>
      <c r="U368" t="str" cm="1">
        <f t="array" ref="U368">_xlfn.IFS(Absent_Data[[#This Row],[Body mass index]]&lt;18.5,"Underweight", Absent_Data[[#This Row],[Body mass index]] &lt;=25, "Healthy", Absent_Data[[#This Row],[Body mass index]]&lt;=30, "Overweight",TRUE, "Obese")</f>
        <v>Obese</v>
      </c>
      <c r="W368" s="14"/>
    </row>
    <row r="369" spans="1:23" x14ac:dyDescent="0.3">
      <c r="A369">
        <v>368</v>
      </c>
      <c r="B369">
        <v>28</v>
      </c>
      <c r="C369">
        <v>1</v>
      </c>
      <c r="D369">
        <v>4</v>
      </c>
      <c r="E369">
        <v>39</v>
      </c>
      <c r="F369">
        <v>179</v>
      </c>
      <c r="G369">
        <v>51</v>
      </c>
      <c r="H369">
        <v>38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89</v>
      </c>
      <c r="P369">
        <v>170</v>
      </c>
      <c r="Q369">
        <v>31</v>
      </c>
      <c r="R369">
        <v>1</v>
      </c>
      <c r="S369" t="s">
        <v>31</v>
      </c>
      <c r="T369" t="str">
        <f>VLOOKUP(Absent_Data[[#This Row],[Month of absence]],Index!$B$4:$C$15,2,FALSE)</f>
        <v>Winter</v>
      </c>
      <c r="U369" t="str" cm="1">
        <f t="array" ref="U369">_xlfn.IFS(Absent_Data[[#This Row],[Body mass index]]&lt;18.5,"Underweight", Absent_Data[[#This Row],[Body mass index]] &lt;=25, "Healthy", Absent_Data[[#This Row],[Body mass index]]&lt;=30, "Overweight",TRUE, "Obese")</f>
        <v>Obese</v>
      </c>
      <c r="W369" s="14"/>
    </row>
    <row r="370" spans="1:23" x14ac:dyDescent="0.3">
      <c r="A370">
        <v>369</v>
      </c>
      <c r="B370">
        <v>28</v>
      </c>
      <c r="C370">
        <v>1</v>
      </c>
      <c r="D370">
        <v>6</v>
      </c>
      <c r="E370">
        <v>52</v>
      </c>
      <c r="F370">
        <v>179</v>
      </c>
      <c r="G370">
        <v>51</v>
      </c>
      <c r="H370">
        <v>38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89</v>
      </c>
      <c r="P370">
        <v>170</v>
      </c>
      <c r="Q370">
        <v>31</v>
      </c>
      <c r="R370">
        <v>1</v>
      </c>
      <c r="S370" t="s">
        <v>31</v>
      </c>
      <c r="T370" t="str">
        <f>VLOOKUP(Absent_Data[[#This Row],[Month of absence]],Index!$B$4:$C$15,2,FALSE)</f>
        <v>Winter</v>
      </c>
      <c r="U370" t="str" cm="1">
        <f t="array" ref="U370">_xlfn.IFS(Absent_Data[[#This Row],[Body mass index]]&lt;18.5,"Underweight", Absent_Data[[#This Row],[Body mass index]] &lt;=25, "Healthy", Absent_Data[[#This Row],[Body mass index]]&lt;=30, "Overweight",TRUE, "Obese")</f>
        <v>Obese</v>
      </c>
      <c r="W370" s="14"/>
    </row>
    <row r="371" spans="1:23" x14ac:dyDescent="0.3">
      <c r="A371">
        <v>370</v>
      </c>
      <c r="B371">
        <v>28</v>
      </c>
      <c r="C371">
        <v>2</v>
      </c>
      <c r="D371">
        <v>3</v>
      </c>
      <c r="E371">
        <v>36</v>
      </c>
      <c r="F371">
        <v>118</v>
      </c>
      <c r="G371">
        <v>10</v>
      </c>
      <c r="H371">
        <v>37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83</v>
      </c>
      <c r="P371">
        <v>172</v>
      </c>
      <c r="Q371">
        <v>28</v>
      </c>
      <c r="R371">
        <v>2</v>
      </c>
      <c r="S371" t="s">
        <v>31</v>
      </c>
      <c r="T371" t="str">
        <f>VLOOKUP(Absent_Data[[#This Row],[Month of absence]],Index!$B$4:$C$15,2,FALSE)</f>
        <v>Winter</v>
      </c>
      <c r="U371" t="str" cm="1">
        <f t="array" ref="U371">_xlfn.IFS(Absent_Data[[#This Row],[Body mass index]]&lt;18.5,"Underweight", Absent_Data[[#This Row],[Body mass index]] &lt;=25, "Healthy", Absent_Data[[#This Row],[Body mass index]]&lt;=30, "Overweight",TRUE, "Obese")</f>
        <v>Overweight</v>
      </c>
      <c r="W371" s="14"/>
    </row>
    <row r="372" spans="1:23" x14ac:dyDescent="0.3">
      <c r="A372">
        <v>371</v>
      </c>
      <c r="B372">
        <v>27</v>
      </c>
      <c r="C372">
        <v>2</v>
      </c>
      <c r="D372">
        <v>4</v>
      </c>
      <c r="E372">
        <v>32</v>
      </c>
      <c r="F372">
        <v>179</v>
      </c>
      <c r="G372">
        <v>51</v>
      </c>
      <c r="H372">
        <v>38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89</v>
      </c>
      <c r="P372">
        <v>170</v>
      </c>
      <c r="Q372">
        <v>31</v>
      </c>
      <c r="R372">
        <v>3</v>
      </c>
      <c r="S372" t="s">
        <v>36</v>
      </c>
      <c r="T372" t="str">
        <f>VLOOKUP(Absent_Data[[#This Row],[Month of absence]],Index!$B$4:$C$15,2,FALSE)</f>
        <v>Winter</v>
      </c>
      <c r="U372" t="str" cm="1">
        <f t="array" ref="U372">_xlfn.IFS(Absent_Data[[#This Row],[Body mass index]]&lt;18.5,"Underweight", Absent_Data[[#This Row],[Body mass index]] &lt;=25, "Healthy", Absent_Data[[#This Row],[Body mass index]]&lt;=30, "Overweight",TRUE, "Obese")</f>
        <v>Obese</v>
      </c>
      <c r="W372" s="14"/>
    </row>
    <row r="373" spans="1:23" x14ac:dyDescent="0.3">
      <c r="A373">
        <v>372</v>
      </c>
      <c r="B373">
        <v>7</v>
      </c>
      <c r="C373">
        <v>2</v>
      </c>
      <c r="D373">
        <v>4</v>
      </c>
      <c r="E373">
        <v>39</v>
      </c>
      <c r="F373">
        <v>225</v>
      </c>
      <c r="G373">
        <v>26</v>
      </c>
      <c r="H373">
        <v>28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2</v>
      </c>
      <c r="O373">
        <v>69</v>
      </c>
      <c r="P373">
        <v>169</v>
      </c>
      <c r="Q373">
        <v>24</v>
      </c>
      <c r="R373">
        <v>1</v>
      </c>
      <c r="S373" t="s">
        <v>23</v>
      </c>
      <c r="T373" t="str">
        <f>VLOOKUP(Absent_Data[[#This Row],[Month of absence]],Index!$B$4:$C$15,2,FALSE)</f>
        <v>Winter</v>
      </c>
      <c r="U373" t="str" cm="1">
        <f t="array" ref="U373">_xlfn.IFS(Absent_Data[[#This Row],[Body mass index]]&lt;18.5,"Underweight", Absent_Data[[#This Row],[Body mass index]] &lt;=25, "Healthy", Absent_Data[[#This Row],[Body mass index]]&lt;=30, "Overweight",TRUE, "Obese")</f>
        <v>Healthy</v>
      </c>
      <c r="W373" s="14"/>
    </row>
    <row r="374" spans="1:23" x14ac:dyDescent="0.3">
      <c r="A374">
        <v>373</v>
      </c>
      <c r="B374">
        <v>22</v>
      </c>
      <c r="C374">
        <v>2</v>
      </c>
      <c r="D374">
        <v>6</v>
      </c>
      <c r="E374">
        <v>38</v>
      </c>
      <c r="F374">
        <v>289</v>
      </c>
      <c r="G374">
        <v>36</v>
      </c>
      <c r="H374">
        <v>33</v>
      </c>
      <c r="I374">
        <v>0</v>
      </c>
      <c r="J374">
        <v>1</v>
      </c>
      <c r="K374">
        <v>2</v>
      </c>
      <c r="L374">
        <v>1</v>
      </c>
      <c r="M374">
        <v>0</v>
      </c>
      <c r="N374">
        <v>1</v>
      </c>
      <c r="O374">
        <v>90</v>
      </c>
      <c r="P374">
        <v>172</v>
      </c>
      <c r="Q374">
        <v>30</v>
      </c>
      <c r="R374">
        <v>3</v>
      </c>
      <c r="S374" t="s">
        <v>24</v>
      </c>
      <c r="T374" t="str">
        <f>VLOOKUP(Absent_Data[[#This Row],[Month of absence]],Index!$B$4:$C$15,2,FALSE)</f>
        <v>Winter</v>
      </c>
      <c r="U374" t="str" cm="1">
        <f t="array" ref="U374">_xlfn.IFS(Absent_Data[[#This Row],[Body mass index]]&lt;18.5,"Underweight", Absent_Data[[#This Row],[Body mass index]] &lt;=25, "Healthy", Absent_Data[[#This Row],[Body mass index]]&lt;=30, "Overweight",TRUE, "Obese")</f>
        <v>Overweight</v>
      </c>
      <c r="W374" s="14"/>
    </row>
    <row r="375" spans="1:23" x14ac:dyDescent="0.3">
      <c r="A375">
        <v>374</v>
      </c>
      <c r="B375">
        <v>28</v>
      </c>
      <c r="C375">
        <v>2</v>
      </c>
      <c r="D375">
        <v>6</v>
      </c>
      <c r="E375">
        <v>38</v>
      </c>
      <c r="F375">
        <v>260</v>
      </c>
      <c r="G375">
        <v>50</v>
      </c>
      <c r="H375">
        <v>36</v>
      </c>
      <c r="I375">
        <v>0</v>
      </c>
      <c r="J375">
        <v>1</v>
      </c>
      <c r="K375">
        <v>4</v>
      </c>
      <c r="L375">
        <v>1</v>
      </c>
      <c r="M375">
        <v>0</v>
      </c>
      <c r="N375">
        <v>0</v>
      </c>
      <c r="O375">
        <v>65</v>
      </c>
      <c r="P375">
        <v>168</v>
      </c>
      <c r="Q375">
        <v>23</v>
      </c>
      <c r="R375">
        <v>3</v>
      </c>
      <c r="S375" t="s">
        <v>31</v>
      </c>
      <c r="T375" t="str">
        <f>VLOOKUP(Absent_Data[[#This Row],[Month of absence]],Index!$B$4:$C$15,2,FALSE)</f>
        <v>Winter</v>
      </c>
      <c r="U375" t="str" cm="1">
        <f t="array" ref="U375">_xlfn.IFS(Absent_Data[[#This Row],[Body mass index]]&lt;18.5,"Underweight", Absent_Data[[#This Row],[Body mass index]] &lt;=25, "Healthy", Absent_Data[[#This Row],[Body mass index]]&lt;=30, "Overweight",TRUE, "Obese")</f>
        <v>Healthy</v>
      </c>
      <c r="W375" s="14"/>
    </row>
    <row r="376" spans="1:23" x14ac:dyDescent="0.3">
      <c r="A376">
        <v>375</v>
      </c>
      <c r="B376">
        <v>23</v>
      </c>
      <c r="C376">
        <v>2</v>
      </c>
      <c r="D376">
        <v>6</v>
      </c>
      <c r="E376">
        <v>37</v>
      </c>
      <c r="F376">
        <v>179</v>
      </c>
      <c r="G376">
        <v>51</v>
      </c>
      <c r="H376">
        <v>38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89</v>
      </c>
      <c r="P376">
        <v>170</v>
      </c>
      <c r="Q376">
        <v>31</v>
      </c>
      <c r="R376">
        <v>3</v>
      </c>
      <c r="S376" t="s">
        <v>22</v>
      </c>
      <c r="T376" t="str">
        <f>VLOOKUP(Absent_Data[[#This Row],[Month of absence]],Index!$B$4:$C$15,2,FALSE)</f>
        <v>Winter</v>
      </c>
      <c r="U376" t="str" cm="1">
        <f t="array" ref="U376">_xlfn.IFS(Absent_Data[[#This Row],[Body mass index]]&lt;18.5,"Underweight", Absent_Data[[#This Row],[Body mass index]] &lt;=25, "Healthy", Absent_Data[[#This Row],[Body mass index]]&lt;=30, "Overweight",TRUE, "Obese")</f>
        <v>Obese</v>
      </c>
      <c r="W376" s="14"/>
    </row>
    <row r="377" spans="1:23" x14ac:dyDescent="0.3">
      <c r="A377">
        <v>376</v>
      </c>
      <c r="B377">
        <v>27</v>
      </c>
      <c r="C377">
        <v>2</v>
      </c>
      <c r="D377">
        <v>2</v>
      </c>
      <c r="E377">
        <v>38</v>
      </c>
      <c r="F377">
        <v>179</v>
      </c>
      <c r="G377">
        <v>51</v>
      </c>
      <c r="H377">
        <v>38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89</v>
      </c>
      <c r="P377">
        <v>170</v>
      </c>
      <c r="Q377">
        <v>31</v>
      </c>
      <c r="R377">
        <v>2</v>
      </c>
      <c r="S377" t="s">
        <v>36</v>
      </c>
      <c r="T377" t="str">
        <f>VLOOKUP(Absent_Data[[#This Row],[Month of absence]],Index!$B$4:$C$15,2,FALSE)</f>
        <v>Winter</v>
      </c>
      <c r="U377" t="str" cm="1">
        <f t="array" ref="U377">_xlfn.IFS(Absent_Data[[#This Row],[Body mass index]]&lt;18.5,"Underweight", Absent_Data[[#This Row],[Body mass index]] &lt;=25, "Healthy", Absent_Data[[#This Row],[Body mass index]]&lt;=30, "Overweight",TRUE, "Obese")</f>
        <v>Obese</v>
      </c>
      <c r="W377" s="14"/>
    </row>
    <row r="378" spans="1:23" x14ac:dyDescent="0.3">
      <c r="A378">
        <v>377</v>
      </c>
      <c r="B378">
        <v>27</v>
      </c>
      <c r="C378">
        <v>2</v>
      </c>
      <c r="D378">
        <v>4</v>
      </c>
      <c r="E378">
        <v>37</v>
      </c>
      <c r="F378">
        <v>179</v>
      </c>
      <c r="G378">
        <v>51</v>
      </c>
      <c r="H378">
        <v>38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89</v>
      </c>
      <c r="P378">
        <v>170</v>
      </c>
      <c r="Q378">
        <v>31</v>
      </c>
      <c r="R378">
        <v>3</v>
      </c>
      <c r="S378" t="s">
        <v>36</v>
      </c>
      <c r="T378" t="str">
        <f>VLOOKUP(Absent_Data[[#This Row],[Month of absence]],Index!$B$4:$C$15,2,FALSE)</f>
        <v>Winter</v>
      </c>
      <c r="U378" t="str" cm="1">
        <f t="array" ref="U378">_xlfn.IFS(Absent_Data[[#This Row],[Body mass index]]&lt;18.5,"Underweight", Absent_Data[[#This Row],[Body mass index]] &lt;=25, "Healthy", Absent_Data[[#This Row],[Body mass index]]&lt;=30, "Overweight",TRUE, "Obese")</f>
        <v>Obese</v>
      </c>
      <c r="W378" s="14"/>
    </row>
    <row r="379" spans="1:23" x14ac:dyDescent="0.3">
      <c r="A379">
        <v>378</v>
      </c>
      <c r="B379">
        <v>10</v>
      </c>
      <c r="C379">
        <v>2</v>
      </c>
      <c r="D379">
        <v>5</v>
      </c>
      <c r="E379">
        <v>55</v>
      </c>
      <c r="F379">
        <v>179</v>
      </c>
      <c r="G379">
        <v>51</v>
      </c>
      <c r="H379">
        <v>38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89</v>
      </c>
      <c r="P379">
        <v>170</v>
      </c>
      <c r="Q379">
        <v>31</v>
      </c>
      <c r="R379">
        <v>8</v>
      </c>
      <c r="S379" t="s">
        <v>28</v>
      </c>
      <c r="T379" t="str">
        <f>VLOOKUP(Absent_Data[[#This Row],[Month of absence]],Index!$B$4:$C$15,2,FALSE)</f>
        <v>Winter</v>
      </c>
      <c r="U379" t="str" cm="1">
        <f t="array" ref="U379">_xlfn.IFS(Absent_Data[[#This Row],[Body mass index]]&lt;18.5,"Underweight", Absent_Data[[#This Row],[Body mass index]] &lt;=25, "Healthy", Absent_Data[[#This Row],[Body mass index]]&lt;=30, "Overweight",TRUE, "Obese")</f>
        <v>Obese</v>
      </c>
      <c r="W379" s="14"/>
    </row>
    <row r="380" spans="1:23" x14ac:dyDescent="0.3">
      <c r="A380">
        <v>379</v>
      </c>
      <c r="B380">
        <v>26</v>
      </c>
      <c r="C380">
        <v>2</v>
      </c>
      <c r="D380">
        <v>5</v>
      </c>
      <c r="E380">
        <v>46</v>
      </c>
      <c r="F380">
        <v>246</v>
      </c>
      <c r="G380">
        <v>25</v>
      </c>
      <c r="H380">
        <v>41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67</v>
      </c>
      <c r="P380">
        <v>170</v>
      </c>
      <c r="Q380">
        <v>23</v>
      </c>
      <c r="R380">
        <v>8</v>
      </c>
      <c r="S380" t="s">
        <v>19</v>
      </c>
      <c r="T380" t="str">
        <f>VLOOKUP(Absent_Data[[#This Row],[Month of absence]],Index!$B$4:$C$15,2,FALSE)</f>
        <v>Winter</v>
      </c>
      <c r="U380" t="str" cm="1">
        <f t="array" ref="U380">_xlfn.IFS(Absent_Data[[#This Row],[Body mass index]]&lt;18.5,"Underweight", Absent_Data[[#This Row],[Body mass index]] &lt;=25, "Healthy", Absent_Data[[#This Row],[Body mass index]]&lt;=30, "Overweight",TRUE, "Obese")</f>
        <v>Healthy</v>
      </c>
      <c r="W380" s="14"/>
    </row>
    <row r="381" spans="1:23" x14ac:dyDescent="0.3">
      <c r="A381">
        <v>380</v>
      </c>
      <c r="B381">
        <v>27</v>
      </c>
      <c r="C381">
        <v>2</v>
      </c>
      <c r="D381">
        <v>6</v>
      </c>
      <c r="E381">
        <v>45</v>
      </c>
      <c r="F381">
        <v>179</v>
      </c>
      <c r="G381">
        <v>51</v>
      </c>
      <c r="H381">
        <v>38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89</v>
      </c>
      <c r="P381">
        <v>170</v>
      </c>
      <c r="Q381">
        <v>31</v>
      </c>
      <c r="R381">
        <v>3</v>
      </c>
      <c r="S381" t="s">
        <v>36</v>
      </c>
      <c r="T381" t="str">
        <f>VLOOKUP(Absent_Data[[#This Row],[Month of absence]],Index!$B$4:$C$15,2,FALSE)</f>
        <v>Winter</v>
      </c>
      <c r="U381" t="str" cm="1">
        <f t="array" ref="U381">_xlfn.IFS(Absent_Data[[#This Row],[Body mass index]]&lt;18.5,"Underweight", Absent_Data[[#This Row],[Body mass index]] &lt;=25, "Healthy", Absent_Data[[#This Row],[Body mass index]]&lt;=30, "Overweight",TRUE, "Obese")</f>
        <v>Obese</v>
      </c>
      <c r="W381" s="14"/>
    </row>
    <row r="382" spans="1:23" x14ac:dyDescent="0.3">
      <c r="A382">
        <v>381</v>
      </c>
      <c r="B382">
        <v>22</v>
      </c>
      <c r="C382">
        <v>2</v>
      </c>
      <c r="D382">
        <v>2</v>
      </c>
      <c r="E382">
        <v>39</v>
      </c>
      <c r="F382">
        <v>189</v>
      </c>
      <c r="G382">
        <v>29</v>
      </c>
      <c r="H382">
        <v>33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2</v>
      </c>
      <c r="O382">
        <v>69</v>
      </c>
      <c r="P382">
        <v>167</v>
      </c>
      <c r="Q382">
        <v>25</v>
      </c>
      <c r="R382">
        <v>8</v>
      </c>
      <c r="S382" t="s">
        <v>24</v>
      </c>
      <c r="T382" t="str">
        <f>VLOOKUP(Absent_Data[[#This Row],[Month of absence]],Index!$B$4:$C$15,2,FALSE)</f>
        <v>Winter</v>
      </c>
      <c r="U382" t="str" cm="1">
        <f t="array" ref="U382">_xlfn.IFS(Absent_Data[[#This Row],[Body mass index]]&lt;18.5,"Underweight", Absent_Data[[#This Row],[Body mass index]] &lt;=25, "Healthy", Absent_Data[[#This Row],[Body mass index]]&lt;=30, "Overweight",TRUE, "Obese")</f>
        <v>Healthy</v>
      </c>
      <c r="W382" s="14"/>
    </row>
    <row r="383" spans="1:23" x14ac:dyDescent="0.3">
      <c r="A383">
        <v>382</v>
      </c>
      <c r="B383">
        <v>27</v>
      </c>
      <c r="C383">
        <v>2</v>
      </c>
      <c r="D383">
        <v>2</v>
      </c>
      <c r="E383">
        <v>37</v>
      </c>
      <c r="F383">
        <v>179</v>
      </c>
      <c r="G383">
        <v>51</v>
      </c>
      <c r="H383">
        <v>38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89</v>
      </c>
      <c r="P383">
        <v>170</v>
      </c>
      <c r="Q383">
        <v>31</v>
      </c>
      <c r="R383">
        <v>3</v>
      </c>
      <c r="S383" t="s">
        <v>36</v>
      </c>
      <c r="T383" t="str">
        <f>VLOOKUP(Absent_Data[[#This Row],[Month of absence]],Index!$B$4:$C$15,2,FALSE)</f>
        <v>Winter</v>
      </c>
      <c r="U383" t="str" cm="1">
        <f t="array" ref="U383">_xlfn.IFS(Absent_Data[[#This Row],[Body mass index]]&lt;18.5,"Underweight", Absent_Data[[#This Row],[Body mass index]] &lt;=25, "Healthy", Absent_Data[[#This Row],[Body mass index]]&lt;=30, "Overweight",TRUE, "Obese")</f>
        <v>Obese</v>
      </c>
      <c r="W383" s="14"/>
    </row>
    <row r="384" spans="1:23" x14ac:dyDescent="0.3">
      <c r="A384">
        <v>383</v>
      </c>
      <c r="B384">
        <v>23</v>
      </c>
      <c r="C384">
        <v>2</v>
      </c>
      <c r="D384">
        <v>3</v>
      </c>
      <c r="E384">
        <v>22</v>
      </c>
      <c r="F384">
        <v>246</v>
      </c>
      <c r="G384">
        <v>25</v>
      </c>
      <c r="H384">
        <v>41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67</v>
      </c>
      <c r="P384">
        <v>170</v>
      </c>
      <c r="Q384">
        <v>23</v>
      </c>
      <c r="R384">
        <v>2</v>
      </c>
      <c r="S384" t="s">
        <v>22</v>
      </c>
      <c r="T384" t="str">
        <f>VLOOKUP(Absent_Data[[#This Row],[Month of absence]],Index!$B$4:$C$15,2,FALSE)</f>
        <v>Winter</v>
      </c>
      <c r="U384" t="str" cm="1">
        <f t="array" ref="U384">_xlfn.IFS(Absent_Data[[#This Row],[Body mass index]]&lt;18.5,"Underweight", Absent_Data[[#This Row],[Body mass index]] &lt;=25, "Healthy", Absent_Data[[#This Row],[Body mass index]]&lt;=30, "Overweight",TRUE, "Obese")</f>
        <v>Healthy</v>
      </c>
      <c r="W384" s="14"/>
    </row>
    <row r="385" spans="1:23" x14ac:dyDescent="0.3">
      <c r="A385">
        <v>384</v>
      </c>
      <c r="B385">
        <v>23</v>
      </c>
      <c r="C385">
        <v>2</v>
      </c>
      <c r="D385">
        <v>3</v>
      </c>
      <c r="E385">
        <v>41</v>
      </c>
      <c r="F385">
        <v>291</v>
      </c>
      <c r="G385">
        <v>31</v>
      </c>
      <c r="H385">
        <v>40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73</v>
      </c>
      <c r="P385">
        <v>171</v>
      </c>
      <c r="Q385">
        <v>25</v>
      </c>
      <c r="R385">
        <v>2</v>
      </c>
      <c r="S385" t="s">
        <v>22</v>
      </c>
      <c r="T385" t="str">
        <f>VLOOKUP(Absent_Data[[#This Row],[Month of absence]],Index!$B$4:$C$15,2,FALSE)</f>
        <v>Winter</v>
      </c>
      <c r="U385" t="str" cm="1">
        <f t="array" ref="U385">_xlfn.IFS(Absent_Data[[#This Row],[Body mass index]]&lt;18.5,"Underweight", Absent_Data[[#This Row],[Body mass index]] &lt;=25, "Healthy", Absent_Data[[#This Row],[Body mass index]]&lt;=30, "Overweight",TRUE, "Obese")</f>
        <v>Healthy</v>
      </c>
      <c r="W385" s="14"/>
    </row>
    <row r="386" spans="1:23" x14ac:dyDescent="0.3">
      <c r="A386">
        <v>385</v>
      </c>
      <c r="B386">
        <v>11</v>
      </c>
      <c r="C386">
        <v>2</v>
      </c>
      <c r="D386">
        <v>4</v>
      </c>
      <c r="E386">
        <v>39</v>
      </c>
      <c r="F386">
        <v>157</v>
      </c>
      <c r="G386">
        <v>27</v>
      </c>
      <c r="H386">
        <v>29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75</v>
      </c>
      <c r="P386">
        <v>185</v>
      </c>
      <c r="Q386">
        <v>22</v>
      </c>
      <c r="R386">
        <v>16</v>
      </c>
      <c r="S386" t="s">
        <v>26</v>
      </c>
      <c r="T386" t="str">
        <f>VLOOKUP(Absent_Data[[#This Row],[Month of absence]],Index!$B$4:$C$15,2,FALSE)</f>
        <v>Winter</v>
      </c>
      <c r="U386" t="str" cm="1">
        <f t="array" ref="U386">_xlfn.IFS(Absent_Data[[#This Row],[Body mass index]]&lt;18.5,"Underweight", Absent_Data[[#This Row],[Body mass index]] &lt;=25, "Healthy", Absent_Data[[#This Row],[Body mass index]]&lt;=30, "Overweight",TRUE, "Obese")</f>
        <v>Healthy</v>
      </c>
      <c r="W386" s="14"/>
    </row>
    <row r="387" spans="1:23" x14ac:dyDescent="0.3">
      <c r="A387">
        <v>386</v>
      </c>
      <c r="B387">
        <v>27</v>
      </c>
      <c r="C387">
        <v>2</v>
      </c>
      <c r="D387">
        <v>4</v>
      </c>
      <c r="E387">
        <v>32</v>
      </c>
      <c r="F387">
        <v>179</v>
      </c>
      <c r="G387">
        <v>51</v>
      </c>
      <c r="H387">
        <v>38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89</v>
      </c>
      <c r="P387">
        <v>170</v>
      </c>
      <c r="Q387">
        <v>31</v>
      </c>
      <c r="R387">
        <v>3</v>
      </c>
      <c r="S387" t="s">
        <v>36</v>
      </c>
      <c r="T387" t="str">
        <f>VLOOKUP(Absent_Data[[#This Row],[Month of absence]],Index!$B$4:$C$15,2,FALSE)</f>
        <v>Winter</v>
      </c>
      <c r="U387" t="str" cm="1">
        <f t="array" ref="U387">_xlfn.IFS(Absent_Data[[#This Row],[Body mass index]]&lt;18.5,"Underweight", Absent_Data[[#This Row],[Body mass index]] &lt;=25, "Healthy", Absent_Data[[#This Row],[Body mass index]]&lt;=30, "Overweight",TRUE, "Obese")</f>
        <v>Obese</v>
      </c>
      <c r="W387" s="14"/>
    </row>
    <row r="388" spans="1:23" x14ac:dyDescent="0.3">
      <c r="A388">
        <v>387</v>
      </c>
      <c r="B388">
        <v>27</v>
      </c>
      <c r="C388">
        <v>2</v>
      </c>
      <c r="D388">
        <v>6</v>
      </c>
      <c r="E388">
        <v>48</v>
      </c>
      <c r="F388">
        <v>179</v>
      </c>
      <c r="G388">
        <v>51</v>
      </c>
      <c r="H388">
        <v>38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89</v>
      </c>
      <c r="P388">
        <v>170</v>
      </c>
      <c r="Q388">
        <v>31</v>
      </c>
      <c r="R388">
        <v>3</v>
      </c>
      <c r="S388" t="s">
        <v>36</v>
      </c>
      <c r="T388" t="str">
        <f>VLOOKUP(Absent_Data[[#This Row],[Month of absence]],Index!$B$4:$C$15,2,FALSE)</f>
        <v>Winter</v>
      </c>
      <c r="U388" t="str" cm="1">
        <f t="array" ref="U388">_xlfn.IFS(Absent_Data[[#This Row],[Body mass index]]&lt;18.5,"Underweight", Absent_Data[[#This Row],[Body mass index]] &lt;=25, "Healthy", Absent_Data[[#This Row],[Body mass index]]&lt;=30, "Overweight",TRUE, "Obese")</f>
        <v>Obese</v>
      </c>
      <c r="W388" s="14"/>
    </row>
    <row r="389" spans="1:23" x14ac:dyDescent="0.3">
      <c r="A389">
        <v>388</v>
      </c>
      <c r="B389">
        <v>10</v>
      </c>
      <c r="C389">
        <v>2</v>
      </c>
      <c r="D389">
        <v>6</v>
      </c>
      <c r="E389">
        <v>22</v>
      </c>
      <c r="F389">
        <v>246</v>
      </c>
      <c r="G389">
        <v>25</v>
      </c>
      <c r="H389">
        <v>41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67</v>
      </c>
      <c r="P389">
        <v>170</v>
      </c>
      <c r="Q389">
        <v>23</v>
      </c>
      <c r="R389">
        <v>24</v>
      </c>
      <c r="S389" t="s">
        <v>28</v>
      </c>
      <c r="T389" t="str">
        <f>VLOOKUP(Absent_Data[[#This Row],[Month of absence]],Index!$B$4:$C$15,2,FALSE)</f>
        <v>Winter</v>
      </c>
      <c r="U389" t="str" cm="1">
        <f t="array" ref="U389">_xlfn.IFS(Absent_Data[[#This Row],[Body mass index]]&lt;18.5,"Underweight", Absent_Data[[#This Row],[Body mass index]] &lt;=25, "Healthy", Absent_Data[[#This Row],[Body mass index]]&lt;=30, "Overweight",TRUE, "Obese")</f>
        <v>Healthy</v>
      </c>
      <c r="W389" s="14"/>
    </row>
    <row r="390" spans="1:23" x14ac:dyDescent="0.3">
      <c r="A390">
        <v>389</v>
      </c>
      <c r="B390">
        <v>27</v>
      </c>
      <c r="C390">
        <v>2</v>
      </c>
      <c r="D390">
        <v>4</v>
      </c>
      <c r="E390">
        <v>41</v>
      </c>
      <c r="F390">
        <v>179</v>
      </c>
      <c r="G390">
        <v>51</v>
      </c>
      <c r="H390">
        <v>38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89</v>
      </c>
      <c r="P390">
        <v>170</v>
      </c>
      <c r="Q390">
        <v>31</v>
      </c>
      <c r="R390">
        <v>3</v>
      </c>
      <c r="S390" t="s">
        <v>36</v>
      </c>
      <c r="T390" t="str">
        <f>VLOOKUP(Absent_Data[[#This Row],[Month of absence]],Index!$B$4:$C$15,2,FALSE)</f>
        <v>Winter</v>
      </c>
      <c r="U390" t="str" cm="1">
        <f t="array" ref="U390">_xlfn.IFS(Absent_Data[[#This Row],[Body mass index]]&lt;18.5,"Underweight", Absent_Data[[#This Row],[Body mass index]] &lt;=25, "Healthy", Absent_Data[[#This Row],[Body mass index]]&lt;=30, "Overweight",TRUE, "Obese")</f>
        <v>Obese</v>
      </c>
      <c r="W390" s="14"/>
    </row>
    <row r="391" spans="1:23" x14ac:dyDescent="0.3">
      <c r="A391">
        <v>390</v>
      </c>
      <c r="B391">
        <v>27</v>
      </c>
      <c r="C391">
        <v>2</v>
      </c>
      <c r="D391">
        <v>6</v>
      </c>
      <c r="E391">
        <v>47</v>
      </c>
      <c r="F391">
        <v>179</v>
      </c>
      <c r="G391">
        <v>51</v>
      </c>
      <c r="H391">
        <v>38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89</v>
      </c>
      <c r="P391">
        <v>170</v>
      </c>
      <c r="Q391">
        <v>31</v>
      </c>
      <c r="R391">
        <v>3</v>
      </c>
      <c r="S391" t="s">
        <v>36</v>
      </c>
      <c r="T391" t="str">
        <f>VLOOKUP(Absent_Data[[#This Row],[Month of absence]],Index!$B$4:$C$15,2,FALSE)</f>
        <v>Winter</v>
      </c>
      <c r="U391" t="str" cm="1">
        <f t="array" ref="U391">_xlfn.IFS(Absent_Data[[#This Row],[Body mass index]]&lt;18.5,"Underweight", Absent_Data[[#This Row],[Body mass index]] &lt;=25, "Healthy", Absent_Data[[#This Row],[Body mass index]]&lt;=30, "Overweight",TRUE, "Obese")</f>
        <v>Obese</v>
      </c>
      <c r="W391" s="14"/>
    </row>
    <row r="392" spans="1:23" x14ac:dyDescent="0.3">
      <c r="A392">
        <v>391</v>
      </c>
      <c r="B392">
        <v>18</v>
      </c>
      <c r="C392">
        <v>3</v>
      </c>
      <c r="D392">
        <v>3</v>
      </c>
      <c r="E392">
        <v>34</v>
      </c>
      <c r="F392">
        <v>118</v>
      </c>
      <c r="G392">
        <v>10</v>
      </c>
      <c r="H392">
        <v>37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83</v>
      </c>
      <c r="P392">
        <v>172</v>
      </c>
      <c r="Q392">
        <v>28</v>
      </c>
      <c r="R392">
        <v>8</v>
      </c>
      <c r="S392" t="s">
        <v>32</v>
      </c>
      <c r="T392" t="str">
        <f>VLOOKUP(Absent_Data[[#This Row],[Month of absence]],Index!$B$4:$C$15,2,FALSE)</f>
        <v>Spring</v>
      </c>
      <c r="U392" t="str" cm="1">
        <f t="array" ref="U392">_xlfn.IFS(Absent_Data[[#This Row],[Body mass index]]&lt;18.5,"Underweight", Absent_Data[[#This Row],[Body mass index]] &lt;=25, "Healthy", Absent_Data[[#This Row],[Body mass index]]&lt;=30, "Overweight",TRUE, "Obese")</f>
        <v>Overweight</v>
      </c>
      <c r="W392" s="14"/>
    </row>
    <row r="393" spans="1:23" x14ac:dyDescent="0.3">
      <c r="A393">
        <v>392</v>
      </c>
      <c r="B393">
        <v>19</v>
      </c>
      <c r="C393">
        <v>3</v>
      </c>
      <c r="D393">
        <v>4</v>
      </c>
      <c r="E393">
        <v>46</v>
      </c>
      <c r="F393">
        <v>246</v>
      </c>
      <c r="G393">
        <v>25</v>
      </c>
      <c r="H393">
        <v>41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67</v>
      </c>
      <c r="P393">
        <v>170</v>
      </c>
      <c r="Q393">
        <v>23</v>
      </c>
      <c r="R393">
        <v>16</v>
      </c>
      <c r="S393" t="s">
        <v>25</v>
      </c>
      <c r="T393" t="str">
        <f>VLOOKUP(Absent_Data[[#This Row],[Month of absence]],Index!$B$4:$C$15,2,FALSE)</f>
        <v>Spring</v>
      </c>
      <c r="U393" t="str" cm="1">
        <f t="array" ref="U393">_xlfn.IFS(Absent_Data[[#This Row],[Body mass index]]&lt;18.5,"Underweight", Absent_Data[[#This Row],[Body mass index]] &lt;=25, "Healthy", Absent_Data[[#This Row],[Body mass index]]&lt;=30, "Overweight",TRUE, "Obese")</f>
        <v>Healthy</v>
      </c>
      <c r="W393" s="14"/>
    </row>
    <row r="394" spans="1:23" x14ac:dyDescent="0.3">
      <c r="A394">
        <v>393</v>
      </c>
      <c r="B394">
        <v>28</v>
      </c>
      <c r="C394">
        <v>3</v>
      </c>
      <c r="D394">
        <v>6</v>
      </c>
      <c r="E394">
        <v>41</v>
      </c>
      <c r="F394">
        <v>246</v>
      </c>
      <c r="G394">
        <v>25</v>
      </c>
      <c r="H394">
        <v>41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67</v>
      </c>
      <c r="P394">
        <v>170</v>
      </c>
      <c r="Q394">
        <v>23</v>
      </c>
      <c r="R394">
        <v>2</v>
      </c>
      <c r="S394" t="s">
        <v>31</v>
      </c>
      <c r="T394" t="str">
        <f>VLOOKUP(Absent_Data[[#This Row],[Month of absence]],Index!$B$4:$C$15,2,FALSE)</f>
        <v>Spring</v>
      </c>
      <c r="U394" t="str" cm="1">
        <f t="array" ref="U394">_xlfn.IFS(Absent_Data[[#This Row],[Body mass index]]&lt;18.5,"Underweight", Absent_Data[[#This Row],[Body mass index]] &lt;=25, "Healthy", Absent_Data[[#This Row],[Body mass index]]&lt;=30, "Overweight",TRUE, "Obese")</f>
        <v>Healthy</v>
      </c>
      <c r="W394" s="14"/>
    </row>
    <row r="395" spans="1:23" x14ac:dyDescent="0.3">
      <c r="A395">
        <v>394</v>
      </c>
      <c r="B395">
        <v>28</v>
      </c>
      <c r="C395">
        <v>3</v>
      </c>
      <c r="D395">
        <v>6</v>
      </c>
      <c r="E395">
        <v>34</v>
      </c>
      <c r="F395">
        <v>260</v>
      </c>
      <c r="G395">
        <v>50</v>
      </c>
      <c r="H395">
        <v>36</v>
      </c>
      <c r="I395">
        <v>0</v>
      </c>
      <c r="J395">
        <v>1</v>
      </c>
      <c r="K395">
        <v>4</v>
      </c>
      <c r="L395">
        <v>1</v>
      </c>
      <c r="M395">
        <v>0</v>
      </c>
      <c r="N395">
        <v>0</v>
      </c>
      <c r="O395">
        <v>65</v>
      </c>
      <c r="P395">
        <v>168</v>
      </c>
      <c r="Q395">
        <v>23</v>
      </c>
      <c r="R395">
        <v>4</v>
      </c>
      <c r="S395" t="s">
        <v>31</v>
      </c>
      <c r="T395" t="str">
        <f>VLOOKUP(Absent_Data[[#This Row],[Month of absence]],Index!$B$4:$C$15,2,FALSE)</f>
        <v>Spring</v>
      </c>
      <c r="U395" t="str" cm="1">
        <f t="array" ref="U395">_xlfn.IFS(Absent_Data[[#This Row],[Body mass index]]&lt;18.5,"Underweight", Absent_Data[[#This Row],[Body mass index]] &lt;=25, "Healthy", Absent_Data[[#This Row],[Body mass index]]&lt;=30, "Overweight",TRUE, "Obese")</f>
        <v>Healthy</v>
      </c>
      <c r="W395" s="14"/>
    </row>
    <row r="396" spans="1:23" x14ac:dyDescent="0.3">
      <c r="A396">
        <v>395</v>
      </c>
      <c r="B396">
        <v>28</v>
      </c>
      <c r="C396">
        <v>3</v>
      </c>
      <c r="D396">
        <v>2</v>
      </c>
      <c r="E396">
        <v>35</v>
      </c>
      <c r="F396">
        <v>179</v>
      </c>
      <c r="G396">
        <v>51</v>
      </c>
      <c r="H396">
        <v>38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89</v>
      </c>
      <c r="P396">
        <v>170</v>
      </c>
      <c r="Q396">
        <v>31</v>
      </c>
      <c r="R396">
        <v>2</v>
      </c>
      <c r="S396" t="s">
        <v>31</v>
      </c>
      <c r="T396" t="str">
        <f>VLOOKUP(Absent_Data[[#This Row],[Month of absence]],Index!$B$4:$C$15,2,FALSE)</f>
        <v>Spring</v>
      </c>
      <c r="U396" t="str" cm="1">
        <f t="array" ref="U396">_xlfn.IFS(Absent_Data[[#This Row],[Body mass index]]&lt;18.5,"Underweight", Absent_Data[[#This Row],[Body mass index]] &lt;=25, "Healthy", Absent_Data[[#This Row],[Body mass index]]&lt;=30, "Overweight",TRUE, "Obese")</f>
        <v>Obese</v>
      </c>
      <c r="W396" s="14"/>
    </row>
    <row r="397" spans="1:23" x14ac:dyDescent="0.3">
      <c r="A397">
        <v>396</v>
      </c>
      <c r="B397">
        <v>22</v>
      </c>
      <c r="C397">
        <v>3</v>
      </c>
      <c r="D397">
        <v>2</v>
      </c>
      <c r="E397">
        <v>25</v>
      </c>
      <c r="F397">
        <v>235</v>
      </c>
      <c r="G397">
        <v>11</v>
      </c>
      <c r="H397">
        <v>37</v>
      </c>
      <c r="I397">
        <v>0</v>
      </c>
      <c r="J397">
        <v>3</v>
      </c>
      <c r="K397">
        <v>1</v>
      </c>
      <c r="L397">
        <v>0</v>
      </c>
      <c r="M397">
        <v>0</v>
      </c>
      <c r="N397">
        <v>1</v>
      </c>
      <c r="O397">
        <v>88</v>
      </c>
      <c r="P397">
        <v>172</v>
      </c>
      <c r="Q397">
        <v>29</v>
      </c>
      <c r="R397">
        <v>8</v>
      </c>
      <c r="S397" t="s">
        <v>24</v>
      </c>
      <c r="T397" t="str">
        <f>VLOOKUP(Absent_Data[[#This Row],[Month of absence]],Index!$B$4:$C$15,2,FALSE)</f>
        <v>Spring</v>
      </c>
      <c r="U397" t="str" cm="1">
        <f t="array" ref="U397">_xlfn.IFS(Absent_Data[[#This Row],[Body mass index]]&lt;18.5,"Underweight", Absent_Data[[#This Row],[Body mass index]] &lt;=25, "Healthy", Absent_Data[[#This Row],[Body mass index]]&lt;=30, "Overweight",TRUE, "Obese")</f>
        <v>Overweight</v>
      </c>
      <c r="W397" s="14"/>
    </row>
    <row r="398" spans="1:23" x14ac:dyDescent="0.3">
      <c r="A398">
        <v>397</v>
      </c>
      <c r="B398">
        <v>22</v>
      </c>
      <c r="C398">
        <v>3</v>
      </c>
      <c r="D398">
        <v>3</v>
      </c>
      <c r="E398">
        <v>49</v>
      </c>
      <c r="F398">
        <v>179</v>
      </c>
      <c r="G398">
        <v>22</v>
      </c>
      <c r="H398">
        <v>40</v>
      </c>
      <c r="I398">
        <v>0</v>
      </c>
      <c r="J398">
        <v>2</v>
      </c>
      <c r="K398">
        <v>2</v>
      </c>
      <c r="L398">
        <v>0</v>
      </c>
      <c r="M398">
        <v>1</v>
      </c>
      <c r="N398">
        <v>0</v>
      </c>
      <c r="O398">
        <v>63</v>
      </c>
      <c r="P398">
        <v>170</v>
      </c>
      <c r="Q398">
        <v>22</v>
      </c>
      <c r="R398">
        <v>8</v>
      </c>
      <c r="S398" t="s">
        <v>24</v>
      </c>
      <c r="T398" t="str">
        <f>VLOOKUP(Absent_Data[[#This Row],[Month of absence]],Index!$B$4:$C$15,2,FALSE)</f>
        <v>Spring</v>
      </c>
      <c r="U398" t="str" cm="1">
        <f t="array" ref="U398">_xlfn.IFS(Absent_Data[[#This Row],[Body mass index]]&lt;18.5,"Underweight", Absent_Data[[#This Row],[Body mass index]] &lt;=25, "Healthy", Absent_Data[[#This Row],[Body mass index]]&lt;=30, "Overweight",TRUE, "Obese")</f>
        <v>Healthy</v>
      </c>
      <c r="W398" s="14"/>
    </row>
    <row r="399" spans="1:23" x14ac:dyDescent="0.3">
      <c r="A399">
        <v>398</v>
      </c>
      <c r="B399">
        <v>22</v>
      </c>
      <c r="C399">
        <v>3</v>
      </c>
      <c r="D399">
        <v>3</v>
      </c>
      <c r="E399">
        <v>54</v>
      </c>
      <c r="F399">
        <v>378</v>
      </c>
      <c r="G399">
        <v>49</v>
      </c>
      <c r="H399">
        <v>36</v>
      </c>
      <c r="I399">
        <v>0</v>
      </c>
      <c r="J399">
        <v>1</v>
      </c>
      <c r="K399">
        <v>2</v>
      </c>
      <c r="L399">
        <v>0</v>
      </c>
      <c r="M399">
        <v>1</v>
      </c>
      <c r="N399">
        <v>4</v>
      </c>
      <c r="O399">
        <v>65</v>
      </c>
      <c r="P399">
        <v>174</v>
      </c>
      <c r="Q399">
        <v>21</v>
      </c>
      <c r="R399">
        <v>8</v>
      </c>
      <c r="S399" t="s">
        <v>24</v>
      </c>
      <c r="T399" t="str">
        <f>VLOOKUP(Absent_Data[[#This Row],[Month of absence]],Index!$B$4:$C$15,2,FALSE)</f>
        <v>Spring</v>
      </c>
      <c r="U399" t="str" cm="1">
        <f t="array" ref="U399">_xlfn.IFS(Absent_Data[[#This Row],[Body mass index]]&lt;18.5,"Underweight", Absent_Data[[#This Row],[Body mass index]] &lt;=25, "Healthy", Absent_Data[[#This Row],[Body mass index]]&lt;=30, "Overweight",TRUE, "Obese")</f>
        <v>Healthy</v>
      </c>
      <c r="W399" s="14"/>
    </row>
    <row r="400" spans="1:23" x14ac:dyDescent="0.3">
      <c r="A400">
        <v>399</v>
      </c>
      <c r="B400">
        <v>28</v>
      </c>
      <c r="C400">
        <v>3</v>
      </c>
      <c r="D400">
        <v>2</v>
      </c>
      <c r="E400">
        <v>43</v>
      </c>
      <c r="F400">
        <v>179</v>
      </c>
      <c r="G400">
        <v>51</v>
      </c>
      <c r="H400">
        <v>38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89</v>
      </c>
      <c r="P400">
        <v>170</v>
      </c>
      <c r="Q400">
        <v>31</v>
      </c>
      <c r="R400">
        <v>16</v>
      </c>
      <c r="S400" t="s">
        <v>31</v>
      </c>
      <c r="T400" t="str">
        <f>VLOOKUP(Absent_Data[[#This Row],[Month of absence]],Index!$B$4:$C$15,2,FALSE)</f>
        <v>Spring</v>
      </c>
      <c r="U400" t="str" cm="1">
        <f t="array" ref="U400">_xlfn.IFS(Absent_Data[[#This Row],[Body mass index]]&lt;18.5,"Underweight", Absent_Data[[#This Row],[Body mass index]] &lt;=25, "Healthy", Absent_Data[[#This Row],[Body mass index]]&lt;=30, "Overweight",TRUE, "Obese")</f>
        <v>Obese</v>
      </c>
      <c r="W400" s="14"/>
    </row>
    <row r="401" spans="1:23" x14ac:dyDescent="0.3">
      <c r="A401">
        <v>400</v>
      </c>
      <c r="B401">
        <v>22</v>
      </c>
      <c r="C401">
        <v>3</v>
      </c>
      <c r="D401">
        <v>4</v>
      </c>
      <c r="E401">
        <v>34</v>
      </c>
      <c r="F401">
        <v>361</v>
      </c>
      <c r="G401">
        <v>52</v>
      </c>
      <c r="H401">
        <v>28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4</v>
      </c>
      <c r="O401">
        <v>80</v>
      </c>
      <c r="P401">
        <v>172</v>
      </c>
      <c r="Q401">
        <v>27</v>
      </c>
      <c r="R401">
        <v>8</v>
      </c>
      <c r="S401" t="s">
        <v>24</v>
      </c>
      <c r="T401" t="str">
        <f>VLOOKUP(Absent_Data[[#This Row],[Month of absence]],Index!$B$4:$C$15,2,FALSE)</f>
        <v>Spring</v>
      </c>
      <c r="U401" t="str" cm="1">
        <f t="array" ref="U401">_xlfn.IFS(Absent_Data[[#This Row],[Body mass index]]&lt;18.5,"Underweight", Absent_Data[[#This Row],[Body mass index]] &lt;=25, "Healthy", Absent_Data[[#This Row],[Body mass index]]&lt;=30, "Overweight",TRUE, "Obese")</f>
        <v>Overweight</v>
      </c>
      <c r="W401" s="14"/>
    </row>
    <row r="402" spans="1:23" x14ac:dyDescent="0.3">
      <c r="A402">
        <v>401</v>
      </c>
      <c r="B402">
        <v>0</v>
      </c>
      <c r="C402">
        <v>3</v>
      </c>
      <c r="D402">
        <v>4</v>
      </c>
      <c r="E402">
        <v>42</v>
      </c>
      <c r="F402">
        <v>369</v>
      </c>
      <c r="G402">
        <v>17</v>
      </c>
      <c r="H402">
        <v>31</v>
      </c>
      <c r="I402">
        <v>1</v>
      </c>
      <c r="J402">
        <v>1</v>
      </c>
      <c r="K402">
        <v>3</v>
      </c>
      <c r="L402">
        <v>1</v>
      </c>
      <c r="M402">
        <v>0</v>
      </c>
      <c r="N402">
        <v>0</v>
      </c>
      <c r="O402">
        <v>70</v>
      </c>
      <c r="P402">
        <v>169</v>
      </c>
      <c r="Q402">
        <v>25</v>
      </c>
      <c r="R402">
        <v>0</v>
      </c>
      <c r="S402" t="s">
        <v>20</v>
      </c>
      <c r="T402" t="str">
        <f>VLOOKUP(Absent_Data[[#This Row],[Month of absence]],Index!$B$4:$C$15,2,FALSE)</f>
        <v>Spring</v>
      </c>
      <c r="U402" t="str" cm="1">
        <f t="array" ref="U402">_xlfn.IFS(Absent_Data[[#This Row],[Body mass index]]&lt;18.5,"Underweight", Absent_Data[[#This Row],[Body mass index]] &lt;=25, "Healthy", Absent_Data[[#This Row],[Body mass index]]&lt;=30, "Overweight",TRUE, "Obese")</f>
        <v>Healthy</v>
      </c>
      <c r="W402" s="14"/>
    </row>
    <row r="403" spans="1:23" x14ac:dyDescent="0.3">
      <c r="A403">
        <v>402</v>
      </c>
      <c r="B403">
        <v>21</v>
      </c>
      <c r="C403">
        <v>3</v>
      </c>
      <c r="D403">
        <v>5</v>
      </c>
      <c r="E403">
        <v>34</v>
      </c>
      <c r="F403">
        <v>235</v>
      </c>
      <c r="G403">
        <v>11</v>
      </c>
      <c r="H403">
        <v>37</v>
      </c>
      <c r="I403">
        <v>0</v>
      </c>
      <c r="J403">
        <v>3</v>
      </c>
      <c r="K403">
        <v>1</v>
      </c>
      <c r="L403">
        <v>0</v>
      </c>
      <c r="M403">
        <v>0</v>
      </c>
      <c r="N403">
        <v>1</v>
      </c>
      <c r="O403">
        <v>88</v>
      </c>
      <c r="P403">
        <v>172</v>
      </c>
      <c r="Q403">
        <v>29</v>
      </c>
      <c r="R403">
        <v>8</v>
      </c>
      <c r="S403" t="s">
        <v>29</v>
      </c>
      <c r="T403" t="str">
        <f>VLOOKUP(Absent_Data[[#This Row],[Month of absence]],Index!$B$4:$C$15,2,FALSE)</f>
        <v>Spring</v>
      </c>
      <c r="U403" t="str" cm="1">
        <f t="array" ref="U403">_xlfn.IFS(Absent_Data[[#This Row],[Body mass index]]&lt;18.5,"Underweight", Absent_Data[[#This Row],[Body mass index]] &lt;=25, "Healthy", Absent_Data[[#This Row],[Body mass index]]&lt;=30, "Overweight",TRUE, "Obese")</f>
        <v>Overweight</v>
      </c>
      <c r="W403" s="14"/>
    </row>
    <row r="404" spans="1:23" x14ac:dyDescent="0.3">
      <c r="A404">
        <v>403</v>
      </c>
      <c r="B404">
        <v>23</v>
      </c>
      <c r="C404">
        <v>3</v>
      </c>
      <c r="D404">
        <v>6</v>
      </c>
      <c r="E404">
        <v>29</v>
      </c>
      <c r="F404">
        <v>118</v>
      </c>
      <c r="G404">
        <v>13</v>
      </c>
      <c r="H404">
        <v>50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98</v>
      </c>
      <c r="P404">
        <v>178</v>
      </c>
      <c r="Q404">
        <v>31</v>
      </c>
      <c r="R404">
        <v>2</v>
      </c>
      <c r="S404" t="s">
        <v>22</v>
      </c>
      <c r="T404" t="str">
        <f>VLOOKUP(Absent_Data[[#This Row],[Month of absence]],Index!$B$4:$C$15,2,FALSE)</f>
        <v>Spring</v>
      </c>
      <c r="U404" t="str" cm="1">
        <f t="array" ref="U404">_xlfn.IFS(Absent_Data[[#This Row],[Body mass index]]&lt;18.5,"Underweight", Absent_Data[[#This Row],[Body mass index]] &lt;=25, "Healthy", Absent_Data[[#This Row],[Body mass index]]&lt;=30, "Overweight",TRUE, "Obese")</f>
        <v>Obese</v>
      </c>
      <c r="W404" s="14"/>
    </row>
    <row r="405" spans="1:23" x14ac:dyDescent="0.3">
      <c r="A405">
        <v>404</v>
      </c>
      <c r="B405">
        <v>14</v>
      </c>
      <c r="C405">
        <v>3</v>
      </c>
      <c r="D405">
        <v>3</v>
      </c>
      <c r="E405">
        <v>46</v>
      </c>
      <c r="F405">
        <v>118</v>
      </c>
      <c r="G405">
        <v>13</v>
      </c>
      <c r="H405">
        <v>50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98</v>
      </c>
      <c r="P405">
        <v>178</v>
      </c>
      <c r="Q405">
        <v>31</v>
      </c>
      <c r="R405">
        <v>3</v>
      </c>
      <c r="S405" t="s">
        <v>27</v>
      </c>
      <c r="T405" t="str">
        <f>VLOOKUP(Absent_Data[[#This Row],[Month of absence]],Index!$B$4:$C$15,2,FALSE)</f>
        <v>Spring</v>
      </c>
      <c r="U405" t="str" cm="1">
        <f t="array" ref="U405">_xlfn.IFS(Absent_Data[[#This Row],[Body mass index]]&lt;18.5,"Underweight", Absent_Data[[#This Row],[Body mass index]] &lt;=25, "Healthy", Absent_Data[[#This Row],[Body mass index]]&lt;=30, "Overweight",TRUE, "Obese")</f>
        <v>Obese</v>
      </c>
      <c r="W405" s="14"/>
    </row>
    <row r="406" spans="1:23" x14ac:dyDescent="0.3">
      <c r="A406">
        <v>405</v>
      </c>
      <c r="B406">
        <v>13</v>
      </c>
      <c r="C406">
        <v>3</v>
      </c>
      <c r="D406">
        <v>4</v>
      </c>
      <c r="E406">
        <v>52</v>
      </c>
      <c r="F406">
        <v>118</v>
      </c>
      <c r="G406">
        <v>13</v>
      </c>
      <c r="H406">
        <v>50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98</v>
      </c>
      <c r="P406">
        <v>178</v>
      </c>
      <c r="Q406">
        <v>31</v>
      </c>
      <c r="R406">
        <v>8</v>
      </c>
      <c r="S406" t="s">
        <v>30</v>
      </c>
      <c r="T406" t="str">
        <f>VLOOKUP(Absent_Data[[#This Row],[Month of absence]],Index!$B$4:$C$15,2,FALSE)</f>
        <v>Spring</v>
      </c>
      <c r="U406" t="str" cm="1">
        <f t="array" ref="U406">_xlfn.IFS(Absent_Data[[#This Row],[Body mass index]]&lt;18.5,"Underweight", Absent_Data[[#This Row],[Body mass index]] &lt;=25, "Healthy", Absent_Data[[#This Row],[Body mass index]]&lt;=30, "Overweight",TRUE, "Obese")</f>
        <v>Obese</v>
      </c>
      <c r="W406" s="14"/>
    </row>
    <row r="407" spans="1:23" x14ac:dyDescent="0.3">
      <c r="A407">
        <v>406</v>
      </c>
      <c r="B407">
        <v>0</v>
      </c>
      <c r="C407">
        <v>3</v>
      </c>
      <c r="D407">
        <v>5</v>
      </c>
      <c r="E407">
        <v>22</v>
      </c>
      <c r="F407">
        <v>235</v>
      </c>
      <c r="G407">
        <v>11</v>
      </c>
      <c r="H407">
        <v>37</v>
      </c>
      <c r="I407">
        <v>1</v>
      </c>
      <c r="J407">
        <v>3</v>
      </c>
      <c r="K407">
        <v>1</v>
      </c>
      <c r="L407">
        <v>0</v>
      </c>
      <c r="M407">
        <v>0</v>
      </c>
      <c r="N407">
        <v>1</v>
      </c>
      <c r="O407">
        <v>88</v>
      </c>
      <c r="P407">
        <v>172</v>
      </c>
      <c r="Q407">
        <v>29</v>
      </c>
      <c r="R407">
        <v>0</v>
      </c>
      <c r="S407" t="s">
        <v>20</v>
      </c>
      <c r="T407" t="str">
        <f>VLOOKUP(Absent_Data[[#This Row],[Month of absence]],Index!$B$4:$C$15,2,FALSE)</f>
        <v>Spring</v>
      </c>
      <c r="U407" t="str" cm="1">
        <f t="array" ref="U407">_xlfn.IFS(Absent_Data[[#This Row],[Body mass index]]&lt;18.5,"Underweight", Absent_Data[[#This Row],[Body mass index]] &lt;=25, "Healthy", Absent_Data[[#This Row],[Body mass index]]&lt;=30, "Overweight",TRUE, "Obese")</f>
        <v>Overweight</v>
      </c>
      <c r="W407" s="14"/>
    </row>
    <row r="408" spans="1:23" x14ac:dyDescent="0.3">
      <c r="A408">
        <v>407</v>
      </c>
      <c r="B408">
        <v>0</v>
      </c>
      <c r="C408">
        <v>3</v>
      </c>
      <c r="D408">
        <v>5</v>
      </c>
      <c r="E408">
        <v>23</v>
      </c>
      <c r="F408">
        <v>246</v>
      </c>
      <c r="G408">
        <v>25</v>
      </c>
      <c r="H408">
        <v>41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67</v>
      </c>
      <c r="P408">
        <v>170</v>
      </c>
      <c r="Q408">
        <v>23</v>
      </c>
      <c r="R408">
        <v>0</v>
      </c>
      <c r="S408" t="s">
        <v>20</v>
      </c>
      <c r="T408" t="str">
        <f>VLOOKUP(Absent_Data[[#This Row],[Month of absence]],Index!$B$4:$C$15,2,FALSE)</f>
        <v>Spring</v>
      </c>
      <c r="U408" t="str" cm="1">
        <f t="array" ref="U408">_xlfn.IFS(Absent_Data[[#This Row],[Body mass index]]&lt;18.5,"Underweight", Absent_Data[[#This Row],[Body mass index]] &lt;=25, "Healthy", Absent_Data[[#This Row],[Body mass index]]&lt;=30, "Overweight",TRUE, "Obese")</f>
        <v>Healthy</v>
      </c>
      <c r="W408" s="14"/>
    </row>
    <row r="409" spans="1:23" x14ac:dyDescent="0.3">
      <c r="A409">
        <v>408</v>
      </c>
      <c r="B409">
        <v>0</v>
      </c>
      <c r="C409">
        <v>3</v>
      </c>
      <c r="D409">
        <v>5</v>
      </c>
      <c r="E409">
        <v>27</v>
      </c>
      <c r="F409">
        <v>118</v>
      </c>
      <c r="G409">
        <v>13</v>
      </c>
      <c r="H409">
        <v>50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98</v>
      </c>
      <c r="P409">
        <v>178</v>
      </c>
      <c r="Q409">
        <v>31</v>
      </c>
      <c r="R409">
        <v>0</v>
      </c>
      <c r="S409" t="s">
        <v>20</v>
      </c>
      <c r="T409" t="str">
        <f>VLOOKUP(Absent_Data[[#This Row],[Month of absence]],Index!$B$4:$C$15,2,FALSE)</f>
        <v>Spring</v>
      </c>
      <c r="U409" t="str" cm="1">
        <f t="array" ref="U409">_xlfn.IFS(Absent_Data[[#This Row],[Body mass index]]&lt;18.5,"Underweight", Absent_Data[[#This Row],[Body mass index]] &lt;=25, "Healthy", Absent_Data[[#This Row],[Body mass index]]&lt;=30, "Overweight",TRUE, "Obese")</f>
        <v>Obese</v>
      </c>
      <c r="W409" s="14"/>
    </row>
    <row r="410" spans="1:23" x14ac:dyDescent="0.3">
      <c r="A410">
        <v>409</v>
      </c>
      <c r="B410">
        <v>28</v>
      </c>
      <c r="C410">
        <v>3</v>
      </c>
      <c r="D410">
        <v>6</v>
      </c>
      <c r="E410">
        <v>47</v>
      </c>
      <c r="F410">
        <v>179</v>
      </c>
      <c r="G410">
        <v>51</v>
      </c>
      <c r="H410">
        <v>38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89</v>
      </c>
      <c r="P410">
        <v>170</v>
      </c>
      <c r="Q410">
        <v>31</v>
      </c>
      <c r="R410">
        <v>8</v>
      </c>
      <c r="S410" t="s">
        <v>31</v>
      </c>
      <c r="T410" t="str">
        <f>VLOOKUP(Absent_Data[[#This Row],[Month of absence]],Index!$B$4:$C$15,2,FALSE)</f>
        <v>Spring</v>
      </c>
      <c r="U410" t="str" cm="1">
        <f t="array" ref="U410">_xlfn.IFS(Absent_Data[[#This Row],[Body mass index]]&lt;18.5,"Underweight", Absent_Data[[#This Row],[Body mass index]] &lt;=25, "Healthy", Absent_Data[[#This Row],[Body mass index]]&lt;=30, "Overweight",TRUE, "Obese")</f>
        <v>Obese</v>
      </c>
      <c r="W410" s="14"/>
    </row>
    <row r="411" spans="1:23" x14ac:dyDescent="0.3">
      <c r="A411">
        <v>410</v>
      </c>
      <c r="B411">
        <v>22</v>
      </c>
      <c r="C411">
        <v>3</v>
      </c>
      <c r="D411">
        <v>6</v>
      </c>
      <c r="E411">
        <v>36</v>
      </c>
      <c r="F411">
        <v>289</v>
      </c>
      <c r="G411">
        <v>36</v>
      </c>
      <c r="H411">
        <v>33</v>
      </c>
      <c r="I411">
        <v>0</v>
      </c>
      <c r="J411">
        <v>1</v>
      </c>
      <c r="K411">
        <v>2</v>
      </c>
      <c r="L411">
        <v>1</v>
      </c>
      <c r="M411">
        <v>0</v>
      </c>
      <c r="N411">
        <v>1</v>
      </c>
      <c r="O411">
        <v>90</v>
      </c>
      <c r="P411">
        <v>172</v>
      </c>
      <c r="Q411">
        <v>30</v>
      </c>
      <c r="R411">
        <v>8</v>
      </c>
      <c r="S411" t="s">
        <v>24</v>
      </c>
      <c r="T411" t="str">
        <f>VLOOKUP(Absent_Data[[#This Row],[Month of absence]],Index!$B$4:$C$15,2,FALSE)</f>
        <v>Spring</v>
      </c>
      <c r="U411" t="str" cm="1">
        <f t="array" ref="U411">_xlfn.IFS(Absent_Data[[#This Row],[Body mass index]]&lt;18.5,"Underweight", Absent_Data[[#This Row],[Body mass index]] &lt;=25, "Healthy", Absent_Data[[#This Row],[Body mass index]]&lt;=30, "Overweight",TRUE, "Obese")</f>
        <v>Overweight</v>
      </c>
      <c r="W411" s="14"/>
    </row>
    <row r="412" spans="1:23" x14ac:dyDescent="0.3">
      <c r="A412">
        <v>411</v>
      </c>
      <c r="B412">
        <v>19</v>
      </c>
      <c r="C412">
        <v>3</v>
      </c>
      <c r="D412">
        <v>2</v>
      </c>
      <c r="E412">
        <v>26</v>
      </c>
      <c r="F412">
        <v>260</v>
      </c>
      <c r="G412">
        <v>50</v>
      </c>
      <c r="H412">
        <v>36</v>
      </c>
      <c r="I412">
        <v>0</v>
      </c>
      <c r="J412">
        <v>1</v>
      </c>
      <c r="K412">
        <v>4</v>
      </c>
      <c r="L412">
        <v>1</v>
      </c>
      <c r="M412">
        <v>0</v>
      </c>
      <c r="N412">
        <v>0</v>
      </c>
      <c r="O412">
        <v>65</v>
      </c>
      <c r="P412">
        <v>168</v>
      </c>
      <c r="Q412">
        <v>23</v>
      </c>
      <c r="R412">
        <v>8</v>
      </c>
      <c r="S412" t="s">
        <v>25</v>
      </c>
      <c r="T412" t="str">
        <f>VLOOKUP(Absent_Data[[#This Row],[Month of absence]],Index!$B$4:$C$15,2,FALSE)</f>
        <v>Spring</v>
      </c>
      <c r="U412" t="str" cm="1">
        <f t="array" ref="U412">_xlfn.IFS(Absent_Data[[#This Row],[Body mass index]]&lt;18.5,"Underweight", Absent_Data[[#This Row],[Body mass index]] &lt;=25, "Healthy", Absent_Data[[#This Row],[Body mass index]]&lt;=30, "Overweight",TRUE, "Obese")</f>
        <v>Healthy</v>
      </c>
      <c r="W412" s="14"/>
    </row>
    <row r="413" spans="1:23" x14ac:dyDescent="0.3">
      <c r="A413">
        <v>412</v>
      </c>
      <c r="B413">
        <v>28</v>
      </c>
      <c r="C413">
        <v>3</v>
      </c>
      <c r="D413">
        <v>3</v>
      </c>
      <c r="E413">
        <v>54</v>
      </c>
      <c r="F413">
        <v>246</v>
      </c>
      <c r="G413">
        <v>25</v>
      </c>
      <c r="H413">
        <v>41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67</v>
      </c>
      <c r="P413">
        <v>170</v>
      </c>
      <c r="Q413">
        <v>23</v>
      </c>
      <c r="R413">
        <v>2</v>
      </c>
      <c r="S413" t="s">
        <v>31</v>
      </c>
      <c r="T413" t="str">
        <f>VLOOKUP(Absent_Data[[#This Row],[Month of absence]],Index!$B$4:$C$15,2,FALSE)</f>
        <v>Spring</v>
      </c>
      <c r="U413" t="str" cm="1">
        <f t="array" ref="U413">_xlfn.IFS(Absent_Data[[#This Row],[Body mass index]]&lt;18.5,"Underweight", Absent_Data[[#This Row],[Body mass index]] &lt;=25, "Healthy", Absent_Data[[#This Row],[Body mass index]]&lt;=30, "Overweight",TRUE, "Obese")</f>
        <v>Healthy</v>
      </c>
      <c r="W413" s="14"/>
    </row>
    <row r="414" spans="1:23" x14ac:dyDescent="0.3">
      <c r="A414">
        <v>413</v>
      </c>
      <c r="B414">
        <v>28</v>
      </c>
      <c r="C414">
        <v>4</v>
      </c>
      <c r="D414">
        <v>4</v>
      </c>
      <c r="E414">
        <v>25</v>
      </c>
      <c r="F414">
        <v>179</v>
      </c>
      <c r="G414">
        <v>51</v>
      </c>
      <c r="H414">
        <v>38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89</v>
      </c>
      <c r="P414">
        <v>170</v>
      </c>
      <c r="Q414">
        <v>31</v>
      </c>
      <c r="R414">
        <v>4</v>
      </c>
      <c r="S414" t="s">
        <v>31</v>
      </c>
      <c r="T414" t="str">
        <f>VLOOKUP(Absent_Data[[#This Row],[Month of absence]],Index!$B$4:$C$15,2,FALSE)</f>
        <v>Spring</v>
      </c>
      <c r="U414" t="str" cm="1">
        <f t="array" ref="U414">_xlfn.IFS(Absent_Data[[#This Row],[Body mass index]]&lt;18.5,"Underweight", Absent_Data[[#This Row],[Body mass index]] &lt;=25, "Healthy", Absent_Data[[#This Row],[Body mass index]]&lt;=30, "Overweight",TRUE, "Obese")</f>
        <v>Obese</v>
      </c>
      <c r="W414" s="14"/>
    </row>
    <row r="415" spans="1:23" x14ac:dyDescent="0.3">
      <c r="A415">
        <v>414</v>
      </c>
      <c r="B415">
        <v>28</v>
      </c>
      <c r="C415">
        <v>4</v>
      </c>
      <c r="D415">
        <v>6</v>
      </c>
      <c r="E415">
        <v>39</v>
      </c>
      <c r="F415">
        <v>260</v>
      </c>
      <c r="G415">
        <v>50</v>
      </c>
      <c r="H415">
        <v>36</v>
      </c>
      <c r="I415">
        <v>0</v>
      </c>
      <c r="J415">
        <v>1</v>
      </c>
      <c r="K415">
        <v>4</v>
      </c>
      <c r="L415">
        <v>1</v>
      </c>
      <c r="M415">
        <v>0</v>
      </c>
      <c r="N415">
        <v>0</v>
      </c>
      <c r="O415">
        <v>65</v>
      </c>
      <c r="P415">
        <v>168</v>
      </c>
      <c r="Q415">
        <v>23</v>
      </c>
      <c r="R415">
        <v>3</v>
      </c>
      <c r="S415" t="s">
        <v>31</v>
      </c>
      <c r="T415" t="str">
        <f>VLOOKUP(Absent_Data[[#This Row],[Month of absence]],Index!$B$4:$C$15,2,FALSE)</f>
        <v>Spring</v>
      </c>
      <c r="U415" t="str" cm="1">
        <f t="array" ref="U415">_xlfn.IFS(Absent_Data[[#This Row],[Body mass index]]&lt;18.5,"Underweight", Absent_Data[[#This Row],[Body mass index]] &lt;=25, "Healthy", Absent_Data[[#This Row],[Body mass index]]&lt;=30, "Overweight",TRUE, "Obese")</f>
        <v>Healthy</v>
      </c>
      <c r="W415" s="14"/>
    </row>
    <row r="416" spans="1:23" x14ac:dyDescent="0.3">
      <c r="A416">
        <v>415</v>
      </c>
      <c r="B416">
        <v>26</v>
      </c>
      <c r="C416">
        <v>4</v>
      </c>
      <c r="D416">
        <v>6</v>
      </c>
      <c r="E416">
        <v>34</v>
      </c>
      <c r="F416">
        <v>330</v>
      </c>
      <c r="G416">
        <v>16</v>
      </c>
      <c r="H416">
        <v>28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84</v>
      </c>
      <c r="P416">
        <v>182</v>
      </c>
      <c r="Q416">
        <v>25</v>
      </c>
      <c r="R416">
        <v>4</v>
      </c>
      <c r="S416" t="s">
        <v>19</v>
      </c>
      <c r="T416" t="str">
        <f>VLOOKUP(Absent_Data[[#This Row],[Month of absence]],Index!$B$4:$C$15,2,FALSE)</f>
        <v>Spring</v>
      </c>
      <c r="U416" t="str" cm="1">
        <f t="array" ref="U416">_xlfn.IFS(Absent_Data[[#This Row],[Body mass index]]&lt;18.5,"Underweight", Absent_Data[[#This Row],[Body mass index]] &lt;=25, "Healthy", Absent_Data[[#This Row],[Body mass index]]&lt;=30, "Overweight",TRUE, "Obese")</f>
        <v>Healthy</v>
      </c>
      <c r="W416" s="14"/>
    </row>
    <row r="417" spans="1:23" x14ac:dyDescent="0.3">
      <c r="A417">
        <v>416</v>
      </c>
      <c r="B417">
        <v>22</v>
      </c>
      <c r="C417">
        <v>4</v>
      </c>
      <c r="D417">
        <v>2</v>
      </c>
      <c r="E417">
        <v>36</v>
      </c>
      <c r="F417">
        <v>369</v>
      </c>
      <c r="G417">
        <v>17</v>
      </c>
      <c r="H417">
        <v>31</v>
      </c>
      <c r="I417">
        <v>0</v>
      </c>
      <c r="J417">
        <v>1</v>
      </c>
      <c r="K417">
        <v>3</v>
      </c>
      <c r="L417">
        <v>1</v>
      </c>
      <c r="M417">
        <v>0</v>
      </c>
      <c r="N417">
        <v>0</v>
      </c>
      <c r="O417">
        <v>70</v>
      </c>
      <c r="P417">
        <v>169</v>
      </c>
      <c r="Q417">
        <v>25</v>
      </c>
      <c r="R417">
        <v>4</v>
      </c>
      <c r="S417" t="s">
        <v>24</v>
      </c>
      <c r="T417" t="str">
        <f>VLOOKUP(Absent_Data[[#This Row],[Month of absence]],Index!$B$4:$C$15,2,FALSE)</f>
        <v>Spring</v>
      </c>
      <c r="U417" t="str" cm="1">
        <f t="array" ref="U417">_xlfn.IFS(Absent_Data[[#This Row],[Body mass index]]&lt;18.5,"Underweight", Absent_Data[[#This Row],[Body mass index]] &lt;=25, "Healthy", Absent_Data[[#This Row],[Body mass index]]&lt;=30, "Overweight",TRUE, "Obese")</f>
        <v>Healthy</v>
      </c>
      <c r="W417" s="14"/>
    </row>
    <row r="418" spans="1:23" x14ac:dyDescent="0.3">
      <c r="A418">
        <v>417</v>
      </c>
      <c r="B418">
        <v>26</v>
      </c>
      <c r="C418">
        <v>4</v>
      </c>
      <c r="D418">
        <v>2</v>
      </c>
      <c r="E418">
        <v>47</v>
      </c>
      <c r="F418">
        <v>248</v>
      </c>
      <c r="G418">
        <v>25</v>
      </c>
      <c r="H418">
        <v>47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1</v>
      </c>
      <c r="O418">
        <v>86</v>
      </c>
      <c r="P418">
        <v>165</v>
      </c>
      <c r="Q418">
        <v>32</v>
      </c>
      <c r="R418">
        <v>4</v>
      </c>
      <c r="S418" t="s">
        <v>19</v>
      </c>
      <c r="T418" t="str">
        <f>VLOOKUP(Absent_Data[[#This Row],[Month of absence]],Index!$B$4:$C$15,2,FALSE)</f>
        <v>Spring</v>
      </c>
      <c r="U418" t="str" cm="1">
        <f t="array" ref="U418">_xlfn.IFS(Absent_Data[[#This Row],[Body mass index]]&lt;18.5,"Underweight", Absent_Data[[#This Row],[Body mass index]] &lt;=25, "Healthy", Absent_Data[[#This Row],[Body mass index]]&lt;=30, "Overweight",TRUE, "Obese")</f>
        <v>Obese</v>
      </c>
      <c r="W418" s="14"/>
    </row>
    <row r="419" spans="1:23" x14ac:dyDescent="0.3">
      <c r="A419">
        <v>418</v>
      </c>
      <c r="B419">
        <v>23</v>
      </c>
      <c r="C419">
        <v>4</v>
      </c>
      <c r="D419">
        <v>4</v>
      </c>
      <c r="E419">
        <v>40</v>
      </c>
      <c r="F419">
        <v>330</v>
      </c>
      <c r="G419">
        <v>16</v>
      </c>
      <c r="H419">
        <v>28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84</v>
      </c>
      <c r="P419">
        <v>182</v>
      </c>
      <c r="Q419">
        <v>25</v>
      </c>
      <c r="R419">
        <v>8</v>
      </c>
      <c r="S419" t="s">
        <v>22</v>
      </c>
      <c r="T419" t="str">
        <f>VLOOKUP(Absent_Data[[#This Row],[Month of absence]],Index!$B$4:$C$15,2,FALSE)</f>
        <v>Spring</v>
      </c>
      <c r="U419" t="str" cm="1">
        <f t="array" ref="U419">_xlfn.IFS(Absent_Data[[#This Row],[Body mass index]]&lt;18.5,"Underweight", Absent_Data[[#This Row],[Body mass index]] &lt;=25, "Healthy", Absent_Data[[#This Row],[Body mass index]]&lt;=30, "Overweight",TRUE, "Obese")</f>
        <v>Healthy</v>
      </c>
      <c r="W419" s="14"/>
    </row>
    <row r="420" spans="1:23" x14ac:dyDescent="0.3">
      <c r="A420">
        <v>419</v>
      </c>
      <c r="B420">
        <v>28</v>
      </c>
      <c r="C420">
        <v>4</v>
      </c>
      <c r="D420">
        <v>4</v>
      </c>
      <c r="E420">
        <v>45</v>
      </c>
      <c r="F420">
        <v>179</v>
      </c>
      <c r="G420">
        <v>51</v>
      </c>
      <c r="H420">
        <v>38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89</v>
      </c>
      <c r="P420">
        <v>170</v>
      </c>
      <c r="Q420">
        <v>31</v>
      </c>
      <c r="R420">
        <v>8</v>
      </c>
      <c r="S420" t="s">
        <v>31</v>
      </c>
      <c r="T420" t="str">
        <f>VLOOKUP(Absent_Data[[#This Row],[Month of absence]],Index!$B$4:$C$15,2,FALSE)</f>
        <v>Spring</v>
      </c>
      <c r="U420" t="str" cm="1">
        <f t="array" ref="U420">_xlfn.IFS(Absent_Data[[#This Row],[Body mass index]]&lt;18.5,"Underweight", Absent_Data[[#This Row],[Body mass index]] &lt;=25, "Healthy", Absent_Data[[#This Row],[Body mass index]]&lt;=30, "Overweight",TRUE, "Obese")</f>
        <v>Obese</v>
      </c>
      <c r="W420" s="14"/>
    </row>
    <row r="421" spans="1:23" x14ac:dyDescent="0.3">
      <c r="A421">
        <v>420</v>
      </c>
      <c r="B421">
        <v>23</v>
      </c>
      <c r="C421">
        <v>4</v>
      </c>
      <c r="D421">
        <v>2</v>
      </c>
      <c r="E421">
        <v>37</v>
      </c>
      <c r="F421">
        <v>118</v>
      </c>
      <c r="G421">
        <v>13</v>
      </c>
      <c r="H421">
        <v>50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98</v>
      </c>
      <c r="P421">
        <v>178</v>
      </c>
      <c r="Q421">
        <v>31</v>
      </c>
      <c r="R421">
        <v>1</v>
      </c>
      <c r="S421" t="s">
        <v>22</v>
      </c>
      <c r="T421" t="str">
        <f>VLOOKUP(Absent_Data[[#This Row],[Month of absence]],Index!$B$4:$C$15,2,FALSE)</f>
        <v>Spring</v>
      </c>
      <c r="U421" t="str" cm="1">
        <f t="array" ref="U421">_xlfn.IFS(Absent_Data[[#This Row],[Body mass index]]&lt;18.5,"Underweight", Absent_Data[[#This Row],[Body mass index]] &lt;=25, "Healthy", Absent_Data[[#This Row],[Body mass index]]&lt;=30, "Overweight",TRUE, "Obese")</f>
        <v>Obese</v>
      </c>
      <c r="W421" s="14"/>
    </row>
    <row r="422" spans="1:23" x14ac:dyDescent="0.3">
      <c r="A422">
        <v>421</v>
      </c>
      <c r="B422">
        <v>13</v>
      </c>
      <c r="C422">
        <v>4</v>
      </c>
      <c r="D422">
        <v>4</v>
      </c>
      <c r="E422">
        <v>52</v>
      </c>
      <c r="F422">
        <v>118</v>
      </c>
      <c r="G422">
        <v>13</v>
      </c>
      <c r="H422">
        <v>50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98</v>
      </c>
      <c r="P422">
        <v>178</v>
      </c>
      <c r="Q422">
        <v>31</v>
      </c>
      <c r="R422">
        <v>120</v>
      </c>
      <c r="S422" t="s">
        <v>30</v>
      </c>
      <c r="T422" t="str">
        <f>VLOOKUP(Absent_Data[[#This Row],[Month of absence]],Index!$B$4:$C$15,2,FALSE)</f>
        <v>Spring</v>
      </c>
      <c r="U422" t="str" cm="1">
        <f t="array" ref="U422">_xlfn.IFS(Absent_Data[[#This Row],[Body mass index]]&lt;18.5,"Underweight", Absent_Data[[#This Row],[Body mass index]] &lt;=25, "Healthy", Absent_Data[[#This Row],[Body mass index]]&lt;=30, "Overweight",TRUE, "Obese")</f>
        <v>Obese</v>
      </c>
      <c r="W422" s="14"/>
    </row>
    <row r="423" spans="1:23" x14ac:dyDescent="0.3">
      <c r="A423">
        <v>422</v>
      </c>
      <c r="B423">
        <v>28</v>
      </c>
      <c r="C423">
        <v>4</v>
      </c>
      <c r="D423">
        <v>6</v>
      </c>
      <c r="E423">
        <v>34</v>
      </c>
      <c r="F423">
        <v>300</v>
      </c>
      <c r="G423">
        <v>26</v>
      </c>
      <c r="H423">
        <v>43</v>
      </c>
      <c r="I423">
        <v>0</v>
      </c>
      <c r="J423">
        <v>1</v>
      </c>
      <c r="K423">
        <v>2</v>
      </c>
      <c r="L423">
        <v>1</v>
      </c>
      <c r="M423">
        <v>1</v>
      </c>
      <c r="N423">
        <v>1</v>
      </c>
      <c r="O423">
        <v>77</v>
      </c>
      <c r="P423">
        <v>175</v>
      </c>
      <c r="Q423">
        <v>25</v>
      </c>
      <c r="R423">
        <v>8</v>
      </c>
      <c r="S423" t="s">
        <v>31</v>
      </c>
      <c r="T423" t="str">
        <f>VLOOKUP(Absent_Data[[#This Row],[Month of absence]],Index!$B$4:$C$15,2,FALSE)</f>
        <v>Spring</v>
      </c>
      <c r="U423" t="str" cm="1">
        <f t="array" ref="U423">_xlfn.IFS(Absent_Data[[#This Row],[Body mass index]]&lt;18.5,"Underweight", Absent_Data[[#This Row],[Body mass index]] &lt;=25, "Healthy", Absent_Data[[#This Row],[Body mass index]]&lt;=30, "Overweight",TRUE, "Obese")</f>
        <v>Healthy</v>
      </c>
      <c r="W423" s="14"/>
    </row>
    <row r="424" spans="1:23" x14ac:dyDescent="0.3">
      <c r="A424">
        <v>423</v>
      </c>
      <c r="B424">
        <v>28</v>
      </c>
      <c r="C424">
        <v>4</v>
      </c>
      <c r="D424">
        <v>6</v>
      </c>
      <c r="E424">
        <v>33</v>
      </c>
      <c r="F424">
        <v>260</v>
      </c>
      <c r="G424">
        <v>50</v>
      </c>
      <c r="H424">
        <v>36</v>
      </c>
      <c r="I424">
        <v>0</v>
      </c>
      <c r="J424">
        <v>1</v>
      </c>
      <c r="K424">
        <v>4</v>
      </c>
      <c r="L424">
        <v>1</v>
      </c>
      <c r="M424">
        <v>0</v>
      </c>
      <c r="N424">
        <v>0</v>
      </c>
      <c r="O424">
        <v>65</v>
      </c>
      <c r="P424">
        <v>168</v>
      </c>
      <c r="Q424">
        <v>23</v>
      </c>
      <c r="R424">
        <v>4</v>
      </c>
      <c r="S424" t="s">
        <v>31</v>
      </c>
      <c r="T424" t="str">
        <f>VLOOKUP(Absent_Data[[#This Row],[Month of absence]],Index!$B$4:$C$15,2,FALSE)</f>
        <v>Spring</v>
      </c>
      <c r="U424" t="str" cm="1">
        <f t="array" ref="U424">_xlfn.IFS(Absent_Data[[#This Row],[Body mass index]]&lt;18.5,"Underweight", Absent_Data[[#This Row],[Body mass index]] &lt;=25, "Healthy", Absent_Data[[#This Row],[Body mass index]]&lt;=30, "Overweight",TRUE, "Obese")</f>
        <v>Healthy</v>
      </c>
      <c r="W424" s="14"/>
    </row>
    <row r="425" spans="1:23" x14ac:dyDescent="0.3">
      <c r="A425">
        <v>424</v>
      </c>
      <c r="B425">
        <v>28</v>
      </c>
      <c r="C425">
        <v>4</v>
      </c>
      <c r="D425">
        <v>2</v>
      </c>
      <c r="E425">
        <v>25</v>
      </c>
      <c r="F425">
        <v>179</v>
      </c>
      <c r="G425">
        <v>51</v>
      </c>
      <c r="H425">
        <v>38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89</v>
      </c>
      <c r="P425">
        <v>170</v>
      </c>
      <c r="Q425">
        <v>31</v>
      </c>
      <c r="R425">
        <v>4</v>
      </c>
      <c r="S425" t="s">
        <v>31</v>
      </c>
      <c r="T425" t="str">
        <f>VLOOKUP(Absent_Data[[#This Row],[Month of absence]],Index!$B$4:$C$15,2,FALSE)</f>
        <v>Spring</v>
      </c>
      <c r="U425" t="str" cm="1">
        <f t="array" ref="U425">_xlfn.IFS(Absent_Data[[#This Row],[Body mass index]]&lt;18.5,"Underweight", Absent_Data[[#This Row],[Body mass index]] &lt;=25, "Healthy", Absent_Data[[#This Row],[Body mass index]]&lt;=30, "Overweight",TRUE, "Obese")</f>
        <v>Obese</v>
      </c>
      <c r="W425" s="14"/>
    </row>
    <row r="426" spans="1:23" x14ac:dyDescent="0.3">
      <c r="A426">
        <v>425</v>
      </c>
      <c r="B426">
        <v>11</v>
      </c>
      <c r="C426">
        <v>4</v>
      </c>
      <c r="D426">
        <v>4</v>
      </c>
      <c r="E426">
        <v>54</v>
      </c>
      <c r="F426">
        <v>118</v>
      </c>
      <c r="G426">
        <v>10</v>
      </c>
      <c r="H426">
        <v>37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83</v>
      </c>
      <c r="P426">
        <v>172</v>
      </c>
      <c r="Q426">
        <v>28</v>
      </c>
      <c r="R426">
        <v>2</v>
      </c>
      <c r="S426" t="s">
        <v>26</v>
      </c>
      <c r="T426" t="str">
        <f>VLOOKUP(Absent_Data[[#This Row],[Month of absence]],Index!$B$4:$C$15,2,FALSE)</f>
        <v>Spring</v>
      </c>
      <c r="U426" t="str" cm="1">
        <f t="array" ref="U426">_xlfn.IFS(Absent_Data[[#This Row],[Body mass index]]&lt;18.5,"Underweight", Absent_Data[[#This Row],[Body mass index]] &lt;=25, "Healthy", Absent_Data[[#This Row],[Body mass index]]&lt;=30, "Overweight",TRUE, "Obese")</f>
        <v>Overweight</v>
      </c>
      <c r="W426" s="14"/>
    </row>
    <row r="427" spans="1:23" x14ac:dyDescent="0.3">
      <c r="A427">
        <v>426</v>
      </c>
      <c r="B427">
        <v>13</v>
      </c>
      <c r="C427">
        <v>5</v>
      </c>
      <c r="D427">
        <v>2</v>
      </c>
      <c r="E427">
        <v>26</v>
      </c>
      <c r="F427">
        <v>235</v>
      </c>
      <c r="G427">
        <v>20</v>
      </c>
      <c r="H427">
        <v>43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106</v>
      </c>
      <c r="P427">
        <v>167</v>
      </c>
      <c r="Q427">
        <v>38</v>
      </c>
      <c r="R427">
        <v>16</v>
      </c>
      <c r="S427" t="s">
        <v>30</v>
      </c>
      <c r="T427" t="str">
        <f>VLOOKUP(Absent_Data[[#This Row],[Month of absence]],Index!$B$4:$C$15,2,FALSE)</f>
        <v>Spring</v>
      </c>
      <c r="U427" t="str" cm="1">
        <f t="array" ref="U427">_xlfn.IFS(Absent_Data[[#This Row],[Body mass index]]&lt;18.5,"Underweight", Absent_Data[[#This Row],[Body mass index]] &lt;=25, "Healthy", Absent_Data[[#This Row],[Body mass index]]&lt;=30, "Overweight",TRUE, "Obese")</f>
        <v>Obese</v>
      </c>
      <c r="W427" s="14"/>
    </row>
    <row r="428" spans="1:23" x14ac:dyDescent="0.3">
      <c r="A428">
        <v>427</v>
      </c>
      <c r="B428">
        <v>23</v>
      </c>
      <c r="C428">
        <v>5</v>
      </c>
      <c r="D428">
        <v>4</v>
      </c>
      <c r="E428">
        <v>28</v>
      </c>
      <c r="F428">
        <v>248</v>
      </c>
      <c r="G428">
        <v>25</v>
      </c>
      <c r="H428">
        <v>47</v>
      </c>
      <c r="I428">
        <v>0</v>
      </c>
      <c r="J428">
        <v>1</v>
      </c>
      <c r="K428">
        <v>2</v>
      </c>
      <c r="L428">
        <v>0</v>
      </c>
      <c r="M428">
        <v>0</v>
      </c>
      <c r="N428">
        <v>1</v>
      </c>
      <c r="O428">
        <v>86</v>
      </c>
      <c r="P428">
        <v>165</v>
      </c>
      <c r="Q428">
        <v>32</v>
      </c>
      <c r="R428">
        <v>2</v>
      </c>
      <c r="S428" t="s">
        <v>22</v>
      </c>
      <c r="T428" t="str">
        <f>VLOOKUP(Absent_Data[[#This Row],[Month of absence]],Index!$B$4:$C$15,2,FALSE)</f>
        <v>Spring</v>
      </c>
      <c r="U428" t="str" cm="1">
        <f t="array" ref="U428">_xlfn.IFS(Absent_Data[[#This Row],[Body mass index]]&lt;18.5,"Underweight", Absent_Data[[#This Row],[Body mass index]] &lt;=25, "Healthy", Absent_Data[[#This Row],[Body mass index]]&lt;=30, "Overweight",TRUE, "Obese")</f>
        <v>Obese</v>
      </c>
      <c r="W428" s="14"/>
    </row>
    <row r="429" spans="1:23" x14ac:dyDescent="0.3">
      <c r="A429">
        <v>428</v>
      </c>
      <c r="B429">
        <v>10</v>
      </c>
      <c r="C429">
        <v>5</v>
      </c>
      <c r="D429">
        <v>2</v>
      </c>
      <c r="E429">
        <v>51</v>
      </c>
      <c r="F429">
        <v>369</v>
      </c>
      <c r="G429">
        <v>17</v>
      </c>
      <c r="H429">
        <v>31</v>
      </c>
      <c r="I429">
        <v>0</v>
      </c>
      <c r="J429">
        <v>1</v>
      </c>
      <c r="K429">
        <v>3</v>
      </c>
      <c r="L429">
        <v>1</v>
      </c>
      <c r="M429">
        <v>0</v>
      </c>
      <c r="N429">
        <v>0</v>
      </c>
      <c r="O429">
        <v>70</v>
      </c>
      <c r="P429">
        <v>169</v>
      </c>
      <c r="Q429">
        <v>25</v>
      </c>
      <c r="R429">
        <v>8</v>
      </c>
      <c r="S429" t="s">
        <v>28</v>
      </c>
      <c r="T429" t="str">
        <f>VLOOKUP(Absent_Data[[#This Row],[Month of absence]],Index!$B$4:$C$15,2,FALSE)</f>
        <v>Spring</v>
      </c>
      <c r="U429" t="str" cm="1">
        <f t="array" ref="U429">_xlfn.IFS(Absent_Data[[#This Row],[Body mass index]]&lt;18.5,"Underweight", Absent_Data[[#This Row],[Body mass index]] &lt;=25, "Healthy", Absent_Data[[#This Row],[Body mass index]]&lt;=30, "Overweight",TRUE, "Obese")</f>
        <v>Healthy</v>
      </c>
      <c r="W429" s="14"/>
    </row>
    <row r="430" spans="1:23" x14ac:dyDescent="0.3">
      <c r="A430">
        <v>429</v>
      </c>
      <c r="B430">
        <v>23</v>
      </c>
      <c r="C430">
        <v>5</v>
      </c>
      <c r="D430">
        <v>4</v>
      </c>
      <c r="E430">
        <v>49</v>
      </c>
      <c r="F430">
        <v>179</v>
      </c>
      <c r="G430">
        <v>26</v>
      </c>
      <c r="H430">
        <v>30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56</v>
      </c>
      <c r="P430">
        <v>171</v>
      </c>
      <c r="Q430">
        <v>19</v>
      </c>
      <c r="R430">
        <v>3</v>
      </c>
      <c r="S430" t="s">
        <v>22</v>
      </c>
      <c r="T430" t="str">
        <f>VLOOKUP(Absent_Data[[#This Row],[Month of absence]],Index!$B$4:$C$15,2,FALSE)</f>
        <v>Spring</v>
      </c>
      <c r="U430" t="str" cm="1">
        <f t="array" ref="U430">_xlfn.IFS(Absent_Data[[#This Row],[Body mass index]]&lt;18.5,"Underweight", Absent_Data[[#This Row],[Body mass index]] &lt;=25, "Healthy", Absent_Data[[#This Row],[Body mass index]]&lt;=30, "Overweight",TRUE, "Obese")</f>
        <v>Healthy</v>
      </c>
      <c r="W430" s="14"/>
    </row>
    <row r="431" spans="1:23" x14ac:dyDescent="0.3">
      <c r="A431">
        <v>430</v>
      </c>
      <c r="B431">
        <v>28</v>
      </c>
      <c r="C431">
        <v>5</v>
      </c>
      <c r="D431">
        <v>4</v>
      </c>
      <c r="E431">
        <v>50</v>
      </c>
      <c r="F431">
        <v>179</v>
      </c>
      <c r="G431">
        <v>51</v>
      </c>
      <c r="H431">
        <v>38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89</v>
      </c>
      <c r="P431">
        <v>170</v>
      </c>
      <c r="Q431">
        <v>31</v>
      </c>
      <c r="R431">
        <v>4</v>
      </c>
      <c r="S431" t="s">
        <v>31</v>
      </c>
      <c r="T431" t="str">
        <f>VLOOKUP(Absent_Data[[#This Row],[Month of absence]],Index!$B$4:$C$15,2,FALSE)</f>
        <v>Spring</v>
      </c>
      <c r="U431" t="str" cm="1">
        <f t="array" ref="U431">_xlfn.IFS(Absent_Data[[#This Row],[Body mass index]]&lt;18.5,"Underweight", Absent_Data[[#This Row],[Body mass index]] &lt;=25, "Healthy", Absent_Data[[#This Row],[Body mass index]]&lt;=30, "Overweight",TRUE, "Obese")</f>
        <v>Obese</v>
      </c>
      <c r="W431" s="14"/>
    </row>
    <row r="432" spans="1:23" x14ac:dyDescent="0.3">
      <c r="A432">
        <v>431</v>
      </c>
      <c r="B432">
        <v>23</v>
      </c>
      <c r="C432">
        <v>5</v>
      </c>
      <c r="D432">
        <v>5</v>
      </c>
      <c r="E432">
        <v>47</v>
      </c>
      <c r="F432">
        <v>361</v>
      </c>
      <c r="G432">
        <v>52</v>
      </c>
      <c r="H432">
        <v>28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4</v>
      </c>
      <c r="O432">
        <v>80</v>
      </c>
      <c r="P432">
        <v>172</v>
      </c>
      <c r="Q432">
        <v>27</v>
      </c>
      <c r="R432">
        <v>1</v>
      </c>
      <c r="S432" t="s">
        <v>22</v>
      </c>
      <c r="T432" t="str">
        <f>VLOOKUP(Absent_Data[[#This Row],[Month of absence]],Index!$B$4:$C$15,2,FALSE)</f>
        <v>Spring</v>
      </c>
      <c r="U432" t="str" cm="1">
        <f t="array" ref="U432">_xlfn.IFS(Absent_Data[[#This Row],[Body mass index]]&lt;18.5,"Underweight", Absent_Data[[#This Row],[Body mass index]] &lt;=25, "Healthy", Absent_Data[[#This Row],[Body mass index]]&lt;=30, "Overweight",TRUE, "Obese")</f>
        <v>Overweight</v>
      </c>
      <c r="W432" s="14"/>
    </row>
    <row r="433" spans="1:23" x14ac:dyDescent="0.3">
      <c r="A433">
        <v>432</v>
      </c>
      <c r="B433">
        <v>28</v>
      </c>
      <c r="C433">
        <v>5</v>
      </c>
      <c r="D433">
        <v>6</v>
      </c>
      <c r="E433">
        <v>28</v>
      </c>
      <c r="F433">
        <v>260</v>
      </c>
      <c r="G433">
        <v>50</v>
      </c>
      <c r="H433">
        <v>36</v>
      </c>
      <c r="I433">
        <v>0</v>
      </c>
      <c r="J433">
        <v>1</v>
      </c>
      <c r="K433">
        <v>4</v>
      </c>
      <c r="L433">
        <v>1</v>
      </c>
      <c r="M433">
        <v>0</v>
      </c>
      <c r="N433">
        <v>0</v>
      </c>
      <c r="O433">
        <v>65</v>
      </c>
      <c r="P433">
        <v>168</v>
      </c>
      <c r="Q433">
        <v>23</v>
      </c>
      <c r="R433">
        <v>3</v>
      </c>
      <c r="S433" t="s">
        <v>31</v>
      </c>
      <c r="T433" t="str">
        <f>VLOOKUP(Absent_Data[[#This Row],[Month of absence]],Index!$B$4:$C$15,2,FALSE)</f>
        <v>Spring</v>
      </c>
      <c r="U433" t="str" cm="1">
        <f t="array" ref="U433">_xlfn.IFS(Absent_Data[[#This Row],[Body mass index]]&lt;18.5,"Underweight", Absent_Data[[#This Row],[Body mass index]] &lt;=25, "Healthy", Absent_Data[[#This Row],[Body mass index]]&lt;=30, "Overweight",TRUE, "Obese")</f>
        <v>Healthy</v>
      </c>
      <c r="W433" s="14"/>
    </row>
    <row r="434" spans="1:23" x14ac:dyDescent="0.3">
      <c r="A434">
        <v>433</v>
      </c>
      <c r="B434">
        <v>11</v>
      </c>
      <c r="C434">
        <v>5</v>
      </c>
      <c r="D434">
        <v>2</v>
      </c>
      <c r="E434">
        <v>39</v>
      </c>
      <c r="F434">
        <v>179</v>
      </c>
      <c r="G434">
        <v>22</v>
      </c>
      <c r="H434">
        <v>40</v>
      </c>
      <c r="I434">
        <v>0</v>
      </c>
      <c r="J434">
        <v>2</v>
      </c>
      <c r="K434">
        <v>2</v>
      </c>
      <c r="L434">
        <v>0</v>
      </c>
      <c r="M434">
        <v>1</v>
      </c>
      <c r="N434">
        <v>0</v>
      </c>
      <c r="O434">
        <v>63</v>
      </c>
      <c r="P434">
        <v>170</v>
      </c>
      <c r="Q434">
        <v>22</v>
      </c>
      <c r="R434">
        <v>2</v>
      </c>
      <c r="S434" t="s">
        <v>26</v>
      </c>
      <c r="T434" t="str">
        <f>VLOOKUP(Absent_Data[[#This Row],[Month of absence]],Index!$B$4:$C$15,2,FALSE)</f>
        <v>Spring</v>
      </c>
      <c r="U434" t="str" cm="1">
        <f t="array" ref="U434">_xlfn.IFS(Absent_Data[[#This Row],[Body mass index]]&lt;18.5,"Underweight", Absent_Data[[#This Row],[Body mass index]] &lt;=25, "Healthy", Absent_Data[[#This Row],[Body mass index]]&lt;=30, "Overweight",TRUE, "Obese")</f>
        <v>Healthy</v>
      </c>
      <c r="W434" s="14"/>
    </row>
    <row r="435" spans="1:23" x14ac:dyDescent="0.3">
      <c r="A435">
        <v>434</v>
      </c>
      <c r="B435">
        <v>8</v>
      </c>
      <c r="C435">
        <v>5</v>
      </c>
      <c r="D435">
        <v>2</v>
      </c>
      <c r="E435">
        <v>34</v>
      </c>
      <c r="F435">
        <v>179</v>
      </c>
      <c r="G435">
        <v>22</v>
      </c>
      <c r="H435">
        <v>40</v>
      </c>
      <c r="I435">
        <v>0</v>
      </c>
      <c r="J435">
        <v>2</v>
      </c>
      <c r="K435">
        <v>2</v>
      </c>
      <c r="L435">
        <v>0</v>
      </c>
      <c r="M435">
        <v>1</v>
      </c>
      <c r="N435">
        <v>0</v>
      </c>
      <c r="O435">
        <v>63</v>
      </c>
      <c r="P435">
        <v>170</v>
      </c>
      <c r="Q435">
        <v>22</v>
      </c>
      <c r="R435">
        <v>3</v>
      </c>
      <c r="S435" t="s">
        <v>38</v>
      </c>
      <c r="T435" t="str">
        <f>VLOOKUP(Absent_Data[[#This Row],[Month of absence]],Index!$B$4:$C$15,2,FALSE)</f>
        <v>Spring</v>
      </c>
      <c r="U435" t="str" cm="1">
        <f t="array" ref="U435">_xlfn.IFS(Absent_Data[[#This Row],[Body mass index]]&lt;18.5,"Underweight", Absent_Data[[#This Row],[Body mass index]] &lt;=25, "Healthy", Absent_Data[[#This Row],[Body mass index]]&lt;=30, "Overweight",TRUE, "Obese")</f>
        <v>Healthy</v>
      </c>
      <c r="W435" s="14"/>
    </row>
    <row r="436" spans="1:23" x14ac:dyDescent="0.3">
      <c r="A436">
        <v>435</v>
      </c>
      <c r="B436">
        <v>18</v>
      </c>
      <c r="C436">
        <v>5</v>
      </c>
      <c r="D436">
        <v>4</v>
      </c>
      <c r="E436">
        <v>36</v>
      </c>
      <c r="F436">
        <v>228</v>
      </c>
      <c r="G436">
        <v>14</v>
      </c>
      <c r="H436">
        <v>58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1</v>
      </c>
      <c r="O436">
        <v>65</v>
      </c>
      <c r="P436">
        <v>172</v>
      </c>
      <c r="Q436">
        <v>22</v>
      </c>
      <c r="R436">
        <v>8</v>
      </c>
      <c r="S436" t="s">
        <v>32</v>
      </c>
      <c r="T436" t="str">
        <f>VLOOKUP(Absent_Data[[#This Row],[Month of absence]],Index!$B$4:$C$15,2,FALSE)</f>
        <v>Spring</v>
      </c>
      <c r="U436" t="str" cm="1">
        <f t="array" ref="U436">_xlfn.IFS(Absent_Data[[#This Row],[Body mass index]]&lt;18.5,"Underweight", Absent_Data[[#This Row],[Body mass index]] &lt;=25, "Healthy", Absent_Data[[#This Row],[Body mass index]]&lt;=30, "Overweight",TRUE, "Obese")</f>
        <v>Healthy</v>
      </c>
      <c r="W436" s="14"/>
    </row>
    <row r="437" spans="1:23" x14ac:dyDescent="0.3">
      <c r="A437">
        <v>436</v>
      </c>
      <c r="B437">
        <v>25</v>
      </c>
      <c r="C437">
        <v>5</v>
      </c>
      <c r="D437">
        <v>4</v>
      </c>
      <c r="E437">
        <v>25</v>
      </c>
      <c r="F437">
        <v>225</v>
      </c>
      <c r="G437">
        <v>26</v>
      </c>
      <c r="H437">
        <v>28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2</v>
      </c>
      <c r="O437">
        <v>69</v>
      </c>
      <c r="P437">
        <v>169</v>
      </c>
      <c r="Q437">
        <v>24</v>
      </c>
      <c r="R437">
        <v>3</v>
      </c>
      <c r="S437" t="s">
        <v>33</v>
      </c>
      <c r="T437" t="str">
        <f>VLOOKUP(Absent_Data[[#This Row],[Month of absence]],Index!$B$4:$C$15,2,FALSE)</f>
        <v>Spring</v>
      </c>
      <c r="U437" t="str" cm="1">
        <f t="array" ref="U437">_xlfn.IFS(Absent_Data[[#This Row],[Body mass index]]&lt;18.5,"Underweight", Absent_Data[[#This Row],[Body mass index]] &lt;=25, "Healthy", Absent_Data[[#This Row],[Body mass index]]&lt;=30, "Overweight",TRUE, "Obese")</f>
        <v>Healthy</v>
      </c>
      <c r="W437" s="14"/>
    </row>
    <row r="438" spans="1:23" x14ac:dyDescent="0.3">
      <c r="A438">
        <v>437</v>
      </c>
      <c r="B438">
        <v>13</v>
      </c>
      <c r="C438">
        <v>5</v>
      </c>
      <c r="D438">
        <v>6</v>
      </c>
      <c r="E438">
        <v>50</v>
      </c>
      <c r="F438">
        <v>330</v>
      </c>
      <c r="G438">
        <v>16</v>
      </c>
      <c r="H438">
        <v>28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84</v>
      </c>
      <c r="P438">
        <v>182</v>
      </c>
      <c r="Q438">
        <v>25</v>
      </c>
      <c r="R438">
        <v>8</v>
      </c>
      <c r="S438" t="s">
        <v>30</v>
      </c>
      <c r="T438" t="str">
        <f>VLOOKUP(Absent_Data[[#This Row],[Month of absence]],Index!$B$4:$C$15,2,FALSE)</f>
        <v>Spring</v>
      </c>
      <c r="U438" t="str" cm="1">
        <f t="array" ref="U438">_xlfn.IFS(Absent_Data[[#This Row],[Body mass index]]&lt;18.5,"Underweight", Absent_Data[[#This Row],[Body mass index]] &lt;=25, "Healthy", Absent_Data[[#This Row],[Body mass index]]&lt;=30, "Overweight",TRUE, "Obese")</f>
        <v>Healthy</v>
      </c>
      <c r="W438" s="14"/>
    </row>
    <row r="439" spans="1:23" x14ac:dyDescent="0.3">
      <c r="A439">
        <v>438</v>
      </c>
      <c r="B439">
        <v>25</v>
      </c>
      <c r="C439">
        <v>5</v>
      </c>
      <c r="D439">
        <v>2</v>
      </c>
      <c r="E439">
        <v>26</v>
      </c>
      <c r="F439">
        <v>179</v>
      </c>
      <c r="G439">
        <v>26</v>
      </c>
      <c r="H439">
        <v>30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56</v>
      </c>
      <c r="P439">
        <v>171</v>
      </c>
      <c r="Q439">
        <v>19</v>
      </c>
      <c r="R439">
        <v>2</v>
      </c>
      <c r="S439" t="s">
        <v>33</v>
      </c>
      <c r="T439" t="str">
        <f>VLOOKUP(Absent_Data[[#This Row],[Month of absence]],Index!$B$4:$C$15,2,FALSE)</f>
        <v>Spring</v>
      </c>
      <c r="U439" t="str" cm="1">
        <f t="array" ref="U439">_xlfn.IFS(Absent_Data[[#This Row],[Body mass index]]&lt;18.5,"Underweight", Absent_Data[[#This Row],[Body mass index]] &lt;=25, "Healthy", Absent_Data[[#This Row],[Body mass index]]&lt;=30, "Overweight",TRUE, "Obese")</f>
        <v>Healthy</v>
      </c>
      <c r="W439" s="14"/>
    </row>
    <row r="440" spans="1:23" x14ac:dyDescent="0.3">
      <c r="A440">
        <v>439</v>
      </c>
      <c r="B440">
        <v>28</v>
      </c>
      <c r="C440">
        <v>5</v>
      </c>
      <c r="D440">
        <v>2</v>
      </c>
      <c r="E440">
        <v>30</v>
      </c>
      <c r="F440">
        <v>118</v>
      </c>
      <c r="G440">
        <v>10</v>
      </c>
      <c r="H440">
        <v>37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83</v>
      </c>
      <c r="P440">
        <v>172</v>
      </c>
      <c r="Q440">
        <v>28</v>
      </c>
      <c r="R440">
        <v>1</v>
      </c>
      <c r="S440" t="s">
        <v>31</v>
      </c>
      <c r="T440" t="str">
        <f>VLOOKUP(Absent_Data[[#This Row],[Month of absence]],Index!$B$4:$C$15,2,FALSE)</f>
        <v>Spring</v>
      </c>
      <c r="U440" t="str" cm="1">
        <f t="array" ref="U440">_xlfn.IFS(Absent_Data[[#This Row],[Body mass index]]&lt;18.5,"Underweight", Absent_Data[[#This Row],[Body mass index]] &lt;=25, "Healthy", Absent_Data[[#This Row],[Body mass index]]&lt;=30, "Overweight",TRUE, "Obese")</f>
        <v>Overweight</v>
      </c>
      <c r="W440" s="14"/>
    </row>
    <row r="441" spans="1:23" x14ac:dyDescent="0.3">
      <c r="A441">
        <v>440</v>
      </c>
      <c r="B441">
        <v>1</v>
      </c>
      <c r="C441">
        <v>5</v>
      </c>
      <c r="D441">
        <v>2</v>
      </c>
      <c r="E441">
        <v>30</v>
      </c>
      <c r="F441">
        <v>235</v>
      </c>
      <c r="G441">
        <v>11</v>
      </c>
      <c r="H441">
        <v>37</v>
      </c>
      <c r="I441">
        <v>0</v>
      </c>
      <c r="J441">
        <v>3</v>
      </c>
      <c r="K441">
        <v>1</v>
      </c>
      <c r="L441">
        <v>0</v>
      </c>
      <c r="M441">
        <v>0</v>
      </c>
      <c r="N441">
        <v>1</v>
      </c>
      <c r="O441">
        <v>88</v>
      </c>
      <c r="P441">
        <v>172</v>
      </c>
      <c r="Q441">
        <v>29</v>
      </c>
      <c r="R441">
        <v>8</v>
      </c>
      <c r="S441" t="s">
        <v>21</v>
      </c>
      <c r="T441" t="str">
        <f>VLOOKUP(Absent_Data[[#This Row],[Month of absence]],Index!$B$4:$C$15,2,FALSE)</f>
        <v>Spring</v>
      </c>
      <c r="U441" t="str" cm="1">
        <f t="array" ref="U441">_xlfn.IFS(Absent_Data[[#This Row],[Body mass index]]&lt;18.5,"Underweight", Absent_Data[[#This Row],[Body mass index]] &lt;=25, "Healthy", Absent_Data[[#This Row],[Body mass index]]&lt;=30, "Overweight",TRUE, "Obese")</f>
        <v>Overweight</v>
      </c>
      <c r="W441" s="14"/>
    </row>
    <row r="442" spans="1:23" x14ac:dyDescent="0.3">
      <c r="A442">
        <v>441</v>
      </c>
      <c r="B442">
        <v>23</v>
      </c>
      <c r="C442">
        <v>5</v>
      </c>
      <c r="D442">
        <v>4</v>
      </c>
      <c r="E442">
        <v>52</v>
      </c>
      <c r="F442">
        <v>179</v>
      </c>
      <c r="G442">
        <v>26</v>
      </c>
      <c r="H442">
        <v>30</v>
      </c>
      <c r="I442">
        <v>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56</v>
      </c>
      <c r="P442">
        <v>171</v>
      </c>
      <c r="Q442">
        <v>19</v>
      </c>
      <c r="R442">
        <v>3</v>
      </c>
      <c r="S442" t="s">
        <v>22</v>
      </c>
      <c r="T442" t="str">
        <f>VLOOKUP(Absent_Data[[#This Row],[Month of absence]],Index!$B$4:$C$15,2,FALSE)</f>
        <v>Spring</v>
      </c>
      <c r="U442" t="str" cm="1">
        <f t="array" ref="U442">_xlfn.IFS(Absent_Data[[#This Row],[Body mass index]]&lt;18.5,"Underweight", Absent_Data[[#This Row],[Body mass index]] &lt;=25, "Healthy", Absent_Data[[#This Row],[Body mass index]]&lt;=30, "Overweight",TRUE, "Obese")</f>
        <v>Healthy</v>
      </c>
      <c r="W442" s="14"/>
    </row>
    <row r="443" spans="1:23" x14ac:dyDescent="0.3">
      <c r="A443">
        <v>442</v>
      </c>
      <c r="B443">
        <v>23</v>
      </c>
      <c r="C443">
        <v>6</v>
      </c>
      <c r="D443">
        <v>2</v>
      </c>
      <c r="E443">
        <v>42</v>
      </c>
      <c r="F443">
        <v>118</v>
      </c>
      <c r="G443">
        <v>10</v>
      </c>
      <c r="H443">
        <v>37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83</v>
      </c>
      <c r="P443">
        <v>172</v>
      </c>
      <c r="Q443">
        <v>28</v>
      </c>
      <c r="R443">
        <v>3</v>
      </c>
      <c r="S443" t="s">
        <v>22</v>
      </c>
      <c r="T443" t="str">
        <f>VLOOKUP(Absent_Data[[#This Row],[Month of absence]],Index!$B$4:$C$15,2,FALSE)</f>
        <v>Summer</v>
      </c>
      <c r="U443" t="str" cm="1">
        <f t="array" ref="U443">_xlfn.IFS(Absent_Data[[#This Row],[Body mass index]]&lt;18.5,"Underweight", Absent_Data[[#This Row],[Body mass index]] &lt;=25, "Healthy", Absent_Data[[#This Row],[Body mass index]]&lt;=30, "Overweight",TRUE, "Obese")</f>
        <v>Overweight</v>
      </c>
      <c r="W443" s="14"/>
    </row>
    <row r="444" spans="1:23" x14ac:dyDescent="0.3">
      <c r="A444">
        <v>443</v>
      </c>
      <c r="B444">
        <v>28</v>
      </c>
      <c r="C444">
        <v>6</v>
      </c>
      <c r="D444">
        <v>2</v>
      </c>
      <c r="E444">
        <v>52</v>
      </c>
      <c r="F444">
        <v>179</v>
      </c>
      <c r="G444">
        <v>51</v>
      </c>
      <c r="H444">
        <v>38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89</v>
      </c>
      <c r="P444">
        <v>170</v>
      </c>
      <c r="Q444">
        <v>31</v>
      </c>
      <c r="R444">
        <v>3</v>
      </c>
      <c r="S444" t="s">
        <v>31</v>
      </c>
      <c r="T444" t="str">
        <f>VLOOKUP(Absent_Data[[#This Row],[Month of absence]],Index!$B$4:$C$15,2,FALSE)</f>
        <v>Summer</v>
      </c>
      <c r="U444" t="str" cm="1">
        <f t="array" ref="U444">_xlfn.IFS(Absent_Data[[#This Row],[Body mass index]]&lt;18.5,"Underweight", Absent_Data[[#This Row],[Body mass index]] &lt;=25, "Healthy", Absent_Data[[#This Row],[Body mass index]]&lt;=30, "Overweight",TRUE, "Obese")</f>
        <v>Obese</v>
      </c>
      <c r="W444" s="14"/>
    </row>
    <row r="445" spans="1:23" x14ac:dyDescent="0.3">
      <c r="A445">
        <v>444</v>
      </c>
      <c r="B445">
        <v>28</v>
      </c>
      <c r="C445">
        <v>6</v>
      </c>
      <c r="D445">
        <v>3</v>
      </c>
      <c r="E445">
        <v>31</v>
      </c>
      <c r="F445">
        <v>118</v>
      </c>
      <c r="G445">
        <v>10</v>
      </c>
      <c r="H445">
        <v>37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83</v>
      </c>
      <c r="P445">
        <v>172</v>
      </c>
      <c r="Q445">
        <v>28</v>
      </c>
      <c r="R445">
        <v>2</v>
      </c>
      <c r="S445" t="s">
        <v>31</v>
      </c>
      <c r="T445" t="str">
        <f>VLOOKUP(Absent_Data[[#This Row],[Month of absence]],Index!$B$4:$C$15,2,FALSE)</f>
        <v>Summer</v>
      </c>
      <c r="U445" t="str" cm="1">
        <f t="array" ref="U445">_xlfn.IFS(Absent_Data[[#This Row],[Body mass index]]&lt;18.5,"Underweight", Absent_Data[[#This Row],[Body mass index]] &lt;=25, "Healthy", Absent_Data[[#This Row],[Body mass index]]&lt;=30, "Overweight",TRUE, "Obese")</f>
        <v>Overweight</v>
      </c>
      <c r="W445" s="14"/>
    </row>
    <row r="446" spans="1:23" x14ac:dyDescent="0.3">
      <c r="A446">
        <v>445</v>
      </c>
      <c r="B446">
        <v>23</v>
      </c>
      <c r="C446">
        <v>6</v>
      </c>
      <c r="D446">
        <v>5</v>
      </c>
      <c r="E446">
        <v>37</v>
      </c>
      <c r="F446">
        <v>225</v>
      </c>
      <c r="G446">
        <v>26</v>
      </c>
      <c r="H446">
        <v>28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2</v>
      </c>
      <c r="O446">
        <v>69</v>
      </c>
      <c r="P446">
        <v>169</v>
      </c>
      <c r="Q446">
        <v>24</v>
      </c>
      <c r="R446">
        <v>4</v>
      </c>
      <c r="S446" t="s">
        <v>22</v>
      </c>
      <c r="T446" t="str">
        <f>VLOOKUP(Absent_Data[[#This Row],[Month of absence]],Index!$B$4:$C$15,2,FALSE)</f>
        <v>Summer</v>
      </c>
      <c r="U446" t="str" cm="1">
        <f t="array" ref="U446">_xlfn.IFS(Absent_Data[[#This Row],[Body mass index]]&lt;18.5,"Underweight", Absent_Data[[#This Row],[Body mass index]] &lt;=25, "Healthy", Absent_Data[[#This Row],[Body mass index]]&lt;=30, "Overweight",TRUE, "Obese")</f>
        <v>Healthy</v>
      </c>
      <c r="W446" s="14"/>
    </row>
    <row r="447" spans="1:23" x14ac:dyDescent="0.3">
      <c r="A447">
        <v>446</v>
      </c>
      <c r="B447">
        <v>28</v>
      </c>
      <c r="C447">
        <v>6</v>
      </c>
      <c r="D447">
        <v>6</v>
      </c>
      <c r="E447">
        <v>25</v>
      </c>
      <c r="F447">
        <v>260</v>
      </c>
      <c r="G447">
        <v>50</v>
      </c>
      <c r="H447">
        <v>36</v>
      </c>
      <c r="I447">
        <v>0</v>
      </c>
      <c r="J447">
        <v>1</v>
      </c>
      <c r="K447">
        <v>4</v>
      </c>
      <c r="L447">
        <v>1</v>
      </c>
      <c r="M447">
        <v>0</v>
      </c>
      <c r="N447">
        <v>0</v>
      </c>
      <c r="O447">
        <v>65</v>
      </c>
      <c r="P447">
        <v>168</v>
      </c>
      <c r="Q447">
        <v>23</v>
      </c>
      <c r="R447">
        <v>4</v>
      </c>
      <c r="S447" t="s">
        <v>31</v>
      </c>
      <c r="T447" t="str">
        <f>VLOOKUP(Absent_Data[[#This Row],[Month of absence]],Index!$B$4:$C$15,2,FALSE)</f>
        <v>Summer</v>
      </c>
      <c r="U447" t="str" cm="1">
        <f t="array" ref="U447">_xlfn.IFS(Absent_Data[[#This Row],[Body mass index]]&lt;18.5,"Underweight", Absent_Data[[#This Row],[Body mass index]] &lt;=25, "Healthy", Absent_Data[[#This Row],[Body mass index]]&lt;=30, "Overweight",TRUE, "Obese")</f>
        <v>Healthy</v>
      </c>
      <c r="W447" s="14"/>
    </row>
    <row r="448" spans="1:23" x14ac:dyDescent="0.3">
      <c r="A448">
        <v>447</v>
      </c>
      <c r="B448">
        <v>0</v>
      </c>
      <c r="C448">
        <v>6</v>
      </c>
      <c r="D448">
        <v>6</v>
      </c>
      <c r="E448">
        <v>46</v>
      </c>
      <c r="F448">
        <v>179</v>
      </c>
      <c r="G448">
        <v>51</v>
      </c>
      <c r="H448">
        <v>38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89</v>
      </c>
      <c r="P448">
        <v>170</v>
      </c>
      <c r="Q448">
        <v>31</v>
      </c>
      <c r="R448">
        <v>0</v>
      </c>
      <c r="S448" t="s">
        <v>20</v>
      </c>
      <c r="T448" t="str">
        <f>VLOOKUP(Absent_Data[[#This Row],[Month of absence]],Index!$B$4:$C$15,2,FALSE)</f>
        <v>Summer</v>
      </c>
      <c r="U448" t="str" cm="1">
        <f t="array" ref="U448">_xlfn.IFS(Absent_Data[[#This Row],[Body mass index]]&lt;18.5,"Underweight", Absent_Data[[#This Row],[Body mass index]] &lt;=25, "Healthy", Absent_Data[[#This Row],[Body mass index]]&lt;=30, "Overweight",TRUE, "Obese")</f>
        <v>Obese</v>
      </c>
      <c r="W448" s="14"/>
    </row>
    <row r="449" spans="1:23" x14ac:dyDescent="0.3">
      <c r="A449">
        <v>448</v>
      </c>
      <c r="B449">
        <v>13</v>
      </c>
      <c r="C449">
        <v>6</v>
      </c>
      <c r="D449">
        <v>2</v>
      </c>
      <c r="E449">
        <v>33</v>
      </c>
      <c r="F449">
        <v>291</v>
      </c>
      <c r="G449">
        <v>31</v>
      </c>
      <c r="H449">
        <v>40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73</v>
      </c>
      <c r="P449">
        <v>171</v>
      </c>
      <c r="Q449">
        <v>25</v>
      </c>
      <c r="R449">
        <v>40</v>
      </c>
      <c r="S449" t="s">
        <v>30</v>
      </c>
      <c r="T449" t="str">
        <f>VLOOKUP(Absent_Data[[#This Row],[Month of absence]],Index!$B$4:$C$15,2,FALSE)</f>
        <v>Summer</v>
      </c>
      <c r="U449" t="str" cm="1">
        <f t="array" ref="U449">_xlfn.IFS(Absent_Data[[#This Row],[Body mass index]]&lt;18.5,"Underweight", Absent_Data[[#This Row],[Body mass index]] &lt;=25, "Healthy", Absent_Data[[#This Row],[Body mass index]]&lt;=30, "Overweight",TRUE, "Obese")</f>
        <v>Healthy</v>
      </c>
      <c r="W449" s="14"/>
    </row>
    <row r="450" spans="1:23" x14ac:dyDescent="0.3">
      <c r="A450">
        <v>449</v>
      </c>
      <c r="B450">
        <v>28</v>
      </c>
      <c r="C450">
        <v>6</v>
      </c>
      <c r="D450">
        <v>2</v>
      </c>
      <c r="E450">
        <v>42</v>
      </c>
      <c r="F450">
        <v>179</v>
      </c>
      <c r="G450">
        <v>51</v>
      </c>
      <c r="H450">
        <v>38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89</v>
      </c>
      <c r="P450">
        <v>170</v>
      </c>
      <c r="Q450">
        <v>31</v>
      </c>
      <c r="R450">
        <v>24</v>
      </c>
      <c r="S450" t="s">
        <v>31</v>
      </c>
      <c r="T450" t="str">
        <f>VLOOKUP(Absent_Data[[#This Row],[Month of absence]],Index!$B$4:$C$15,2,FALSE)</f>
        <v>Summer</v>
      </c>
      <c r="U450" t="str" cm="1">
        <f t="array" ref="U450">_xlfn.IFS(Absent_Data[[#This Row],[Body mass index]]&lt;18.5,"Underweight", Absent_Data[[#This Row],[Body mass index]] &lt;=25, "Healthy", Absent_Data[[#This Row],[Body mass index]]&lt;=30, "Overweight",TRUE, "Obese")</f>
        <v>Obese</v>
      </c>
      <c r="W450" s="14"/>
    </row>
    <row r="451" spans="1:23" x14ac:dyDescent="0.3">
      <c r="A451">
        <v>450</v>
      </c>
      <c r="B451">
        <v>28</v>
      </c>
      <c r="C451">
        <v>6</v>
      </c>
      <c r="D451">
        <v>3</v>
      </c>
      <c r="E451">
        <v>31</v>
      </c>
      <c r="F451">
        <v>246</v>
      </c>
      <c r="G451">
        <v>25</v>
      </c>
      <c r="H451">
        <v>41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67</v>
      </c>
      <c r="P451">
        <v>170</v>
      </c>
      <c r="Q451">
        <v>23</v>
      </c>
      <c r="R451">
        <v>3</v>
      </c>
      <c r="S451" t="s">
        <v>31</v>
      </c>
      <c r="T451" t="str">
        <f>VLOOKUP(Absent_Data[[#This Row],[Month of absence]],Index!$B$4:$C$15,2,FALSE)</f>
        <v>Summer</v>
      </c>
      <c r="U451" t="str" cm="1">
        <f t="array" ref="U451">_xlfn.IFS(Absent_Data[[#This Row],[Body mass index]]&lt;18.5,"Underweight", Absent_Data[[#This Row],[Body mass index]] &lt;=25, "Healthy", Absent_Data[[#This Row],[Body mass index]]&lt;=30, "Overweight",TRUE, "Obese")</f>
        <v>Healthy</v>
      </c>
      <c r="W451" s="14"/>
    </row>
    <row r="452" spans="1:23" x14ac:dyDescent="0.3">
      <c r="A452">
        <v>451</v>
      </c>
      <c r="B452">
        <v>28</v>
      </c>
      <c r="C452">
        <v>6</v>
      </c>
      <c r="D452">
        <v>2</v>
      </c>
      <c r="E452">
        <v>33</v>
      </c>
      <c r="F452">
        <v>179</v>
      </c>
      <c r="G452">
        <v>51</v>
      </c>
      <c r="H452">
        <v>38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89</v>
      </c>
      <c r="P452">
        <v>170</v>
      </c>
      <c r="Q452">
        <v>31</v>
      </c>
      <c r="R452">
        <v>4</v>
      </c>
      <c r="S452" t="s">
        <v>31</v>
      </c>
      <c r="T452" t="str">
        <f>VLOOKUP(Absent_Data[[#This Row],[Month of absence]],Index!$B$4:$C$15,2,FALSE)</f>
        <v>Summer</v>
      </c>
      <c r="U452" t="str" cm="1">
        <f t="array" ref="U452">_xlfn.IFS(Absent_Data[[#This Row],[Body mass index]]&lt;18.5,"Underweight", Absent_Data[[#This Row],[Body mass index]] &lt;=25, "Healthy", Absent_Data[[#This Row],[Body mass index]]&lt;=30, "Overweight",TRUE, "Obese")</f>
        <v>Obese</v>
      </c>
      <c r="W452" s="14"/>
    </row>
    <row r="453" spans="1:23" x14ac:dyDescent="0.3">
      <c r="A453">
        <v>452</v>
      </c>
      <c r="B453">
        <v>26</v>
      </c>
      <c r="C453">
        <v>6</v>
      </c>
      <c r="D453">
        <v>3</v>
      </c>
      <c r="E453">
        <v>53</v>
      </c>
      <c r="F453">
        <v>235</v>
      </c>
      <c r="G453">
        <v>20</v>
      </c>
      <c r="H453">
        <v>43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106</v>
      </c>
      <c r="P453">
        <v>167</v>
      </c>
      <c r="Q453">
        <v>38</v>
      </c>
      <c r="R453">
        <v>8</v>
      </c>
      <c r="S453" t="s">
        <v>19</v>
      </c>
      <c r="T453" t="str">
        <f>VLOOKUP(Absent_Data[[#This Row],[Month of absence]],Index!$B$4:$C$15,2,FALSE)</f>
        <v>Summer</v>
      </c>
      <c r="U453" t="str" cm="1">
        <f t="array" ref="U453">_xlfn.IFS(Absent_Data[[#This Row],[Body mass index]]&lt;18.5,"Underweight", Absent_Data[[#This Row],[Body mass index]] &lt;=25, "Healthy", Absent_Data[[#This Row],[Body mass index]]&lt;=30, "Overweight",TRUE, "Obese")</f>
        <v>Obese</v>
      </c>
      <c r="W453" s="14"/>
    </row>
    <row r="454" spans="1:23" x14ac:dyDescent="0.3">
      <c r="A454">
        <v>453</v>
      </c>
      <c r="B454">
        <v>28</v>
      </c>
      <c r="C454">
        <v>6</v>
      </c>
      <c r="D454">
        <v>2</v>
      </c>
      <c r="E454">
        <v>38</v>
      </c>
      <c r="F454">
        <v>179</v>
      </c>
      <c r="G454">
        <v>51</v>
      </c>
      <c r="H454">
        <v>38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89</v>
      </c>
      <c r="P454">
        <v>170</v>
      </c>
      <c r="Q454">
        <v>31</v>
      </c>
      <c r="R454">
        <v>2</v>
      </c>
      <c r="S454" t="s">
        <v>31</v>
      </c>
      <c r="T454" t="str">
        <f>VLOOKUP(Absent_Data[[#This Row],[Month of absence]],Index!$B$4:$C$15,2,FALSE)</f>
        <v>Summer</v>
      </c>
      <c r="U454" t="str" cm="1">
        <f t="array" ref="U454">_xlfn.IFS(Absent_Data[[#This Row],[Body mass index]]&lt;18.5,"Underweight", Absent_Data[[#This Row],[Body mass index]] &lt;=25, "Healthy", Absent_Data[[#This Row],[Body mass index]]&lt;=30, "Overweight",TRUE, "Obese")</f>
        <v>Obese</v>
      </c>
      <c r="W454" s="14"/>
    </row>
    <row r="455" spans="1:23" x14ac:dyDescent="0.3">
      <c r="A455">
        <v>454</v>
      </c>
      <c r="B455">
        <v>23</v>
      </c>
      <c r="C455">
        <v>6</v>
      </c>
      <c r="D455">
        <v>4</v>
      </c>
      <c r="E455">
        <v>22</v>
      </c>
      <c r="F455">
        <v>225</v>
      </c>
      <c r="G455">
        <v>26</v>
      </c>
      <c r="H455">
        <v>28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2</v>
      </c>
      <c r="O455">
        <v>69</v>
      </c>
      <c r="P455">
        <v>169</v>
      </c>
      <c r="Q455">
        <v>24</v>
      </c>
      <c r="R455">
        <v>2</v>
      </c>
      <c r="S455" t="s">
        <v>22</v>
      </c>
      <c r="T455" t="str">
        <f>VLOOKUP(Absent_Data[[#This Row],[Month of absence]],Index!$B$4:$C$15,2,FALSE)</f>
        <v>Summer</v>
      </c>
      <c r="U455" t="str" cm="1">
        <f t="array" ref="U455">_xlfn.IFS(Absent_Data[[#This Row],[Body mass index]]&lt;18.5,"Underweight", Absent_Data[[#This Row],[Body mass index]] &lt;=25, "Healthy", Absent_Data[[#This Row],[Body mass index]]&lt;=30, "Overweight",TRUE, "Obese")</f>
        <v>Healthy</v>
      </c>
      <c r="W455" s="14"/>
    </row>
    <row r="456" spans="1:23" x14ac:dyDescent="0.3">
      <c r="A456">
        <v>455</v>
      </c>
      <c r="B456">
        <v>23</v>
      </c>
      <c r="C456">
        <v>6</v>
      </c>
      <c r="D456">
        <v>4</v>
      </c>
      <c r="E456">
        <v>41</v>
      </c>
      <c r="F456">
        <v>118</v>
      </c>
      <c r="G456">
        <v>13</v>
      </c>
      <c r="H456">
        <v>50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98</v>
      </c>
      <c r="P456">
        <v>178</v>
      </c>
      <c r="Q456">
        <v>31</v>
      </c>
      <c r="R456">
        <v>2</v>
      </c>
      <c r="S456" t="s">
        <v>22</v>
      </c>
      <c r="T456" t="str">
        <f>VLOOKUP(Absent_Data[[#This Row],[Month of absence]],Index!$B$4:$C$15,2,FALSE)</f>
        <v>Summer</v>
      </c>
      <c r="U456" t="str" cm="1">
        <f t="array" ref="U456">_xlfn.IFS(Absent_Data[[#This Row],[Body mass index]]&lt;18.5,"Underweight", Absent_Data[[#This Row],[Body mass index]] &lt;=25, "Healthy", Absent_Data[[#This Row],[Body mass index]]&lt;=30, "Overweight",TRUE, "Obese")</f>
        <v>Obese</v>
      </c>
      <c r="W456" s="14"/>
    </row>
    <row r="457" spans="1:23" x14ac:dyDescent="0.3">
      <c r="A457">
        <v>456</v>
      </c>
      <c r="B457">
        <v>5</v>
      </c>
      <c r="C457">
        <v>6</v>
      </c>
      <c r="D457">
        <v>4</v>
      </c>
      <c r="E457">
        <v>49</v>
      </c>
      <c r="F457">
        <v>179</v>
      </c>
      <c r="G457">
        <v>51</v>
      </c>
      <c r="H457">
        <v>38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89</v>
      </c>
      <c r="P457">
        <v>170</v>
      </c>
      <c r="Q457">
        <v>31</v>
      </c>
      <c r="R457">
        <v>8</v>
      </c>
      <c r="S457" t="s">
        <v>40</v>
      </c>
      <c r="T457" t="str">
        <f>VLOOKUP(Absent_Data[[#This Row],[Month of absence]],Index!$B$4:$C$15,2,FALSE)</f>
        <v>Summer</v>
      </c>
      <c r="U457" t="str" cm="1">
        <f t="array" ref="U457">_xlfn.IFS(Absent_Data[[#This Row],[Body mass index]]&lt;18.5,"Underweight", Absent_Data[[#This Row],[Body mass index]] &lt;=25, "Healthy", Absent_Data[[#This Row],[Body mass index]]&lt;=30, "Overweight",TRUE, "Obese")</f>
        <v>Obese</v>
      </c>
      <c r="W457" s="14"/>
    </row>
    <row r="458" spans="1:23" x14ac:dyDescent="0.3">
      <c r="A458">
        <v>457</v>
      </c>
      <c r="B458">
        <v>21</v>
      </c>
      <c r="C458">
        <v>6</v>
      </c>
      <c r="D458">
        <v>4</v>
      </c>
      <c r="E458">
        <v>43</v>
      </c>
      <c r="F458">
        <v>179</v>
      </c>
      <c r="G458">
        <v>26</v>
      </c>
      <c r="H458">
        <v>30</v>
      </c>
      <c r="I458">
        <v>0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56</v>
      </c>
      <c r="P458">
        <v>171</v>
      </c>
      <c r="Q458">
        <v>19</v>
      </c>
      <c r="R458">
        <v>2</v>
      </c>
      <c r="S458" t="s">
        <v>29</v>
      </c>
      <c r="T458" t="str">
        <f>VLOOKUP(Absent_Data[[#This Row],[Month of absence]],Index!$B$4:$C$15,2,FALSE)</f>
        <v>Summer</v>
      </c>
      <c r="U458" t="str" cm="1">
        <f t="array" ref="U458">_xlfn.IFS(Absent_Data[[#This Row],[Body mass index]]&lt;18.5,"Underweight", Absent_Data[[#This Row],[Body mass index]] &lt;=25, "Healthy", Absent_Data[[#This Row],[Body mass index]]&lt;=30, "Overweight",TRUE, "Obese")</f>
        <v>Healthy</v>
      </c>
      <c r="W458" s="14"/>
    </row>
    <row r="459" spans="1:23" x14ac:dyDescent="0.3">
      <c r="A459">
        <v>458</v>
      </c>
      <c r="B459">
        <v>28</v>
      </c>
      <c r="C459">
        <v>6</v>
      </c>
      <c r="D459">
        <v>6</v>
      </c>
      <c r="E459">
        <v>27</v>
      </c>
      <c r="F459">
        <v>246</v>
      </c>
      <c r="G459">
        <v>25</v>
      </c>
      <c r="H459">
        <v>41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67</v>
      </c>
      <c r="P459">
        <v>170</v>
      </c>
      <c r="Q459">
        <v>23</v>
      </c>
      <c r="R459">
        <v>2</v>
      </c>
      <c r="S459" t="s">
        <v>31</v>
      </c>
      <c r="T459" t="str">
        <f>VLOOKUP(Absent_Data[[#This Row],[Month of absence]],Index!$B$4:$C$15,2,FALSE)</f>
        <v>Summer</v>
      </c>
      <c r="U459" t="str" cm="1">
        <f t="array" ref="U459">_xlfn.IFS(Absent_Data[[#This Row],[Body mass index]]&lt;18.5,"Underweight", Absent_Data[[#This Row],[Body mass index]] &lt;=25, "Healthy", Absent_Data[[#This Row],[Body mass index]]&lt;=30, "Overweight",TRUE, "Obese")</f>
        <v>Healthy</v>
      </c>
      <c r="W459" s="14"/>
    </row>
    <row r="460" spans="1:23" x14ac:dyDescent="0.3">
      <c r="A460">
        <v>459</v>
      </c>
      <c r="B460">
        <v>11</v>
      </c>
      <c r="C460">
        <v>6</v>
      </c>
      <c r="D460">
        <v>3</v>
      </c>
      <c r="E460">
        <v>26</v>
      </c>
      <c r="F460">
        <v>330</v>
      </c>
      <c r="G460">
        <v>16</v>
      </c>
      <c r="H460">
        <v>28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84</v>
      </c>
      <c r="P460">
        <v>182</v>
      </c>
      <c r="Q460">
        <v>25</v>
      </c>
      <c r="R460">
        <v>1</v>
      </c>
      <c r="S460" t="s">
        <v>26</v>
      </c>
      <c r="T460" t="str">
        <f>VLOOKUP(Absent_Data[[#This Row],[Month of absence]],Index!$B$4:$C$15,2,FALSE)</f>
        <v>Summer</v>
      </c>
      <c r="U460" t="str" cm="1">
        <f t="array" ref="U460">_xlfn.IFS(Absent_Data[[#This Row],[Body mass index]]&lt;18.5,"Underweight", Absent_Data[[#This Row],[Body mass index]] &lt;=25, "Healthy", Absent_Data[[#This Row],[Body mass index]]&lt;=30, "Overweight",TRUE, "Obese")</f>
        <v>Healthy</v>
      </c>
      <c r="W460" s="14"/>
    </row>
    <row r="461" spans="1:23" x14ac:dyDescent="0.3">
      <c r="A461">
        <v>460</v>
      </c>
      <c r="B461">
        <v>13</v>
      </c>
      <c r="C461">
        <v>6</v>
      </c>
      <c r="D461">
        <v>3</v>
      </c>
      <c r="E461">
        <v>38</v>
      </c>
      <c r="F461">
        <v>235</v>
      </c>
      <c r="G461">
        <v>11</v>
      </c>
      <c r="H461">
        <v>37</v>
      </c>
      <c r="I461">
        <v>0</v>
      </c>
      <c r="J461">
        <v>3</v>
      </c>
      <c r="K461">
        <v>1</v>
      </c>
      <c r="L461">
        <v>0</v>
      </c>
      <c r="M461">
        <v>0</v>
      </c>
      <c r="N461">
        <v>1</v>
      </c>
      <c r="O461">
        <v>88</v>
      </c>
      <c r="P461">
        <v>172</v>
      </c>
      <c r="Q461">
        <v>29</v>
      </c>
      <c r="R461">
        <v>8</v>
      </c>
      <c r="S461" t="s">
        <v>30</v>
      </c>
      <c r="T461" t="str">
        <f>VLOOKUP(Absent_Data[[#This Row],[Month of absence]],Index!$B$4:$C$15,2,FALSE)</f>
        <v>Summer</v>
      </c>
      <c r="U461" t="str" cm="1">
        <f t="array" ref="U461">_xlfn.IFS(Absent_Data[[#This Row],[Body mass index]]&lt;18.5,"Underweight", Absent_Data[[#This Row],[Body mass index]] &lt;=25, "Healthy", Absent_Data[[#This Row],[Body mass index]]&lt;=30, "Overweight",TRUE, "Obese")</f>
        <v>Overweight</v>
      </c>
      <c r="W461" s="14"/>
    </row>
    <row r="462" spans="1:23" x14ac:dyDescent="0.3">
      <c r="A462">
        <v>461</v>
      </c>
      <c r="B462">
        <v>23</v>
      </c>
      <c r="C462">
        <v>7</v>
      </c>
      <c r="D462">
        <v>5</v>
      </c>
      <c r="E462">
        <v>26</v>
      </c>
      <c r="F462">
        <v>179</v>
      </c>
      <c r="G462">
        <v>26</v>
      </c>
      <c r="H462">
        <v>30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56</v>
      </c>
      <c r="P462">
        <v>171</v>
      </c>
      <c r="Q462">
        <v>19</v>
      </c>
      <c r="R462">
        <v>2</v>
      </c>
      <c r="S462" t="s">
        <v>22</v>
      </c>
      <c r="T462" t="str">
        <f>VLOOKUP(Absent_Data[[#This Row],[Month of absence]],Index!$B$4:$C$15,2,FALSE)</f>
        <v>Summer</v>
      </c>
      <c r="U462" t="str" cm="1">
        <f t="array" ref="U462">_xlfn.IFS(Absent_Data[[#This Row],[Body mass index]]&lt;18.5,"Underweight", Absent_Data[[#This Row],[Body mass index]] &lt;=25, "Healthy", Absent_Data[[#This Row],[Body mass index]]&lt;=30, "Overweight",TRUE, "Obese")</f>
        <v>Healthy</v>
      </c>
      <c r="W462" s="14"/>
    </row>
    <row r="463" spans="1:23" x14ac:dyDescent="0.3">
      <c r="A463">
        <v>462</v>
      </c>
      <c r="B463">
        <v>25</v>
      </c>
      <c r="C463">
        <v>7</v>
      </c>
      <c r="D463">
        <v>5</v>
      </c>
      <c r="E463">
        <v>23</v>
      </c>
      <c r="F463">
        <v>225</v>
      </c>
      <c r="G463">
        <v>26</v>
      </c>
      <c r="H463">
        <v>28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2</v>
      </c>
      <c r="O463">
        <v>69</v>
      </c>
      <c r="P463">
        <v>169</v>
      </c>
      <c r="Q463">
        <v>24</v>
      </c>
      <c r="R463">
        <v>4</v>
      </c>
      <c r="S463" t="s">
        <v>33</v>
      </c>
      <c r="T463" t="str">
        <f>VLOOKUP(Absent_Data[[#This Row],[Month of absence]],Index!$B$4:$C$15,2,FALSE)</f>
        <v>Summer</v>
      </c>
      <c r="U463" t="str" cm="1">
        <f t="array" ref="U463">_xlfn.IFS(Absent_Data[[#This Row],[Body mass index]]&lt;18.5,"Underweight", Absent_Data[[#This Row],[Body mass index]] &lt;=25, "Healthy", Absent_Data[[#This Row],[Body mass index]]&lt;=30, "Overweight",TRUE, "Obese")</f>
        <v>Healthy</v>
      </c>
      <c r="W463" s="14"/>
    </row>
    <row r="464" spans="1:23" x14ac:dyDescent="0.3">
      <c r="A464">
        <v>463</v>
      </c>
      <c r="B464">
        <v>13</v>
      </c>
      <c r="C464">
        <v>7</v>
      </c>
      <c r="D464">
        <v>6</v>
      </c>
      <c r="E464">
        <v>33</v>
      </c>
      <c r="F464">
        <v>260</v>
      </c>
      <c r="G464">
        <v>50</v>
      </c>
      <c r="H464">
        <v>36</v>
      </c>
      <c r="I464">
        <v>0</v>
      </c>
      <c r="J464">
        <v>1</v>
      </c>
      <c r="K464">
        <v>4</v>
      </c>
      <c r="L464">
        <v>1</v>
      </c>
      <c r="M464">
        <v>0</v>
      </c>
      <c r="N464">
        <v>0</v>
      </c>
      <c r="O464">
        <v>65</v>
      </c>
      <c r="P464">
        <v>168</v>
      </c>
      <c r="Q464">
        <v>23</v>
      </c>
      <c r="R464">
        <v>8</v>
      </c>
      <c r="S464" t="s">
        <v>30</v>
      </c>
      <c r="T464" t="str">
        <f>VLOOKUP(Absent_Data[[#This Row],[Month of absence]],Index!$B$4:$C$15,2,FALSE)</f>
        <v>Summer</v>
      </c>
      <c r="U464" t="str" cm="1">
        <f t="array" ref="U464">_xlfn.IFS(Absent_Data[[#This Row],[Body mass index]]&lt;18.5,"Underweight", Absent_Data[[#This Row],[Body mass index]] &lt;=25, "Healthy", Absent_Data[[#This Row],[Body mass index]]&lt;=30, "Overweight",TRUE, "Obese")</f>
        <v>Healthy</v>
      </c>
      <c r="W464" s="14"/>
    </row>
    <row r="465" spans="1:23" x14ac:dyDescent="0.3">
      <c r="A465">
        <v>464</v>
      </c>
      <c r="B465">
        <v>7</v>
      </c>
      <c r="C465">
        <v>7</v>
      </c>
      <c r="D465">
        <v>2</v>
      </c>
      <c r="E465">
        <v>52</v>
      </c>
      <c r="F465">
        <v>268</v>
      </c>
      <c r="G465">
        <v>11</v>
      </c>
      <c r="H465">
        <v>33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79</v>
      </c>
      <c r="P465">
        <v>178</v>
      </c>
      <c r="Q465">
        <v>25</v>
      </c>
      <c r="R465">
        <v>8</v>
      </c>
      <c r="S465" t="s">
        <v>23</v>
      </c>
      <c r="T465" t="str">
        <f>VLOOKUP(Absent_Data[[#This Row],[Month of absence]],Index!$B$4:$C$15,2,FALSE)</f>
        <v>Summer</v>
      </c>
      <c r="U465" t="str" cm="1">
        <f t="array" ref="U465">_xlfn.IFS(Absent_Data[[#This Row],[Body mass index]]&lt;18.5,"Underweight", Absent_Data[[#This Row],[Body mass index]] &lt;=25, "Healthy", Absent_Data[[#This Row],[Body mass index]]&lt;=30, "Overweight",TRUE, "Obese")</f>
        <v>Healthy</v>
      </c>
      <c r="W465" s="14"/>
    </row>
    <row r="466" spans="1:23" x14ac:dyDescent="0.3">
      <c r="A466">
        <v>465</v>
      </c>
      <c r="B466">
        <v>25</v>
      </c>
      <c r="C466">
        <v>7</v>
      </c>
      <c r="D466">
        <v>6</v>
      </c>
      <c r="E466">
        <v>55</v>
      </c>
      <c r="F466">
        <v>330</v>
      </c>
      <c r="G466">
        <v>16</v>
      </c>
      <c r="H466">
        <v>28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84</v>
      </c>
      <c r="P466">
        <v>182</v>
      </c>
      <c r="Q466">
        <v>25</v>
      </c>
      <c r="R466">
        <v>8</v>
      </c>
      <c r="S466" t="s">
        <v>33</v>
      </c>
      <c r="T466" t="str">
        <f>VLOOKUP(Absent_Data[[#This Row],[Month of absence]],Index!$B$4:$C$15,2,FALSE)</f>
        <v>Summer</v>
      </c>
      <c r="U466" t="str" cm="1">
        <f t="array" ref="U466">_xlfn.IFS(Absent_Data[[#This Row],[Body mass index]]&lt;18.5,"Underweight", Absent_Data[[#This Row],[Body mass index]] &lt;=25, "Healthy", Absent_Data[[#This Row],[Body mass index]]&lt;=30, "Overweight",TRUE, "Obese")</f>
        <v>Healthy</v>
      </c>
      <c r="W466" s="14"/>
    </row>
    <row r="467" spans="1:23" x14ac:dyDescent="0.3">
      <c r="A467">
        <v>466</v>
      </c>
      <c r="B467">
        <v>26</v>
      </c>
      <c r="C467">
        <v>7</v>
      </c>
      <c r="D467">
        <v>6</v>
      </c>
      <c r="E467">
        <v>42</v>
      </c>
      <c r="F467">
        <v>118</v>
      </c>
      <c r="G467">
        <v>10</v>
      </c>
      <c r="H467">
        <v>37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83</v>
      </c>
      <c r="P467">
        <v>172</v>
      </c>
      <c r="Q467">
        <v>28</v>
      </c>
      <c r="R467">
        <v>8</v>
      </c>
      <c r="S467" t="s">
        <v>19</v>
      </c>
      <c r="T467" t="str">
        <f>VLOOKUP(Absent_Data[[#This Row],[Month of absence]],Index!$B$4:$C$15,2,FALSE)</f>
        <v>Summer</v>
      </c>
      <c r="U467" t="str" cm="1">
        <f t="array" ref="U467">_xlfn.IFS(Absent_Data[[#This Row],[Body mass index]]&lt;18.5,"Underweight", Absent_Data[[#This Row],[Body mass index]] &lt;=25, "Healthy", Absent_Data[[#This Row],[Body mass index]]&lt;=30, "Overweight",TRUE, "Obese")</f>
        <v>Overweight</v>
      </c>
      <c r="W467" s="14"/>
    </row>
    <row r="468" spans="1:23" x14ac:dyDescent="0.3">
      <c r="A468">
        <v>467</v>
      </c>
      <c r="B468">
        <v>26</v>
      </c>
      <c r="C468">
        <v>7</v>
      </c>
      <c r="D468">
        <v>2</v>
      </c>
      <c r="E468">
        <v>32</v>
      </c>
      <c r="F468">
        <v>260</v>
      </c>
      <c r="G468">
        <v>50</v>
      </c>
      <c r="H468">
        <v>36</v>
      </c>
      <c r="I468">
        <v>0</v>
      </c>
      <c r="J468">
        <v>1</v>
      </c>
      <c r="K468">
        <v>4</v>
      </c>
      <c r="L468">
        <v>1</v>
      </c>
      <c r="M468">
        <v>0</v>
      </c>
      <c r="N468">
        <v>0</v>
      </c>
      <c r="O468">
        <v>65</v>
      </c>
      <c r="P468">
        <v>168</v>
      </c>
      <c r="Q468">
        <v>23</v>
      </c>
      <c r="R468">
        <v>4</v>
      </c>
      <c r="S468" t="s">
        <v>19</v>
      </c>
      <c r="T468" t="str">
        <f>VLOOKUP(Absent_Data[[#This Row],[Month of absence]],Index!$B$4:$C$15,2,FALSE)</f>
        <v>Summer</v>
      </c>
      <c r="U468" t="str" cm="1">
        <f t="array" ref="U468">_xlfn.IFS(Absent_Data[[#This Row],[Body mass index]]&lt;18.5,"Underweight", Absent_Data[[#This Row],[Body mass index]] &lt;=25, "Healthy", Absent_Data[[#This Row],[Body mass index]]&lt;=30, "Overweight",TRUE, "Obese")</f>
        <v>Healthy</v>
      </c>
      <c r="W468" s="14"/>
    </row>
    <row r="469" spans="1:23" x14ac:dyDescent="0.3">
      <c r="A469">
        <v>468</v>
      </c>
      <c r="B469">
        <v>28</v>
      </c>
      <c r="C469">
        <v>7</v>
      </c>
      <c r="D469">
        <v>3</v>
      </c>
      <c r="E469">
        <v>27</v>
      </c>
      <c r="F469">
        <v>118</v>
      </c>
      <c r="G469">
        <v>10</v>
      </c>
      <c r="H469">
        <v>37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83</v>
      </c>
      <c r="P469">
        <v>172</v>
      </c>
      <c r="Q469">
        <v>28</v>
      </c>
      <c r="R469">
        <v>8</v>
      </c>
      <c r="S469" t="s">
        <v>31</v>
      </c>
      <c r="T469" t="str">
        <f>VLOOKUP(Absent_Data[[#This Row],[Month of absence]],Index!$B$4:$C$15,2,FALSE)</f>
        <v>Summer</v>
      </c>
      <c r="U469" t="str" cm="1">
        <f t="array" ref="U469">_xlfn.IFS(Absent_Data[[#This Row],[Body mass index]]&lt;18.5,"Underweight", Absent_Data[[#This Row],[Body mass index]] &lt;=25, "Healthy", Absent_Data[[#This Row],[Body mass index]]&lt;=30, "Overweight",TRUE, "Obese")</f>
        <v>Overweight</v>
      </c>
      <c r="W469" s="14"/>
    </row>
    <row r="470" spans="1:23" x14ac:dyDescent="0.3">
      <c r="A470">
        <v>469</v>
      </c>
      <c r="B470">
        <v>15</v>
      </c>
      <c r="C470">
        <v>7</v>
      </c>
      <c r="D470">
        <v>2</v>
      </c>
      <c r="E470">
        <v>47</v>
      </c>
      <c r="F470">
        <v>300</v>
      </c>
      <c r="G470">
        <v>26</v>
      </c>
      <c r="H470">
        <v>43</v>
      </c>
      <c r="I470">
        <v>0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77</v>
      </c>
      <c r="P470">
        <v>175</v>
      </c>
      <c r="Q470">
        <v>25</v>
      </c>
      <c r="R470">
        <v>8</v>
      </c>
      <c r="S470" t="s">
        <v>42</v>
      </c>
      <c r="T470" t="str">
        <f>VLOOKUP(Absent_Data[[#This Row],[Month of absence]],Index!$B$4:$C$15,2,FALSE)</f>
        <v>Summer</v>
      </c>
      <c r="U470" t="str" cm="1">
        <f t="array" ref="U470">_xlfn.IFS(Absent_Data[[#This Row],[Body mass index]]&lt;18.5,"Underweight", Absent_Data[[#This Row],[Body mass index]] &lt;=25, "Healthy", Absent_Data[[#This Row],[Body mass index]]&lt;=30, "Overweight",TRUE, "Obese")</f>
        <v>Healthy</v>
      </c>
      <c r="W470" s="14"/>
    </row>
    <row r="471" spans="1:23" x14ac:dyDescent="0.3">
      <c r="A471">
        <v>470</v>
      </c>
      <c r="B471">
        <v>23</v>
      </c>
      <c r="C471">
        <v>7</v>
      </c>
      <c r="D471">
        <v>2</v>
      </c>
      <c r="E471">
        <v>39</v>
      </c>
      <c r="F471">
        <v>235</v>
      </c>
      <c r="G471">
        <v>29</v>
      </c>
      <c r="H471">
        <v>48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5</v>
      </c>
      <c r="O471">
        <v>88</v>
      </c>
      <c r="P471">
        <v>163</v>
      </c>
      <c r="Q471">
        <v>33</v>
      </c>
      <c r="R471">
        <v>1</v>
      </c>
      <c r="S471" t="s">
        <v>22</v>
      </c>
      <c r="T471" t="str">
        <f>VLOOKUP(Absent_Data[[#This Row],[Month of absence]],Index!$B$4:$C$15,2,FALSE)</f>
        <v>Summer</v>
      </c>
      <c r="U471" t="str" cm="1">
        <f t="array" ref="U471">_xlfn.IFS(Absent_Data[[#This Row],[Body mass index]]&lt;18.5,"Underweight", Absent_Data[[#This Row],[Body mass index]] &lt;=25, "Healthy", Absent_Data[[#This Row],[Body mass index]]&lt;=30, "Overweight",TRUE, "Obese")</f>
        <v>Obese</v>
      </c>
      <c r="W471" s="14"/>
    </row>
    <row r="472" spans="1:23" x14ac:dyDescent="0.3">
      <c r="A472">
        <v>471</v>
      </c>
      <c r="B472">
        <v>28</v>
      </c>
      <c r="C472">
        <v>7</v>
      </c>
      <c r="D472">
        <v>3</v>
      </c>
      <c r="E472">
        <v>27</v>
      </c>
      <c r="F472">
        <v>246</v>
      </c>
      <c r="G472">
        <v>25</v>
      </c>
      <c r="H472">
        <v>41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67</v>
      </c>
      <c r="P472">
        <v>170</v>
      </c>
      <c r="Q472">
        <v>23</v>
      </c>
      <c r="R472">
        <v>2</v>
      </c>
      <c r="S472" t="s">
        <v>31</v>
      </c>
      <c r="T472" t="str">
        <f>VLOOKUP(Absent_Data[[#This Row],[Month of absence]],Index!$B$4:$C$15,2,FALSE)</f>
        <v>Summer</v>
      </c>
      <c r="U472" t="str" cm="1">
        <f t="array" ref="U472">_xlfn.IFS(Absent_Data[[#This Row],[Body mass index]]&lt;18.5,"Underweight", Absent_Data[[#This Row],[Body mass index]] &lt;=25, "Healthy", Absent_Data[[#This Row],[Body mass index]]&lt;=30, "Overweight",TRUE, "Obese")</f>
        <v>Healthy</v>
      </c>
      <c r="W472" s="14"/>
    </row>
    <row r="473" spans="1:23" x14ac:dyDescent="0.3">
      <c r="A473">
        <v>472</v>
      </c>
      <c r="B473">
        <v>9</v>
      </c>
      <c r="C473">
        <v>7</v>
      </c>
      <c r="D473">
        <v>3</v>
      </c>
      <c r="E473">
        <v>39</v>
      </c>
      <c r="F473">
        <v>225</v>
      </c>
      <c r="G473">
        <v>26</v>
      </c>
      <c r="H473">
        <v>28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2</v>
      </c>
      <c r="O473">
        <v>69</v>
      </c>
      <c r="P473">
        <v>169</v>
      </c>
      <c r="Q473">
        <v>24</v>
      </c>
      <c r="R473">
        <v>112</v>
      </c>
      <c r="S473" t="s">
        <v>41</v>
      </c>
      <c r="T473" t="str">
        <f>VLOOKUP(Absent_Data[[#This Row],[Month of absence]],Index!$B$4:$C$15,2,FALSE)</f>
        <v>Summer</v>
      </c>
      <c r="U473" t="str" cm="1">
        <f t="array" ref="U473">_xlfn.IFS(Absent_Data[[#This Row],[Body mass index]]&lt;18.5,"Underweight", Absent_Data[[#This Row],[Body mass index]] &lt;=25, "Healthy", Absent_Data[[#This Row],[Body mass index]]&lt;=30, "Overweight",TRUE, "Obese")</f>
        <v>Healthy</v>
      </c>
      <c r="W473" s="14"/>
    </row>
    <row r="474" spans="1:23" x14ac:dyDescent="0.3">
      <c r="A474">
        <v>473</v>
      </c>
      <c r="B474">
        <v>28</v>
      </c>
      <c r="C474">
        <v>7</v>
      </c>
      <c r="D474">
        <v>3</v>
      </c>
      <c r="E474">
        <v>39</v>
      </c>
      <c r="F474">
        <v>179</v>
      </c>
      <c r="G474">
        <v>51</v>
      </c>
      <c r="H474">
        <v>38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89</v>
      </c>
      <c r="P474">
        <v>170</v>
      </c>
      <c r="Q474">
        <v>31</v>
      </c>
      <c r="R474">
        <v>1</v>
      </c>
      <c r="S474" t="s">
        <v>31</v>
      </c>
      <c r="T474" t="str">
        <f>VLOOKUP(Absent_Data[[#This Row],[Month of absence]],Index!$B$4:$C$15,2,FALSE)</f>
        <v>Summer</v>
      </c>
      <c r="U474" t="str" cm="1">
        <f t="array" ref="U474">_xlfn.IFS(Absent_Data[[#This Row],[Body mass index]]&lt;18.5,"Underweight", Absent_Data[[#This Row],[Body mass index]] &lt;=25, "Healthy", Absent_Data[[#This Row],[Body mass index]]&lt;=30, "Overweight",TRUE, "Obese")</f>
        <v>Obese</v>
      </c>
      <c r="W474" s="14"/>
    </row>
    <row r="475" spans="1:23" x14ac:dyDescent="0.3">
      <c r="A475">
        <v>474</v>
      </c>
      <c r="B475">
        <v>23</v>
      </c>
      <c r="C475">
        <v>7</v>
      </c>
      <c r="D475">
        <v>6</v>
      </c>
      <c r="E475">
        <v>23</v>
      </c>
      <c r="F475">
        <v>118</v>
      </c>
      <c r="G475">
        <v>13</v>
      </c>
      <c r="H475">
        <v>50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98</v>
      </c>
      <c r="P475">
        <v>178</v>
      </c>
      <c r="Q475">
        <v>31</v>
      </c>
      <c r="R475">
        <v>1</v>
      </c>
      <c r="S475" t="s">
        <v>22</v>
      </c>
      <c r="T475" t="str">
        <f>VLOOKUP(Absent_Data[[#This Row],[Month of absence]],Index!$B$4:$C$15,2,FALSE)</f>
        <v>Summer</v>
      </c>
      <c r="U475" t="str" cm="1">
        <f t="array" ref="U475">_xlfn.IFS(Absent_Data[[#This Row],[Body mass index]]&lt;18.5,"Underweight", Absent_Data[[#This Row],[Body mass index]] &lt;=25, "Healthy", Absent_Data[[#This Row],[Body mass index]]&lt;=30, "Overweight",TRUE, "Obese")</f>
        <v>Obese</v>
      </c>
      <c r="W475" s="14"/>
    </row>
    <row r="476" spans="1:23" x14ac:dyDescent="0.3">
      <c r="A476">
        <v>475</v>
      </c>
      <c r="B476">
        <v>22</v>
      </c>
      <c r="C476">
        <v>7</v>
      </c>
      <c r="D476">
        <v>6</v>
      </c>
      <c r="E476">
        <v>41</v>
      </c>
      <c r="F476">
        <v>361</v>
      </c>
      <c r="G476">
        <v>52</v>
      </c>
      <c r="H476">
        <v>28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4</v>
      </c>
      <c r="O476">
        <v>80</v>
      </c>
      <c r="P476">
        <v>172</v>
      </c>
      <c r="Q476">
        <v>27</v>
      </c>
      <c r="R476">
        <v>8</v>
      </c>
      <c r="S476" t="s">
        <v>24</v>
      </c>
      <c r="T476" t="str">
        <f>VLOOKUP(Absent_Data[[#This Row],[Month of absence]],Index!$B$4:$C$15,2,FALSE)</f>
        <v>Summer</v>
      </c>
      <c r="U476" t="str" cm="1">
        <f t="array" ref="U476">_xlfn.IFS(Absent_Data[[#This Row],[Body mass index]]&lt;18.5,"Underweight", Absent_Data[[#This Row],[Body mass index]] &lt;=25, "Healthy", Absent_Data[[#This Row],[Body mass index]]&lt;=30, "Overweight",TRUE, "Obese")</f>
        <v>Overweight</v>
      </c>
      <c r="W476" s="14"/>
    </row>
    <row r="477" spans="1:23" x14ac:dyDescent="0.3">
      <c r="A477">
        <v>476</v>
      </c>
      <c r="B477">
        <v>22</v>
      </c>
      <c r="C477">
        <v>7</v>
      </c>
      <c r="D477">
        <v>2</v>
      </c>
      <c r="E477">
        <v>49</v>
      </c>
      <c r="F477">
        <v>289</v>
      </c>
      <c r="G477">
        <v>36</v>
      </c>
      <c r="H477">
        <v>33</v>
      </c>
      <c r="I477">
        <v>0</v>
      </c>
      <c r="J477">
        <v>1</v>
      </c>
      <c r="K477">
        <v>2</v>
      </c>
      <c r="L477">
        <v>1</v>
      </c>
      <c r="M477">
        <v>0</v>
      </c>
      <c r="N477">
        <v>1</v>
      </c>
      <c r="O477">
        <v>90</v>
      </c>
      <c r="P477">
        <v>172</v>
      </c>
      <c r="Q477">
        <v>30</v>
      </c>
      <c r="R477">
        <v>8</v>
      </c>
      <c r="S477" t="s">
        <v>24</v>
      </c>
      <c r="T477" t="str">
        <f>VLOOKUP(Absent_Data[[#This Row],[Month of absence]],Index!$B$4:$C$15,2,FALSE)</f>
        <v>Summer</v>
      </c>
      <c r="U477" t="str" cm="1">
        <f t="array" ref="U477">_xlfn.IFS(Absent_Data[[#This Row],[Body mass index]]&lt;18.5,"Underweight", Absent_Data[[#This Row],[Body mass index]] &lt;=25, "Healthy", Absent_Data[[#This Row],[Body mass index]]&lt;=30, "Overweight",TRUE, "Obese")</f>
        <v>Overweight</v>
      </c>
      <c r="W477" s="14"/>
    </row>
    <row r="478" spans="1:23" x14ac:dyDescent="0.3">
      <c r="A478">
        <v>477</v>
      </c>
      <c r="B478">
        <v>26</v>
      </c>
      <c r="C478">
        <v>7</v>
      </c>
      <c r="D478">
        <v>2</v>
      </c>
      <c r="E478">
        <v>31</v>
      </c>
      <c r="F478">
        <v>235</v>
      </c>
      <c r="G478">
        <v>20</v>
      </c>
      <c r="H478">
        <v>43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106</v>
      </c>
      <c r="P478">
        <v>167</v>
      </c>
      <c r="Q478">
        <v>38</v>
      </c>
      <c r="R478">
        <v>8</v>
      </c>
      <c r="S478" t="s">
        <v>19</v>
      </c>
      <c r="T478" t="str">
        <f>VLOOKUP(Absent_Data[[#This Row],[Month of absence]],Index!$B$4:$C$15,2,FALSE)</f>
        <v>Summer</v>
      </c>
      <c r="U478" t="str" cm="1">
        <f t="array" ref="U478">_xlfn.IFS(Absent_Data[[#This Row],[Body mass index]]&lt;18.5,"Underweight", Absent_Data[[#This Row],[Body mass index]] &lt;=25, "Healthy", Absent_Data[[#This Row],[Body mass index]]&lt;=30, "Overweight",TRUE, "Obese")</f>
        <v>Obese</v>
      </c>
      <c r="W478" s="14"/>
    </row>
    <row r="479" spans="1:23" x14ac:dyDescent="0.3">
      <c r="A479">
        <v>478</v>
      </c>
      <c r="B479">
        <v>28</v>
      </c>
      <c r="C479">
        <v>7</v>
      </c>
      <c r="D479">
        <v>3</v>
      </c>
      <c r="E479">
        <v>25</v>
      </c>
      <c r="F479">
        <v>246</v>
      </c>
      <c r="G479">
        <v>25</v>
      </c>
      <c r="H479">
        <v>41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67</v>
      </c>
      <c r="P479">
        <v>170</v>
      </c>
      <c r="Q479">
        <v>23</v>
      </c>
      <c r="R479">
        <v>2</v>
      </c>
      <c r="S479" t="s">
        <v>31</v>
      </c>
      <c r="T479" t="str">
        <f>VLOOKUP(Absent_Data[[#This Row],[Month of absence]],Index!$B$4:$C$15,2,FALSE)</f>
        <v>Summer</v>
      </c>
      <c r="U479" t="str" cm="1">
        <f t="array" ref="U479">_xlfn.IFS(Absent_Data[[#This Row],[Body mass index]]&lt;18.5,"Underweight", Absent_Data[[#This Row],[Body mass index]] &lt;=25, "Healthy", Absent_Data[[#This Row],[Body mass index]]&lt;=30, "Overweight",TRUE, "Obese")</f>
        <v>Healthy</v>
      </c>
      <c r="W479" s="14"/>
    </row>
    <row r="480" spans="1:23" x14ac:dyDescent="0.3">
      <c r="A480">
        <v>479</v>
      </c>
      <c r="B480">
        <v>28</v>
      </c>
      <c r="C480">
        <v>7</v>
      </c>
      <c r="D480">
        <v>5</v>
      </c>
      <c r="E480">
        <v>22</v>
      </c>
      <c r="F480">
        <v>291</v>
      </c>
      <c r="G480">
        <v>31</v>
      </c>
      <c r="H480">
        <v>40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73</v>
      </c>
      <c r="P480">
        <v>171</v>
      </c>
      <c r="Q480">
        <v>25</v>
      </c>
      <c r="R480">
        <v>1</v>
      </c>
      <c r="S480" t="s">
        <v>31</v>
      </c>
      <c r="T480" t="str">
        <f>VLOOKUP(Absent_Data[[#This Row],[Month of absence]],Index!$B$4:$C$15,2,FALSE)</f>
        <v>Summer</v>
      </c>
      <c r="U480" t="str" cm="1">
        <f t="array" ref="U480">_xlfn.IFS(Absent_Data[[#This Row],[Body mass index]]&lt;18.5,"Underweight", Absent_Data[[#This Row],[Body mass index]] &lt;=25, "Healthy", Absent_Data[[#This Row],[Body mass index]]&lt;=30, "Overweight",TRUE, "Obese")</f>
        <v>Healthy</v>
      </c>
      <c r="W480" s="14"/>
    </row>
    <row r="481" spans="1:23" x14ac:dyDescent="0.3">
      <c r="A481">
        <v>480</v>
      </c>
      <c r="B481">
        <v>23</v>
      </c>
      <c r="C481">
        <v>7</v>
      </c>
      <c r="D481">
        <v>5</v>
      </c>
      <c r="E481">
        <v>47</v>
      </c>
      <c r="F481">
        <v>279</v>
      </c>
      <c r="G481">
        <v>5</v>
      </c>
      <c r="H481">
        <v>39</v>
      </c>
      <c r="I481">
        <v>0</v>
      </c>
      <c r="J481">
        <v>1</v>
      </c>
      <c r="K481">
        <v>2</v>
      </c>
      <c r="L481">
        <v>1</v>
      </c>
      <c r="M481">
        <v>1</v>
      </c>
      <c r="N481">
        <v>0</v>
      </c>
      <c r="O481">
        <v>68</v>
      </c>
      <c r="P481">
        <v>168</v>
      </c>
      <c r="Q481">
        <v>24</v>
      </c>
      <c r="R481">
        <v>2</v>
      </c>
      <c r="S481" t="s">
        <v>22</v>
      </c>
      <c r="T481" t="str">
        <f>VLOOKUP(Absent_Data[[#This Row],[Month of absence]],Index!$B$4:$C$15,2,FALSE)</f>
        <v>Summer</v>
      </c>
      <c r="U481" t="str" cm="1">
        <f t="array" ref="U481">_xlfn.IFS(Absent_Data[[#This Row],[Body mass index]]&lt;18.5,"Underweight", Absent_Data[[#This Row],[Body mass index]] &lt;=25, "Healthy", Absent_Data[[#This Row],[Body mass index]]&lt;=30, "Overweight",TRUE, "Obese")</f>
        <v>Healthy</v>
      </c>
      <c r="W481" s="14"/>
    </row>
    <row r="482" spans="1:23" x14ac:dyDescent="0.3">
      <c r="A482">
        <v>481</v>
      </c>
      <c r="B482">
        <v>25</v>
      </c>
      <c r="C482">
        <v>8</v>
      </c>
      <c r="D482">
        <v>5</v>
      </c>
      <c r="E482">
        <v>30</v>
      </c>
      <c r="F482">
        <v>179</v>
      </c>
      <c r="G482">
        <v>51</v>
      </c>
      <c r="H482">
        <v>38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89</v>
      </c>
      <c r="P482">
        <v>170</v>
      </c>
      <c r="Q482">
        <v>31</v>
      </c>
      <c r="R482">
        <v>4</v>
      </c>
      <c r="S482" t="s">
        <v>33</v>
      </c>
      <c r="T482" t="str">
        <f>VLOOKUP(Absent_Data[[#This Row],[Month of absence]],Index!$B$4:$C$15,2,FALSE)</f>
        <v>Summer</v>
      </c>
      <c r="U482" t="str" cm="1">
        <f t="array" ref="U482">_xlfn.IFS(Absent_Data[[#This Row],[Body mass index]]&lt;18.5,"Underweight", Absent_Data[[#This Row],[Body mass index]] &lt;=25, "Healthy", Absent_Data[[#This Row],[Body mass index]]&lt;=30, "Overweight",TRUE, "Obese")</f>
        <v>Obese</v>
      </c>
      <c r="W482" s="14"/>
    </row>
    <row r="483" spans="1:23" x14ac:dyDescent="0.3">
      <c r="A483">
        <v>482</v>
      </c>
      <c r="B483">
        <v>25</v>
      </c>
      <c r="C483">
        <v>8</v>
      </c>
      <c r="D483">
        <v>2</v>
      </c>
      <c r="E483">
        <v>54</v>
      </c>
      <c r="F483">
        <v>179</v>
      </c>
      <c r="G483">
        <v>22</v>
      </c>
      <c r="H483">
        <v>40</v>
      </c>
      <c r="I483">
        <v>0</v>
      </c>
      <c r="J483">
        <v>2</v>
      </c>
      <c r="K483">
        <v>2</v>
      </c>
      <c r="L483">
        <v>0</v>
      </c>
      <c r="M483">
        <v>1</v>
      </c>
      <c r="N483">
        <v>0</v>
      </c>
      <c r="O483">
        <v>63</v>
      </c>
      <c r="P483">
        <v>170</v>
      </c>
      <c r="Q483">
        <v>22</v>
      </c>
      <c r="R483">
        <v>1</v>
      </c>
      <c r="S483" t="s">
        <v>33</v>
      </c>
      <c r="T483" t="str">
        <f>VLOOKUP(Absent_Data[[#This Row],[Month of absence]],Index!$B$4:$C$15,2,FALSE)</f>
        <v>Summer</v>
      </c>
      <c r="U483" t="str" cm="1">
        <f t="array" ref="U483">_xlfn.IFS(Absent_Data[[#This Row],[Body mass index]]&lt;18.5,"Underweight", Absent_Data[[#This Row],[Body mass index]] &lt;=25, "Healthy", Absent_Data[[#This Row],[Body mass index]]&lt;=30, "Overweight",TRUE, "Obese")</f>
        <v>Healthy</v>
      </c>
      <c r="W483" s="14"/>
    </row>
    <row r="484" spans="1:23" x14ac:dyDescent="0.3">
      <c r="A484">
        <v>483</v>
      </c>
      <c r="B484">
        <v>28</v>
      </c>
      <c r="C484">
        <v>8</v>
      </c>
      <c r="D484">
        <v>3</v>
      </c>
      <c r="E484">
        <v>32</v>
      </c>
      <c r="F484">
        <v>246</v>
      </c>
      <c r="G484">
        <v>25</v>
      </c>
      <c r="H484">
        <v>41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67</v>
      </c>
      <c r="P484">
        <v>170</v>
      </c>
      <c r="Q484">
        <v>23</v>
      </c>
      <c r="R484">
        <v>4</v>
      </c>
      <c r="S484" t="s">
        <v>31</v>
      </c>
      <c r="T484" t="str">
        <f>VLOOKUP(Absent_Data[[#This Row],[Month of absence]],Index!$B$4:$C$15,2,FALSE)</f>
        <v>Summer</v>
      </c>
      <c r="U484" t="str" cm="1">
        <f t="array" ref="U484">_xlfn.IFS(Absent_Data[[#This Row],[Body mass index]]&lt;18.5,"Underweight", Absent_Data[[#This Row],[Body mass index]] &lt;=25, "Healthy", Absent_Data[[#This Row],[Body mass index]]&lt;=30, "Overweight",TRUE, "Obese")</f>
        <v>Healthy</v>
      </c>
      <c r="W484" s="14"/>
    </row>
    <row r="485" spans="1:23" x14ac:dyDescent="0.3">
      <c r="A485">
        <v>484</v>
      </c>
      <c r="B485">
        <v>28</v>
      </c>
      <c r="C485">
        <v>8</v>
      </c>
      <c r="D485">
        <v>3</v>
      </c>
      <c r="E485">
        <v>24</v>
      </c>
      <c r="F485">
        <v>118</v>
      </c>
      <c r="G485">
        <v>10</v>
      </c>
      <c r="H485">
        <v>37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83</v>
      </c>
      <c r="P485">
        <v>172</v>
      </c>
      <c r="Q485">
        <v>28</v>
      </c>
      <c r="R485">
        <v>4</v>
      </c>
      <c r="S485" t="s">
        <v>31</v>
      </c>
      <c r="T485" t="str">
        <f>VLOOKUP(Absent_Data[[#This Row],[Month of absence]],Index!$B$4:$C$15,2,FALSE)</f>
        <v>Summer</v>
      </c>
      <c r="U485" t="str" cm="1">
        <f t="array" ref="U485">_xlfn.IFS(Absent_Data[[#This Row],[Body mass index]]&lt;18.5,"Underweight", Absent_Data[[#This Row],[Body mass index]] &lt;=25, "Healthy", Absent_Data[[#This Row],[Body mass index]]&lt;=30, "Overweight",TRUE, "Obese")</f>
        <v>Overweight</v>
      </c>
      <c r="W485" s="14"/>
    </row>
    <row r="486" spans="1:23" x14ac:dyDescent="0.3">
      <c r="A486">
        <v>485</v>
      </c>
      <c r="B486">
        <v>26</v>
      </c>
      <c r="C486">
        <v>8</v>
      </c>
      <c r="D486">
        <v>3</v>
      </c>
      <c r="E486">
        <v>53</v>
      </c>
      <c r="F486">
        <v>289</v>
      </c>
      <c r="G486">
        <v>36</v>
      </c>
      <c r="H486">
        <v>33</v>
      </c>
      <c r="I486">
        <v>0</v>
      </c>
      <c r="J486">
        <v>1</v>
      </c>
      <c r="K486">
        <v>2</v>
      </c>
      <c r="L486">
        <v>1</v>
      </c>
      <c r="M486">
        <v>0</v>
      </c>
      <c r="N486">
        <v>1</v>
      </c>
      <c r="O486">
        <v>90</v>
      </c>
      <c r="P486">
        <v>172</v>
      </c>
      <c r="Q486">
        <v>30</v>
      </c>
      <c r="R486">
        <v>8</v>
      </c>
      <c r="S486" t="s">
        <v>19</v>
      </c>
      <c r="T486" t="str">
        <f>VLOOKUP(Absent_Data[[#This Row],[Month of absence]],Index!$B$4:$C$15,2,FALSE)</f>
        <v>Summer</v>
      </c>
      <c r="U486" t="str" cm="1">
        <f t="array" ref="U486">_xlfn.IFS(Absent_Data[[#This Row],[Body mass index]]&lt;18.5,"Underweight", Absent_Data[[#This Row],[Body mass index]] &lt;=25, "Healthy", Absent_Data[[#This Row],[Body mass index]]&lt;=30, "Overweight",TRUE, "Obese")</f>
        <v>Overweight</v>
      </c>
      <c r="W486" s="14"/>
    </row>
    <row r="487" spans="1:23" x14ac:dyDescent="0.3">
      <c r="A487">
        <v>486</v>
      </c>
      <c r="B487">
        <v>26</v>
      </c>
      <c r="C487">
        <v>8</v>
      </c>
      <c r="D487">
        <v>3</v>
      </c>
      <c r="E487">
        <v>29</v>
      </c>
      <c r="F487">
        <v>235</v>
      </c>
      <c r="G487">
        <v>20</v>
      </c>
      <c r="H487">
        <v>43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106</v>
      </c>
      <c r="P487">
        <v>167</v>
      </c>
      <c r="Q487">
        <v>38</v>
      </c>
      <c r="R487">
        <v>8</v>
      </c>
      <c r="S487" t="s">
        <v>19</v>
      </c>
      <c r="T487" t="str">
        <f>VLOOKUP(Absent_Data[[#This Row],[Month of absence]],Index!$B$4:$C$15,2,FALSE)</f>
        <v>Summer</v>
      </c>
      <c r="U487" t="str" cm="1">
        <f t="array" ref="U487">_xlfn.IFS(Absent_Data[[#This Row],[Body mass index]]&lt;18.5,"Underweight", Absent_Data[[#This Row],[Body mass index]] &lt;=25, "Healthy", Absent_Data[[#This Row],[Body mass index]]&lt;=30, "Overweight",TRUE, "Obese")</f>
        <v>Obese</v>
      </c>
      <c r="W487" s="14"/>
    </row>
    <row r="488" spans="1:23" x14ac:dyDescent="0.3">
      <c r="A488">
        <v>487</v>
      </c>
      <c r="B488">
        <v>28</v>
      </c>
      <c r="C488">
        <v>8</v>
      </c>
      <c r="D488">
        <v>5</v>
      </c>
      <c r="E488">
        <v>45</v>
      </c>
      <c r="F488">
        <v>291</v>
      </c>
      <c r="G488">
        <v>31</v>
      </c>
      <c r="H488">
        <v>40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73</v>
      </c>
      <c r="P488">
        <v>171</v>
      </c>
      <c r="Q488">
        <v>25</v>
      </c>
      <c r="R488">
        <v>4</v>
      </c>
      <c r="S488" t="s">
        <v>31</v>
      </c>
      <c r="T488" t="str">
        <f>VLOOKUP(Absent_Data[[#This Row],[Month of absence]],Index!$B$4:$C$15,2,FALSE)</f>
        <v>Summer</v>
      </c>
      <c r="U488" t="str" cm="1">
        <f t="array" ref="U488">_xlfn.IFS(Absent_Data[[#This Row],[Body mass index]]&lt;18.5,"Underweight", Absent_Data[[#This Row],[Body mass index]] &lt;=25, "Healthy", Absent_Data[[#This Row],[Body mass index]]&lt;=30, "Overweight",TRUE, "Obese")</f>
        <v>Healthy</v>
      </c>
      <c r="W488" s="14"/>
    </row>
    <row r="489" spans="1:23" x14ac:dyDescent="0.3">
      <c r="A489">
        <v>488</v>
      </c>
      <c r="B489">
        <v>25</v>
      </c>
      <c r="C489">
        <v>8</v>
      </c>
      <c r="D489">
        <v>2</v>
      </c>
      <c r="E489">
        <v>35</v>
      </c>
      <c r="F489">
        <v>179</v>
      </c>
      <c r="G489">
        <v>51</v>
      </c>
      <c r="H489">
        <v>38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89</v>
      </c>
      <c r="P489">
        <v>170</v>
      </c>
      <c r="Q489">
        <v>31</v>
      </c>
      <c r="R489">
        <v>4</v>
      </c>
      <c r="S489" t="s">
        <v>33</v>
      </c>
      <c r="T489" t="str">
        <f>VLOOKUP(Absent_Data[[#This Row],[Month of absence]],Index!$B$4:$C$15,2,FALSE)</f>
        <v>Summer</v>
      </c>
      <c r="U489" t="str" cm="1">
        <f t="array" ref="U489">_xlfn.IFS(Absent_Data[[#This Row],[Body mass index]]&lt;18.5,"Underweight", Absent_Data[[#This Row],[Body mass index]] &lt;=25, "Healthy", Absent_Data[[#This Row],[Body mass index]]&lt;=30, "Overweight",TRUE, "Obese")</f>
        <v>Obese</v>
      </c>
      <c r="W489" s="14"/>
    </row>
    <row r="490" spans="1:23" x14ac:dyDescent="0.3">
      <c r="A490">
        <v>489</v>
      </c>
      <c r="B490">
        <v>25</v>
      </c>
      <c r="C490">
        <v>8</v>
      </c>
      <c r="D490">
        <v>3</v>
      </c>
      <c r="E490">
        <v>40</v>
      </c>
      <c r="F490">
        <v>179</v>
      </c>
      <c r="G490">
        <v>22</v>
      </c>
      <c r="H490">
        <v>40</v>
      </c>
      <c r="I490">
        <v>0</v>
      </c>
      <c r="J490">
        <v>2</v>
      </c>
      <c r="K490">
        <v>2</v>
      </c>
      <c r="L490">
        <v>0</v>
      </c>
      <c r="M490">
        <v>1</v>
      </c>
      <c r="N490">
        <v>0</v>
      </c>
      <c r="O490">
        <v>63</v>
      </c>
      <c r="P490">
        <v>170</v>
      </c>
      <c r="Q490">
        <v>22</v>
      </c>
      <c r="R490">
        <v>8</v>
      </c>
      <c r="S490" t="s">
        <v>33</v>
      </c>
      <c r="T490" t="str">
        <f>VLOOKUP(Absent_Data[[#This Row],[Month of absence]],Index!$B$4:$C$15,2,FALSE)</f>
        <v>Summer</v>
      </c>
      <c r="U490" t="str" cm="1">
        <f t="array" ref="U490">_xlfn.IFS(Absent_Data[[#This Row],[Body mass index]]&lt;18.5,"Underweight", Absent_Data[[#This Row],[Body mass index]] &lt;=25, "Healthy", Absent_Data[[#This Row],[Body mass index]]&lt;=30, "Overweight",TRUE, "Obese")</f>
        <v>Healthy</v>
      </c>
      <c r="W490" s="14"/>
    </row>
    <row r="491" spans="1:23" x14ac:dyDescent="0.3">
      <c r="A491">
        <v>490</v>
      </c>
      <c r="B491">
        <v>23</v>
      </c>
      <c r="C491">
        <v>8</v>
      </c>
      <c r="D491">
        <v>5</v>
      </c>
      <c r="E491">
        <v>42</v>
      </c>
      <c r="F491">
        <v>330</v>
      </c>
      <c r="G491">
        <v>16</v>
      </c>
      <c r="H491">
        <v>28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84</v>
      </c>
      <c r="P491">
        <v>182</v>
      </c>
      <c r="Q491">
        <v>25</v>
      </c>
      <c r="R491">
        <v>16</v>
      </c>
      <c r="S491" t="s">
        <v>22</v>
      </c>
      <c r="T491" t="str">
        <f>VLOOKUP(Absent_Data[[#This Row],[Month of absence]],Index!$B$4:$C$15,2,FALSE)</f>
        <v>Summer</v>
      </c>
      <c r="U491" t="str" cm="1">
        <f t="array" ref="U491">_xlfn.IFS(Absent_Data[[#This Row],[Body mass index]]&lt;18.5,"Underweight", Absent_Data[[#This Row],[Body mass index]] &lt;=25, "Healthy", Absent_Data[[#This Row],[Body mass index]]&lt;=30, "Overweight",TRUE, "Obese")</f>
        <v>Healthy</v>
      </c>
      <c r="W491" s="14"/>
    </row>
    <row r="492" spans="1:23" x14ac:dyDescent="0.3">
      <c r="A492">
        <v>491</v>
      </c>
      <c r="B492">
        <v>23</v>
      </c>
      <c r="C492">
        <v>8</v>
      </c>
      <c r="D492">
        <v>3</v>
      </c>
      <c r="E492">
        <v>50</v>
      </c>
      <c r="F492">
        <v>235</v>
      </c>
      <c r="G492">
        <v>11</v>
      </c>
      <c r="H492">
        <v>37</v>
      </c>
      <c r="I492">
        <v>0</v>
      </c>
      <c r="J492">
        <v>3</v>
      </c>
      <c r="K492">
        <v>1</v>
      </c>
      <c r="L492">
        <v>0</v>
      </c>
      <c r="M492">
        <v>0</v>
      </c>
      <c r="N492">
        <v>1</v>
      </c>
      <c r="O492">
        <v>88</v>
      </c>
      <c r="P492">
        <v>172</v>
      </c>
      <c r="Q492">
        <v>29</v>
      </c>
      <c r="R492">
        <v>4</v>
      </c>
      <c r="S492" t="s">
        <v>22</v>
      </c>
      <c r="T492" t="str">
        <f>VLOOKUP(Absent_Data[[#This Row],[Month of absence]],Index!$B$4:$C$15,2,FALSE)</f>
        <v>Summer</v>
      </c>
      <c r="U492" t="str" cm="1">
        <f t="array" ref="U492">_xlfn.IFS(Absent_Data[[#This Row],[Body mass index]]&lt;18.5,"Underweight", Absent_Data[[#This Row],[Body mass index]] &lt;=25, "Healthy", Absent_Data[[#This Row],[Body mass index]]&lt;=30, "Overweight",TRUE, "Obese")</f>
        <v>Overweight</v>
      </c>
      <c r="W492" s="14"/>
    </row>
    <row r="493" spans="1:23" x14ac:dyDescent="0.3">
      <c r="A493">
        <v>492</v>
      </c>
      <c r="B493">
        <v>28</v>
      </c>
      <c r="C493">
        <v>8</v>
      </c>
      <c r="D493">
        <v>3</v>
      </c>
      <c r="E493">
        <v>33</v>
      </c>
      <c r="F493">
        <v>246</v>
      </c>
      <c r="G493">
        <v>25</v>
      </c>
      <c r="H493">
        <v>41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67</v>
      </c>
      <c r="P493">
        <v>170</v>
      </c>
      <c r="Q493">
        <v>23</v>
      </c>
      <c r="R493">
        <v>1</v>
      </c>
      <c r="S493" t="s">
        <v>31</v>
      </c>
      <c r="T493" t="str">
        <f>VLOOKUP(Absent_Data[[#This Row],[Month of absence]],Index!$B$4:$C$15,2,FALSE)</f>
        <v>Summer</v>
      </c>
      <c r="U493" t="str" cm="1">
        <f t="array" ref="U493">_xlfn.IFS(Absent_Data[[#This Row],[Body mass index]]&lt;18.5,"Underweight", Absent_Data[[#This Row],[Body mass index]] &lt;=25, "Healthy", Absent_Data[[#This Row],[Body mass index]]&lt;=30, "Overweight",TRUE, "Obese")</f>
        <v>Healthy</v>
      </c>
      <c r="W493" s="14"/>
    </row>
    <row r="494" spans="1:23" x14ac:dyDescent="0.3">
      <c r="A494">
        <v>493</v>
      </c>
      <c r="B494">
        <v>28</v>
      </c>
      <c r="C494">
        <v>8</v>
      </c>
      <c r="D494">
        <v>3</v>
      </c>
      <c r="E494">
        <v>23</v>
      </c>
      <c r="F494">
        <v>118</v>
      </c>
      <c r="G494">
        <v>10</v>
      </c>
      <c r="H494">
        <v>37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83</v>
      </c>
      <c r="P494">
        <v>172</v>
      </c>
      <c r="Q494">
        <v>28</v>
      </c>
      <c r="R494">
        <v>5</v>
      </c>
      <c r="S494" t="s">
        <v>31</v>
      </c>
      <c r="T494" t="str">
        <f>VLOOKUP(Absent_Data[[#This Row],[Month of absence]],Index!$B$4:$C$15,2,FALSE)</f>
        <v>Summer</v>
      </c>
      <c r="U494" t="str" cm="1">
        <f t="array" ref="U494">_xlfn.IFS(Absent_Data[[#This Row],[Body mass index]]&lt;18.5,"Underweight", Absent_Data[[#This Row],[Body mass index]] &lt;=25, "Healthy", Absent_Data[[#This Row],[Body mass index]]&lt;=30, "Overweight",TRUE, "Obese")</f>
        <v>Overweight</v>
      </c>
      <c r="W494" s="14"/>
    </row>
    <row r="495" spans="1:23" x14ac:dyDescent="0.3">
      <c r="A495">
        <v>494</v>
      </c>
      <c r="B495">
        <v>28</v>
      </c>
      <c r="C495">
        <v>8</v>
      </c>
      <c r="D495">
        <v>5</v>
      </c>
      <c r="E495">
        <v>38</v>
      </c>
      <c r="F495">
        <v>291</v>
      </c>
      <c r="G495">
        <v>31</v>
      </c>
      <c r="H495">
        <v>40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73</v>
      </c>
      <c r="P495">
        <v>171</v>
      </c>
      <c r="Q495">
        <v>25</v>
      </c>
      <c r="R495">
        <v>2</v>
      </c>
      <c r="S495" t="s">
        <v>31</v>
      </c>
      <c r="T495" t="str">
        <f>VLOOKUP(Absent_Data[[#This Row],[Month of absence]],Index!$B$4:$C$15,2,FALSE)</f>
        <v>Summer</v>
      </c>
      <c r="U495" t="str" cm="1">
        <f t="array" ref="U495">_xlfn.IFS(Absent_Data[[#This Row],[Body mass index]]&lt;18.5,"Underweight", Absent_Data[[#This Row],[Body mass index]] &lt;=25, "Healthy", Absent_Data[[#This Row],[Body mass index]]&lt;=30, "Overweight",TRUE, "Obese")</f>
        <v>Healthy</v>
      </c>
      <c r="W495" s="14"/>
    </row>
    <row r="496" spans="1:23" x14ac:dyDescent="0.3">
      <c r="A496">
        <v>495</v>
      </c>
      <c r="B496">
        <v>28</v>
      </c>
      <c r="C496">
        <v>8</v>
      </c>
      <c r="D496">
        <v>2</v>
      </c>
      <c r="E496">
        <v>27</v>
      </c>
      <c r="F496">
        <v>260</v>
      </c>
      <c r="G496">
        <v>50</v>
      </c>
      <c r="H496">
        <v>36</v>
      </c>
      <c r="I496">
        <v>0</v>
      </c>
      <c r="J496">
        <v>1</v>
      </c>
      <c r="K496">
        <v>4</v>
      </c>
      <c r="L496">
        <v>1</v>
      </c>
      <c r="M496">
        <v>0</v>
      </c>
      <c r="N496">
        <v>0</v>
      </c>
      <c r="O496">
        <v>65</v>
      </c>
      <c r="P496">
        <v>168</v>
      </c>
      <c r="Q496">
        <v>23</v>
      </c>
      <c r="R496">
        <v>3</v>
      </c>
      <c r="S496" t="s">
        <v>31</v>
      </c>
      <c r="T496" t="str">
        <f>VLOOKUP(Absent_Data[[#This Row],[Month of absence]],Index!$B$4:$C$15,2,FALSE)</f>
        <v>Summer</v>
      </c>
      <c r="U496" t="str" cm="1">
        <f t="array" ref="U496">_xlfn.IFS(Absent_Data[[#This Row],[Body mass index]]&lt;18.5,"Underweight", Absent_Data[[#This Row],[Body mass index]] &lt;=25, "Healthy", Absent_Data[[#This Row],[Body mass index]]&lt;=30, "Overweight",TRUE, "Obese")</f>
        <v>Healthy</v>
      </c>
      <c r="W496" s="14"/>
    </row>
    <row r="497" spans="1:23" x14ac:dyDescent="0.3">
      <c r="A497">
        <v>496</v>
      </c>
      <c r="B497">
        <v>28</v>
      </c>
      <c r="C497">
        <v>9</v>
      </c>
      <c r="D497">
        <v>3</v>
      </c>
      <c r="E497">
        <v>50</v>
      </c>
      <c r="F497">
        <v>246</v>
      </c>
      <c r="G497">
        <v>25</v>
      </c>
      <c r="H497">
        <v>41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67</v>
      </c>
      <c r="P497">
        <v>170</v>
      </c>
      <c r="Q497">
        <v>23</v>
      </c>
      <c r="R497">
        <v>1</v>
      </c>
      <c r="S497" t="s">
        <v>31</v>
      </c>
      <c r="T497" t="str">
        <f>VLOOKUP(Absent_Data[[#This Row],[Month of absence]],Index!$B$4:$C$15,2,FALSE)</f>
        <v>Fall</v>
      </c>
      <c r="U497" t="str" cm="1">
        <f t="array" ref="U497">_xlfn.IFS(Absent_Data[[#This Row],[Body mass index]]&lt;18.5,"Underweight", Absent_Data[[#This Row],[Body mass index]] &lt;=25, "Healthy", Absent_Data[[#This Row],[Body mass index]]&lt;=30, "Overweight",TRUE, "Obese")</f>
        <v>Healthy</v>
      </c>
      <c r="W497" s="14"/>
    </row>
    <row r="498" spans="1:23" x14ac:dyDescent="0.3">
      <c r="A498">
        <v>497</v>
      </c>
      <c r="B498">
        <v>28</v>
      </c>
      <c r="C498">
        <v>9</v>
      </c>
      <c r="D498">
        <v>3</v>
      </c>
      <c r="E498">
        <v>43</v>
      </c>
      <c r="F498">
        <v>246</v>
      </c>
      <c r="G498">
        <v>25</v>
      </c>
      <c r="H498">
        <v>41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67</v>
      </c>
      <c r="P498">
        <v>170</v>
      </c>
      <c r="Q498">
        <v>23</v>
      </c>
      <c r="R498">
        <v>1</v>
      </c>
      <c r="S498" t="s">
        <v>31</v>
      </c>
      <c r="T498" t="str">
        <f>VLOOKUP(Absent_Data[[#This Row],[Month of absence]],Index!$B$4:$C$15,2,FALSE)</f>
        <v>Fall</v>
      </c>
      <c r="U498" t="str" cm="1">
        <f t="array" ref="U498">_xlfn.IFS(Absent_Data[[#This Row],[Body mass index]]&lt;18.5,"Underweight", Absent_Data[[#This Row],[Body mass index]] &lt;=25, "Healthy", Absent_Data[[#This Row],[Body mass index]]&lt;=30, "Overweight",TRUE, "Obese")</f>
        <v>Healthy</v>
      </c>
      <c r="W498" s="14"/>
    </row>
    <row r="499" spans="1:23" x14ac:dyDescent="0.3">
      <c r="A499">
        <v>498</v>
      </c>
      <c r="B499">
        <v>28</v>
      </c>
      <c r="C499">
        <v>9</v>
      </c>
      <c r="D499">
        <v>3</v>
      </c>
      <c r="E499">
        <v>54</v>
      </c>
      <c r="F499">
        <v>118</v>
      </c>
      <c r="G499">
        <v>10</v>
      </c>
      <c r="H499">
        <v>37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83</v>
      </c>
      <c r="P499">
        <v>172</v>
      </c>
      <c r="Q499">
        <v>28</v>
      </c>
      <c r="R499">
        <v>3</v>
      </c>
      <c r="S499" t="s">
        <v>31</v>
      </c>
      <c r="T499" t="str">
        <f>VLOOKUP(Absent_Data[[#This Row],[Month of absence]],Index!$B$4:$C$15,2,FALSE)</f>
        <v>Fall</v>
      </c>
      <c r="U499" t="str" cm="1">
        <f t="array" ref="U499">_xlfn.IFS(Absent_Data[[#This Row],[Body mass index]]&lt;18.5,"Underweight", Absent_Data[[#This Row],[Body mass index]] &lt;=25, "Healthy", Absent_Data[[#This Row],[Body mass index]]&lt;=30, "Overweight",TRUE, "Obese")</f>
        <v>Overweight</v>
      </c>
      <c r="W499" s="14"/>
    </row>
    <row r="500" spans="1:23" x14ac:dyDescent="0.3">
      <c r="A500">
        <v>499</v>
      </c>
      <c r="B500">
        <v>23</v>
      </c>
      <c r="C500">
        <v>9</v>
      </c>
      <c r="D500">
        <v>3</v>
      </c>
      <c r="E500">
        <v>42</v>
      </c>
      <c r="F500">
        <v>155</v>
      </c>
      <c r="G500">
        <v>12</v>
      </c>
      <c r="H500">
        <v>34</v>
      </c>
      <c r="I500">
        <v>0</v>
      </c>
      <c r="J500">
        <v>1</v>
      </c>
      <c r="K500">
        <v>2</v>
      </c>
      <c r="L500">
        <v>1</v>
      </c>
      <c r="M500">
        <v>0</v>
      </c>
      <c r="N500">
        <v>0</v>
      </c>
      <c r="O500">
        <v>95</v>
      </c>
      <c r="P500">
        <v>196</v>
      </c>
      <c r="Q500">
        <v>25</v>
      </c>
      <c r="R500">
        <v>2</v>
      </c>
      <c r="S500" t="s">
        <v>22</v>
      </c>
      <c r="T500" t="str">
        <f>VLOOKUP(Absent_Data[[#This Row],[Month of absence]],Index!$B$4:$C$15,2,FALSE)</f>
        <v>Fall</v>
      </c>
      <c r="U500" t="str" cm="1">
        <f t="array" ref="U500">_xlfn.IFS(Absent_Data[[#This Row],[Body mass index]]&lt;18.5,"Underweight", Absent_Data[[#This Row],[Body mass index]] &lt;=25, "Healthy", Absent_Data[[#This Row],[Body mass index]]&lt;=30, "Overweight",TRUE, "Obese")</f>
        <v>Healthy</v>
      </c>
      <c r="W500" s="14"/>
    </row>
    <row r="501" spans="1:23" x14ac:dyDescent="0.3">
      <c r="A501">
        <v>500</v>
      </c>
      <c r="B501">
        <v>28</v>
      </c>
      <c r="C501">
        <v>9</v>
      </c>
      <c r="D501">
        <v>5</v>
      </c>
      <c r="E501">
        <v>50</v>
      </c>
      <c r="F501">
        <v>291</v>
      </c>
      <c r="G501">
        <v>31</v>
      </c>
      <c r="H501">
        <v>40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73</v>
      </c>
      <c r="P501">
        <v>171</v>
      </c>
      <c r="Q501">
        <v>25</v>
      </c>
      <c r="R501">
        <v>2</v>
      </c>
      <c r="S501" t="s">
        <v>31</v>
      </c>
      <c r="T501" t="str">
        <f>VLOOKUP(Absent_Data[[#This Row],[Month of absence]],Index!$B$4:$C$15,2,FALSE)</f>
        <v>Fall</v>
      </c>
      <c r="U501" t="str" cm="1">
        <f t="array" ref="U501">_xlfn.IFS(Absent_Data[[#This Row],[Body mass index]]&lt;18.5,"Underweight", Absent_Data[[#This Row],[Body mass index]] &lt;=25, "Healthy", Absent_Data[[#This Row],[Body mass index]]&lt;=30, "Overweight",TRUE, "Obese")</f>
        <v>Healthy</v>
      </c>
      <c r="W501" s="14"/>
    </row>
    <row r="502" spans="1:23" x14ac:dyDescent="0.3">
      <c r="A502">
        <v>501</v>
      </c>
      <c r="B502">
        <v>23</v>
      </c>
      <c r="C502">
        <v>9</v>
      </c>
      <c r="D502">
        <v>6</v>
      </c>
      <c r="E502">
        <v>45</v>
      </c>
      <c r="F502">
        <v>179</v>
      </c>
      <c r="G502">
        <v>26</v>
      </c>
      <c r="H502">
        <v>30</v>
      </c>
      <c r="I502">
        <v>0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56</v>
      </c>
      <c r="P502">
        <v>171</v>
      </c>
      <c r="Q502">
        <v>19</v>
      </c>
      <c r="R502">
        <v>8</v>
      </c>
      <c r="S502" t="s">
        <v>22</v>
      </c>
      <c r="T502" t="str">
        <f>VLOOKUP(Absent_Data[[#This Row],[Month of absence]],Index!$B$4:$C$15,2,FALSE)</f>
        <v>Fall</v>
      </c>
      <c r="U502" t="str" cm="1">
        <f t="array" ref="U502">_xlfn.IFS(Absent_Data[[#This Row],[Body mass index]]&lt;18.5,"Underweight", Absent_Data[[#This Row],[Body mass index]] &lt;=25, "Healthy", Absent_Data[[#This Row],[Body mass index]]&lt;=30, "Overweight",TRUE, "Obese")</f>
        <v>Healthy</v>
      </c>
      <c r="W502" s="14"/>
    </row>
    <row r="503" spans="1:23" x14ac:dyDescent="0.3">
      <c r="A503">
        <v>502</v>
      </c>
      <c r="B503">
        <v>23</v>
      </c>
      <c r="C503">
        <v>9</v>
      </c>
      <c r="D503">
        <v>6</v>
      </c>
      <c r="E503">
        <v>45</v>
      </c>
      <c r="F503">
        <v>248</v>
      </c>
      <c r="G503">
        <v>25</v>
      </c>
      <c r="H503">
        <v>47</v>
      </c>
      <c r="I503">
        <v>0</v>
      </c>
      <c r="J503">
        <v>1</v>
      </c>
      <c r="K503">
        <v>2</v>
      </c>
      <c r="L503">
        <v>0</v>
      </c>
      <c r="M503">
        <v>0</v>
      </c>
      <c r="N503">
        <v>1</v>
      </c>
      <c r="O503">
        <v>86</v>
      </c>
      <c r="P503">
        <v>165</v>
      </c>
      <c r="Q503">
        <v>32</v>
      </c>
      <c r="R503">
        <v>1</v>
      </c>
      <c r="S503" t="s">
        <v>22</v>
      </c>
      <c r="T503" t="str">
        <f>VLOOKUP(Absent_Data[[#This Row],[Month of absence]],Index!$B$4:$C$15,2,FALSE)</f>
        <v>Fall</v>
      </c>
      <c r="U503" t="str" cm="1">
        <f t="array" ref="U503">_xlfn.IFS(Absent_Data[[#This Row],[Body mass index]]&lt;18.5,"Underweight", Absent_Data[[#This Row],[Body mass index]] &lt;=25, "Healthy", Absent_Data[[#This Row],[Body mass index]]&lt;=30, "Overweight",TRUE, "Obese")</f>
        <v>Obese</v>
      </c>
      <c r="W503" s="14"/>
    </row>
    <row r="504" spans="1:23" x14ac:dyDescent="0.3">
      <c r="A504">
        <v>503</v>
      </c>
      <c r="B504">
        <v>23</v>
      </c>
      <c r="C504">
        <v>9</v>
      </c>
      <c r="D504">
        <v>2</v>
      </c>
      <c r="E504">
        <v>38</v>
      </c>
      <c r="F504">
        <v>179</v>
      </c>
      <c r="G504">
        <v>51</v>
      </c>
      <c r="H504">
        <v>38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89</v>
      </c>
      <c r="P504">
        <v>170</v>
      </c>
      <c r="Q504">
        <v>31</v>
      </c>
      <c r="R504">
        <v>4</v>
      </c>
      <c r="S504" t="s">
        <v>22</v>
      </c>
      <c r="T504" t="str">
        <f>VLOOKUP(Absent_Data[[#This Row],[Month of absence]],Index!$B$4:$C$15,2,FALSE)</f>
        <v>Fall</v>
      </c>
      <c r="U504" t="str" cm="1">
        <f t="array" ref="U504">_xlfn.IFS(Absent_Data[[#This Row],[Body mass index]]&lt;18.5,"Underweight", Absent_Data[[#This Row],[Body mass index]] &lt;=25, "Healthy", Absent_Data[[#This Row],[Body mass index]]&lt;=30, "Overweight",TRUE, "Obese")</f>
        <v>Obese</v>
      </c>
      <c r="W504" s="14"/>
    </row>
    <row r="505" spans="1:23" x14ac:dyDescent="0.3">
      <c r="A505">
        <v>504</v>
      </c>
      <c r="B505">
        <v>23</v>
      </c>
      <c r="C505">
        <v>9</v>
      </c>
      <c r="D505">
        <v>4</v>
      </c>
      <c r="E505">
        <v>50</v>
      </c>
      <c r="F505">
        <v>225</v>
      </c>
      <c r="G505">
        <v>26</v>
      </c>
      <c r="H505">
        <v>28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2</v>
      </c>
      <c r="O505">
        <v>69</v>
      </c>
      <c r="P505">
        <v>169</v>
      </c>
      <c r="Q505">
        <v>24</v>
      </c>
      <c r="R505">
        <v>1</v>
      </c>
      <c r="S505" t="s">
        <v>22</v>
      </c>
      <c r="T505" t="str">
        <f>VLOOKUP(Absent_Data[[#This Row],[Month of absence]],Index!$B$4:$C$15,2,FALSE)</f>
        <v>Fall</v>
      </c>
      <c r="U505" t="str" cm="1">
        <f t="array" ref="U505">_xlfn.IFS(Absent_Data[[#This Row],[Body mass index]]&lt;18.5,"Underweight", Absent_Data[[#This Row],[Body mass index]] &lt;=25, "Healthy", Absent_Data[[#This Row],[Body mass index]]&lt;=30, "Overweight",TRUE, "Obese")</f>
        <v>Healthy</v>
      </c>
      <c r="W505" s="14"/>
    </row>
    <row r="506" spans="1:23" x14ac:dyDescent="0.3">
      <c r="A506">
        <v>505</v>
      </c>
      <c r="B506">
        <v>23</v>
      </c>
      <c r="C506">
        <v>9</v>
      </c>
      <c r="D506">
        <v>2</v>
      </c>
      <c r="E506">
        <v>32</v>
      </c>
      <c r="F506">
        <v>179</v>
      </c>
      <c r="G506">
        <v>26</v>
      </c>
      <c r="H506">
        <v>30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56</v>
      </c>
      <c r="P506">
        <v>171</v>
      </c>
      <c r="Q506">
        <v>19</v>
      </c>
      <c r="R506">
        <v>2</v>
      </c>
      <c r="S506" t="s">
        <v>22</v>
      </c>
      <c r="T506" t="str">
        <f>VLOOKUP(Absent_Data[[#This Row],[Month of absence]],Index!$B$4:$C$15,2,FALSE)</f>
        <v>Fall</v>
      </c>
      <c r="U506" t="str" cm="1">
        <f t="array" ref="U506">_xlfn.IFS(Absent_Data[[#This Row],[Body mass index]]&lt;18.5,"Underweight", Absent_Data[[#This Row],[Body mass index]] &lt;=25, "Healthy", Absent_Data[[#This Row],[Body mass index]]&lt;=30, "Overweight",TRUE, "Obese")</f>
        <v>Healthy</v>
      </c>
      <c r="W506" s="14"/>
    </row>
    <row r="507" spans="1:23" x14ac:dyDescent="0.3">
      <c r="A507">
        <v>506</v>
      </c>
      <c r="B507">
        <v>23</v>
      </c>
      <c r="C507">
        <v>9</v>
      </c>
      <c r="D507">
        <v>3</v>
      </c>
      <c r="E507">
        <v>49</v>
      </c>
      <c r="F507">
        <v>369</v>
      </c>
      <c r="G507">
        <v>17</v>
      </c>
      <c r="H507">
        <v>31</v>
      </c>
      <c r="I507">
        <v>0</v>
      </c>
      <c r="J507">
        <v>1</v>
      </c>
      <c r="K507">
        <v>3</v>
      </c>
      <c r="L507">
        <v>1</v>
      </c>
      <c r="M507">
        <v>0</v>
      </c>
      <c r="N507">
        <v>0</v>
      </c>
      <c r="O507">
        <v>70</v>
      </c>
      <c r="P507">
        <v>169</v>
      </c>
      <c r="Q507">
        <v>25</v>
      </c>
      <c r="R507">
        <v>8</v>
      </c>
      <c r="S507" t="s">
        <v>22</v>
      </c>
      <c r="T507" t="str">
        <f>VLOOKUP(Absent_Data[[#This Row],[Month of absence]],Index!$B$4:$C$15,2,FALSE)</f>
        <v>Fall</v>
      </c>
      <c r="U507" t="str" cm="1">
        <f t="array" ref="U507">_xlfn.IFS(Absent_Data[[#This Row],[Body mass index]]&lt;18.5,"Underweight", Absent_Data[[#This Row],[Body mass index]] &lt;=25, "Healthy", Absent_Data[[#This Row],[Body mass index]]&lt;=30, "Overweight",TRUE, "Obese")</f>
        <v>Healthy</v>
      </c>
      <c r="W507" s="14"/>
    </row>
    <row r="508" spans="1:23" x14ac:dyDescent="0.3">
      <c r="A508">
        <v>507</v>
      </c>
      <c r="B508">
        <v>22</v>
      </c>
      <c r="C508">
        <v>9</v>
      </c>
      <c r="D508">
        <v>3</v>
      </c>
      <c r="E508">
        <v>44</v>
      </c>
      <c r="F508">
        <v>361</v>
      </c>
      <c r="G508">
        <v>52</v>
      </c>
      <c r="H508">
        <v>28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4</v>
      </c>
      <c r="O508">
        <v>80</v>
      </c>
      <c r="P508">
        <v>172</v>
      </c>
      <c r="Q508">
        <v>27</v>
      </c>
      <c r="R508">
        <v>8</v>
      </c>
      <c r="S508" t="s">
        <v>24</v>
      </c>
      <c r="T508" t="str">
        <f>VLOOKUP(Absent_Data[[#This Row],[Month of absence]],Index!$B$4:$C$15,2,FALSE)</f>
        <v>Fall</v>
      </c>
      <c r="U508" t="str" cm="1">
        <f t="array" ref="U508">_xlfn.IFS(Absent_Data[[#This Row],[Body mass index]]&lt;18.5,"Underweight", Absent_Data[[#This Row],[Body mass index]] &lt;=25, "Healthy", Absent_Data[[#This Row],[Body mass index]]&lt;=30, "Overweight",TRUE, "Obese")</f>
        <v>Overweight</v>
      </c>
      <c r="W508" s="14"/>
    </row>
    <row r="509" spans="1:23" x14ac:dyDescent="0.3">
      <c r="A509">
        <v>508</v>
      </c>
      <c r="B509">
        <v>4</v>
      </c>
      <c r="C509">
        <v>10</v>
      </c>
      <c r="D509">
        <v>5</v>
      </c>
      <c r="E509">
        <v>40</v>
      </c>
      <c r="F509">
        <v>289</v>
      </c>
      <c r="G509">
        <v>48</v>
      </c>
      <c r="H509">
        <v>49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108</v>
      </c>
      <c r="P509">
        <v>172</v>
      </c>
      <c r="Q509">
        <v>36</v>
      </c>
      <c r="R509">
        <v>1</v>
      </c>
      <c r="S509" t="s">
        <v>43</v>
      </c>
      <c r="T509" t="str">
        <f>VLOOKUP(Absent_Data[[#This Row],[Month of absence]],Index!$B$4:$C$15,2,FALSE)</f>
        <v>Fall</v>
      </c>
      <c r="U509" t="str" cm="1">
        <f t="array" ref="U509">_xlfn.IFS(Absent_Data[[#This Row],[Body mass index]]&lt;18.5,"Underweight", Absent_Data[[#This Row],[Body mass index]] &lt;=25, "Healthy", Absent_Data[[#This Row],[Body mass index]]&lt;=30, "Overweight",TRUE, "Obese")</f>
        <v>Obese</v>
      </c>
      <c r="W509" s="14"/>
    </row>
    <row r="510" spans="1:23" x14ac:dyDescent="0.3">
      <c r="A510">
        <v>509</v>
      </c>
      <c r="B510">
        <v>11</v>
      </c>
      <c r="C510">
        <v>10</v>
      </c>
      <c r="D510">
        <v>5</v>
      </c>
      <c r="E510">
        <v>53</v>
      </c>
      <c r="F510">
        <v>235</v>
      </c>
      <c r="G510">
        <v>16</v>
      </c>
      <c r="H510">
        <v>32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75</v>
      </c>
      <c r="P510">
        <v>178</v>
      </c>
      <c r="Q510">
        <v>25</v>
      </c>
      <c r="R510">
        <v>3</v>
      </c>
      <c r="S510" t="s">
        <v>26</v>
      </c>
      <c r="T510" t="str">
        <f>VLOOKUP(Absent_Data[[#This Row],[Month of absence]],Index!$B$4:$C$15,2,FALSE)</f>
        <v>Fall</v>
      </c>
      <c r="U510" t="str" cm="1">
        <f t="array" ref="U510">_xlfn.IFS(Absent_Data[[#This Row],[Body mass index]]&lt;18.5,"Underweight", Absent_Data[[#This Row],[Body mass index]] &lt;=25, "Healthy", Absent_Data[[#This Row],[Body mass index]]&lt;=30, "Overweight",TRUE, "Obese")</f>
        <v>Healthy</v>
      </c>
      <c r="W510" s="14"/>
    </row>
    <row r="511" spans="1:23" x14ac:dyDescent="0.3">
      <c r="A511">
        <v>510</v>
      </c>
      <c r="B511">
        <v>26</v>
      </c>
      <c r="C511">
        <v>10</v>
      </c>
      <c r="D511">
        <v>6</v>
      </c>
      <c r="E511">
        <v>27</v>
      </c>
      <c r="F511">
        <v>246</v>
      </c>
      <c r="G511">
        <v>25</v>
      </c>
      <c r="H511">
        <v>41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67</v>
      </c>
      <c r="P511">
        <v>170</v>
      </c>
      <c r="Q511">
        <v>23</v>
      </c>
      <c r="R511">
        <v>8</v>
      </c>
      <c r="S511" t="s">
        <v>19</v>
      </c>
      <c r="T511" t="str">
        <f>VLOOKUP(Absent_Data[[#This Row],[Month of absence]],Index!$B$4:$C$15,2,FALSE)</f>
        <v>Fall</v>
      </c>
      <c r="U511" t="str" cm="1">
        <f t="array" ref="U511">_xlfn.IFS(Absent_Data[[#This Row],[Body mass index]]&lt;18.5,"Underweight", Absent_Data[[#This Row],[Body mass index]] &lt;=25, "Healthy", Absent_Data[[#This Row],[Body mass index]]&lt;=30, "Overweight",TRUE, "Obese")</f>
        <v>Healthy</v>
      </c>
      <c r="W511" s="14"/>
    </row>
    <row r="512" spans="1:23" x14ac:dyDescent="0.3">
      <c r="A512">
        <v>511</v>
      </c>
      <c r="B512">
        <v>14</v>
      </c>
      <c r="C512">
        <v>10</v>
      </c>
      <c r="D512">
        <v>4</v>
      </c>
      <c r="E512">
        <v>39</v>
      </c>
      <c r="F512">
        <v>289</v>
      </c>
      <c r="G512">
        <v>48</v>
      </c>
      <c r="H512">
        <v>49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2</v>
      </c>
      <c r="O512">
        <v>108</v>
      </c>
      <c r="P512">
        <v>172</v>
      </c>
      <c r="Q512">
        <v>36</v>
      </c>
      <c r="R512">
        <v>3</v>
      </c>
      <c r="S512" t="s">
        <v>27</v>
      </c>
      <c r="T512" t="str">
        <f>VLOOKUP(Absent_Data[[#This Row],[Month of absence]],Index!$B$4:$C$15,2,FALSE)</f>
        <v>Fall</v>
      </c>
      <c r="U512" t="str" cm="1">
        <f t="array" ref="U512">_xlfn.IFS(Absent_Data[[#This Row],[Body mass index]]&lt;18.5,"Underweight", Absent_Data[[#This Row],[Body mass index]] &lt;=25, "Healthy", Absent_Data[[#This Row],[Body mass index]]&lt;=30, "Overweight",TRUE, "Obese")</f>
        <v>Obese</v>
      </c>
      <c r="W512" s="14"/>
    </row>
    <row r="513" spans="1:23" x14ac:dyDescent="0.3">
      <c r="A513">
        <v>512</v>
      </c>
      <c r="B513">
        <v>28</v>
      </c>
      <c r="C513">
        <v>10</v>
      </c>
      <c r="D513">
        <v>4</v>
      </c>
      <c r="E513">
        <v>54</v>
      </c>
      <c r="F513">
        <v>291</v>
      </c>
      <c r="G513">
        <v>31</v>
      </c>
      <c r="H513">
        <v>40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73</v>
      </c>
      <c r="P513">
        <v>171</v>
      </c>
      <c r="Q513">
        <v>25</v>
      </c>
      <c r="R513">
        <v>2</v>
      </c>
      <c r="S513" t="s">
        <v>31</v>
      </c>
      <c r="T513" t="str">
        <f>VLOOKUP(Absent_Data[[#This Row],[Month of absence]],Index!$B$4:$C$15,2,FALSE)</f>
        <v>Fall</v>
      </c>
      <c r="U513" t="str" cm="1">
        <f t="array" ref="U513">_xlfn.IFS(Absent_Data[[#This Row],[Body mass index]]&lt;18.5,"Underweight", Absent_Data[[#This Row],[Body mass index]] &lt;=25, "Healthy", Absent_Data[[#This Row],[Body mass index]]&lt;=30, "Overweight",TRUE, "Obese")</f>
        <v>Healthy</v>
      </c>
      <c r="W513" s="14"/>
    </row>
    <row r="514" spans="1:23" x14ac:dyDescent="0.3">
      <c r="A514">
        <v>513</v>
      </c>
      <c r="B514">
        <v>23</v>
      </c>
      <c r="C514">
        <v>10</v>
      </c>
      <c r="D514">
        <v>3</v>
      </c>
      <c r="E514">
        <v>25</v>
      </c>
      <c r="F514">
        <v>118</v>
      </c>
      <c r="G514">
        <v>10</v>
      </c>
      <c r="H514">
        <v>37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83</v>
      </c>
      <c r="P514">
        <v>172</v>
      </c>
      <c r="Q514">
        <v>28</v>
      </c>
      <c r="R514">
        <v>2</v>
      </c>
      <c r="S514" t="s">
        <v>22</v>
      </c>
      <c r="T514" t="str">
        <f>VLOOKUP(Absent_Data[[#This Row],[Month of absence]],Index!$B$4:$C$15,2,FALSE)</f>
        <v>Fall</v>
      </c>
      <c r="U514" t="str" cm="1">
        <f t="array" ref="U514">_xlfn.IFS(Absent_Data[[#This Row],[Body mass index]]&lt;18.5,"Underweight", Absent_Data[[#This Row],[Body mass index]] &lt;=25, "Healthy", Absent_Data[[#This Row],[Body mass index]]&lt;=30, "Overweight",TRUE, "Obese")</f>
        <v>Overweight</v>
      </c>
      <c r="W514" s="14"/>
    </row>
    <row r="515" spans="1:23" x14ac:dyDescent="0.3">
      <c r="A515">
        <v>514</v>
      </c>
      <c r="B515">
        <v>23</v>
      </c>
      <c r="C515">
        <v>10</v>
      </c>
      <c r="D515">
        <v>5</v>
      </c>
      <c r="E515">
        <v>40</v>
      </c>
      <c r="F515">
        <v>289</v>
      </c>
      <c r="G515">
        <v>48</v>
      </c>
      <c r="H515">
        <v>49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2</v>
      </c>
      <c r="O515">
        <v>108</v>
      </c>
      <c r="P515">
        <v>172</v>
      </c>
      <c r="Q515">
        <v>36</v>
      </c>
      <c r="R515">
        <v>2</v>
      </c>
      <c r="S515" t="s">
        <v>22</v>
      </c>
      <c r="T515" t="str">
        <f>VLOOKUP(Absent_Data[[#This Row],[Month of absence]],Index!$B$4:$C$15,2,FALSE)</f>
        <v>Fall</v>
      </c>
      <c r="U515" t="str" cm="1">
        <f t="array" ref="U515">_xlfn.IFS(Absent_Data[[#This Row],[Body mass index]]&lt;18.5,"Underweight", Absent_Data[[#This Row],[Body mass index]] &lt;=25, "Healthy", Absent_Data[[#This Row],[Body mass index]]&lt;=30, "Overweight",TRUE, "Obese")</f>
        <v>Obese</v>
      </c>
      <c r="W515" s="14"/>
    </row>
    <row r="516" spans="1:23" x14ac:dyDescent="0.3">
      <c r="A516">
        <v>515</v>
      </c>
      <c r="B516">
        <v>23</v>
      </c>
      <c r="C516">
        <v>10</v>
      </c>
      <c r="D516">
        <v>6</v>
      </c>
      <c r="E516">
        <v>41</v>
      </c>
      <c r="F516">
        <v>291</v>
      </c>
      <c r="G516">
        <v>31</v>
      </c>
      <c r="H516">
        <v>40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73</v>
      </c>
      <c r="P516">
        <v>171</v>
      </c>
      <c r="Q516">
        <v>25</v>
      </c>
      <c r="R516">
        <v>1</v>
      </c>
      <c r="S516" t="s">
        <v>22</v>
      </c>
      <c r="T516" t="str">
        <f>VLOOKUP(Absent_Data[[#This Row],[Month of absence]],Index!$B$4:$C$15,2,FALSE)</f>
        <v>Fall</v>
      </c>
      <c r="U516" t="str" cm="1">
        <f t="array" ref="U516">_xlfn.IFS(Absent_Data[[#This Row],[Body mass index]]&lt;18.5,"Underweight", Absent_Data[[#This Row],[Body mass index]] &lt;=25, "Healthy", Absent_Data[[#This Row],[Body mass index]]&lt;=30, "Overweight",TRUE, "Obese")</f>
        <v>Healthy</v>
      </c>
      <c r="W516" s="14"/>
    </row>
    <row r="517" spans="1:23" x14ac:dyDescent="0.3">
      <c r="A517">
        <v>516</v>
      </c>
      <c r="B517">
        <v>23</v>
      </c>
      <c r="C517">
        <v>10</v>
      </c>
      <c r="D517">
        <v>3</v>
      </c>
      <c r="E517">
        <v>47</v>
      </c>
      <c r="F517">
        <v>225</v>
      </c>
      <c r="G517">
        <v>26</v>
      </c>
      <c r="H517">
        <v>28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2</v>
      </c>
      <c r="O517">
        <v>69</v>
      </c>
      <c r="P517">
        <v>169</v>
      </c>
      <c r="Q517">
        <v>24</v>
      </c>
      <c r="R517">
        <v>2</v>
      </c>
      <c r="S517" t="s">
        <v>22</v>
      </c>
      <c r="T517" t="str">
        <f>VLOOKUP(Absent_Data[[#This Row],[Month of absence]],Index!$B$4:$C$15,2,FALSE)</f>
        <v>Fall</v>
      </c>
      <c r="U517" t="str" cm="1">
        <f t="array" ref="U517">_xlfn.IFS(Absent_Data[[#This Row],[Body mass index]]&lt;18.5,"Underweight", Absent_Data[[#This Row],[Body mass index]] &lt;=25, "Healthy", Absent_Data[[#This Row],[Body mass index]]&lt;=30, "Overweight",TRUE, "Obese")</f>
        <v>Healthy</v>
      </c>
      <c r="W517" s="14"/>
    </row>
    <row r="518" spans="1:23" x14ac:dyDescent="0.3">
      <c r="A518">
        <v>517</v>
      </c>
      <c r="B518">
        <v>23</v>
      </c>
      <c r="C518">
        <v>10</v>
      </c>
      <c r="D518">
        <v>3</v>
      </c>
      <c r="E518">
        <v>31</v>
      </c>
      <c r="F518">
        <v>369</v>
      </c>
      <c r="G518">
        <v>17</v>
      </c>
      <c r="H518">
        <v>31</v>
      </c>
      <c r="I518">
        <v>0</v>
      </c>
      <c r="J518">
        <v>1</v>
      </c>
      <c r="K518">
        <v>3</v>
      </c>
      <c r="L518">
        <v>1</v>
      </c>
      <c r="M518">
        <v>0</v>
      </c>
      <c r="N518">
        <v>0</v>
      </c>
      <c r="O518">
        <v>70</v>
      </c>
      <c r="P518">
        <v>169</v>
      </c>
      <c r="Q518">
        <v>25</v>
      </c>
      <c r="R518">
        <v>8</v>
      </c>
      <c r="S518" t="s">
        <v>22</v>
      </c>
      <c r="T518" t="str">
        <f>VLOOKUP(Absent_Data[[#This Row],[Month of absence]],Index!$B$4:$C$15,2,FALSE)</f>
        <v>Fall</v>
      </c>
      <c r="U518" t="str" cm="1">
        <f t="array" ref="U518">_xlfn.IFS(Absent_Data[[#This Row],[Body mass index]]&lt;18.5,"Underweight", Absent_Data[[#This Row],[Body mass index]] &lt;=25, "Healthy", Absent_Data[[#This Row],[Body mass index]]&lt;=30, "Overweight",TRUE, "Obese")</f>
        <v>Healthy</v>
      </c>
      <c r="W518" s="14"/>
    </row>
    <row r="519" spans="1:23" x14ac:dyDescent="0.3">
      <c r="A519">
        <v>518</v>
      </c>
      <c r="B519">
        <v>23</v>
      </c>
      <c r="C519">
        <v>10</v>
      </c>
      <c r="D519">
        <v>3</v>
      </c>
      <c r="E519">
        <v>41</v>
      </c>
      <c r="F519">
        <v>369</v>
      </c>
      <c r="G519">
        <v>17</v>
      </c>
      <c r="H519">
        <v>31</v>
      </c>
      <c r="I519">
        <v>0</v>
      </c>
      <c r="J519">
        <v>1</v>
      </c>
      <c r="K519">
        <v>3</v>
      </c>
      <c r="L519">
        <v>1</v>
      </c>
      <c r="M519">
        <v>0</v>
      </c>
      <c r="N519">
        <v>0</v>
      </c>
      <c r="O519">
        <v>70</v>
      </c>
      <c r="P519">
        <v>169</v>
      </c>
      <c r="Q519">
        <v>25</v>
      </c>
      <c r="R519">
        <v>3</v>
      </c>
      <c r="S519" t="s">
        <v>22</v>
      </c>
      <c r="T519" t="str">
        <f>VLOOKUP(Absent_Data[[#This Row],[Month of absence]],Index!$B$4:$C$15,2,FALSE)</f>
        <v>Fall</v>
      </c>
      <c r="U519" t="str" cm="1">
        <f t="array" ref="U519">_xlfn.IFS(Absent_Data[[#This Row],[Body mass index]]&lt;18.5,"Underweight", Absent_Data[[#This Row],[Body mass index]] &lt;=25, "Healthy", Absent_Data[[#This Row],[Body mass index]]&lt;=30, "Overweight",TRUE, "Obese")</f>
        <v>Healthy</v>
      </c>
      <c r="W519" s="14"/>
    </row>
    <row r="520" spans="1:23" x14ac:dyDescent="0.3">
      <c r="A520">
        <v>519</v>
      </c>
      <c r="B520">
        <v>23</v>
      </c>
      <c r="C520">
        <v>10</v>
      </c>
      <c r="D520">
        <v>3</v>
      </c>
      <c r="E520">
        <v>27</v>
      </c>
      <c r="F520">
        <v>225</v>
      </c>
      <c r="G520">
        <v>26</v>
      </c>
      <c r="H520">
        <v>28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2</v>
      </c>
      <c r="O520">
        <v>69</v>
      </c>
      <c r="P520">
        <v>169</v>
      </c>
      <c r="Q520">
        <v>24</v>
      </c>
      <c r="R520">
        <v>4</v>
      </c>
      <c r="S520" t="s">
        <v>22</v>
      </c>
      <c r="T520" t="str">
        <f>VLOOKUP(Absent_Data[[#This Row],[Month of absence]],Index!$B$4:$C$15,2,FALSE)</f>
        <v>Fall</v>
      </c>
      <c r="U520" t="str" cm="1">
        <f t="array" ref="U520">_xlfn.IFS(Absent_Data[[#This Row],[Body mass index]]&lt;18.5,"Underweight", Absent_Data[[#This Row],[Body mass index]] &lt;=25, "Healthy", Absent_Data[[#This Row],[Body mass index]]&lt;=30, "Overweight",TRUE, "Obese")</f>
        <v>Healthy</v>
      </c>
      <c r="W520" s="14"/>
    </row>
    <row r="521" spans="1:23" x14ac:dyDescent="0.3">
      <c r="A521">
        <v>520</v>
      </c>
      <c r="B521">
        <v>26</v>
      </c>
      <c r="C521">
        <v>10</v>
      </c>
      <c r="D521">
        <v>3</v>
      </c>
      <c r="E521">
        <v>49</v>
      </c>
      <c r="F521">
        <v>369</v>
      </c>
      <c r="G521">
        <v>17</v>
      </c>
      <c r="H521">
        <v>31</v>
      </c>
      <c r="I521">
        <v>0</v>
      </c>
      <c r="J521">
        <v>1</v>
      </c>
      <c r="K521">
        <v>3</v>
      </c>
      <c r="L521">
        <v>1</v>
      </c>
      <c r="M521">
        <v>0</v>
      </c>
      <c r="N521">
        <v>0</v>
      </c>
      <c r="O521">
        <v>70</v>
      </c>
      <c r="P521">
        <v>169</v>
      </c>
      <c r="Q521">
        <v>25</v>
      </c>
      <c r="R521">
        <v>8</v>
      </c>
      <c r="S521" t="s">
        <v>19</v>
      </c>
      <c r="T521" t="str">
        <f>VLOOKUP(Absent_Data[[#This Row],[Month of absence]],Index!$B$4:$C$15,2,FALSE)</f>
        <v>Fall</v>
      </c>
      <c r="U521" t="str" cm="1">
        <f t="array" ref="U521">_xlfn.IFS(Absent_Data[[#This Row],[Body mass index]]&lt;18.5,"Underweight", Absent_Data[[#This Row],[Body mass index]] &lt;=25, "Healthy", Absent_Data[[#This Row],[Body mass index]]&lt;=30, "Overweight",TRUE, "Obese")</f>
        <v>Healthy</v>
      </c>
      <c r="W521" s="14"/>
    </row>
    <row r="522" spans="1:23" x14ac:dyDescent="0.3">
      <c r="A522">
        <v>521</v>
      </c>
      <c r="B522">
        <v>28</v>
      </c>
      <c r="C522">
        <v>10</v>
      </c>
      <c r="D522">
        <v>4</v>
      </c>
      <c r="E522">
        <v>51</v>
      </c>
      <c r="F522">
        <v>179</v>
      </c>
      <c r="G522">
        <v>51</v>
      </c>
      <c r="H522">
        <v>38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89</v>
      </c>
      <c r="P522">
        <v>170</v>
      </c>
      <c r="Q522">
        <v>31</v>
      </c>
      <c r="R522">
        <v>3</v>
      </c>
      <c r="S522" t="s">
        <v>31</v>
      </c>
      <c r="T522" t="str">
        <f>VLOOKUP(Absent_Data[[#This Row],[Month of absence]],Index!$B$4:$C$15,2,FALSE)</f>
        <v>Fall</v>
      </c>
      <c r="U522" t="str" cm="1">
        <f t="array" ref="U522">_xlfn.IFS(Absent_Data[[#This Row],[Body mass index]]&lt;18.5,"Underweight", Absent_Data[[#This Row],[Body mass index]] &lt;=25, "Healthy", Absent_Data[[#This Row],[Body mass index]]&lt;=30, "Overweight",TRUE, "Obese")</f>
        <v>Obese</v>
      </c>
      <c r="W522" s="14"/>
    </row>
    <row r="523" spans="1:23" x14ac:dyDescent="0.3">
      <c r="A523">
        <v>522</v>
      </c>
      <c r="B523">
        <v>1</v>
      </c>
      <c r="C523">
        <v>10</v>
      </c>
      <c r="D523">
        <v>4</v>
      </c>
      <c r="E523">
        <v>55</v>
      </c>
      <c r="F523">
        <v>228</v>
      </c>
      <c r="G523">
        <v>14</v>
      </c>
      <c r="H523">
        <v>58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1</v>
      </c>
      <c r="O523">
        <v>65</v>
      </c>
      <c r="P523">
        <v>172</v>
      </c>
      <c r="Q523">
        <v>22</v>
      </c>
      <c r="R523">
        <v>1</v>
      </c>
      <c r="S523" t="s">
        <v>21</v>
      </c>
      <c r="T523" t="str">
        <f>VLOOKUP(Absent_Data[[#This Row],[Month of absence]],Index!$B$4:$C$15,2,FALSE)</f>
        <v>Fall</v>
      </c>
      <c r="U523" t="str" cm="1">
        <f t="array" ref="U523">_xlfn.IFS(Absent_Data[[#This Row],[Body mass index]]&lt;18.5,"Underweight", Absent_Data[[#This Row],[Body mass index]] &lt;=25, "Healthy", Absent_Data[[#This Row],[Body mass index]]&lt;=30, "Overweight",TRUE, "Obese")</f>
        <v>Healthy</v>
      </c>
      <c r="W523" s="14"/>
    </row>
    <row r="524" spans="1:23" x14ac:dyDescent="0.3">
      <c r="A524">
        <v>523</v>
      </c>
      <c r="B524">
        <v>23</v>
      </c>
      <c r="C524">
        <v>10</v>
      </c>
      <c r="D524">
        <v>4</v>
      </c>
      <c r="E524">
        <v>47</v>
      </c>
      <c r="F524">
        <v>291</v>
      </c>
      <c r="G524">
        <v>31</v>
      </c>
      <c r="H524">
        <v>40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73</v>
      </c>
      <c r="P524">
        <v>171</v>
      </c>
      <c r="Q524">
        <v>25</v>
      </c>
      <c r="R524">
        <v>1</v>
      </c>
      <c r="S524" t="s">
        <v>22</v>
      </c>
      <c r="T524" t="str">
        <f>VLOOKUP(Absent_Data[[#This Row],[Month of absence]],Index!$B$4:$C$15,2,FALSE)</f>
        <v>Fall</v>
      </c>
      <c r="U524" t="str" cm="1">
        <f t="array" ref="U524">_xlfn.IFS(Absent_Data[[#This Row],[Body mass index]]&lt;18.5,"Underweight", Absent_Data[[#This Row],[Body mass index]] &lt;=25, "Healthy", Absent_Data[[#This Row],[Body mass index]]&lt;=30, "Overweight",TRUE, "Obese")</f>
        <v>Healthy</v>
      </c>
      <c r="W524" s="14"/>
    </row>
    <row r="525" spans="1:23" x14ac:dyDescent="0.3">
      <c r="A525">
        <v>524</v>
      </c>
      <c r="B525">
        <v>10</v>
      </c>
      <c r="C525">
        <v>10</v>
      </c>
      <c r="D525">
        <v>5</v>
      </c>
      <c r="E525">
        <v>26</v>
      </c>
      <c r="F525">
        <v>369</v>
      </c>
      <c r="G525">
        <v>17</v>
      </c>
      <c r="H525">
        <v>31</v>
      </c>
      <c r="I525">
        <v>0</v>
      </c>
      <c r="J525">
        <v>1</v>
      </c>
      <c r="K525">
        <v>3</v>
      </c>
      <c r="L525">
        <v>1</v>
      </c>
      <c r="M525">
        <v>0</v>
      </c>
      <c r="N525">
        <v>0</v>
      </c>
      <c r="O525">
        <v>70</v>
      </c>
      <c r="P525">
        <v>169</v>
      </c>
      <c r="Q525">
        <v>25</v>
      </c>
      <c r="R525">
        <v>8</v>
      </c>
      <c r="S525" t="s">
        <v>28</v>
      </c>
      <c r="T525" t="str">
        <f>VLOOKUP(Absent_Data[[#This Row],[Month of absence]],Index!$B$4:$C$15,2,FALSE)</f>
        <v>Fall</v>
      </c>
      <c r="U525" t="str" cm="1">
        <f t="array" ref="U525">_xlfn.IFS(Absent_Data[[#This Row],[Body mass index]]&lt;18.5,"Underweight", Absent_Data[[#This Row],[Body mass index]] &lt;=25, "Healthy", Absent_Data[[#This Row],[Body mass index]]&lt;=30, "Overweight",TRUE, "Obese")</f>
        <v>Healthy</v>
      </c>
      <c r="W525" s="14"/>
    </row>
    <row r="526" spans="1:23" x14ac:dyDescent="0.3">
      <c r="A526">
        <v>525</v>
      </c>
      <c r="B526">
        <v>13</v>
      </c>
      <c r="C526">
        <v>10</v>
      </c>
      <c r="D526">
        <v>5</v>
      </c>
      <c r="E526">
        <v>39</v>
      </c>
      <c r="F526">
        <v>225</v>
      </c>
      <c r="G526">
        <v>26</v>
      </c>
      <c r="H526">
        <v>28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2</v>
      </c>
      <c r="O526">
        <v>69</v>
      </c>
      <c r="P526">
        <v>169</v>
      </c>
      <c r="Q526">
        <v>24</v>
      </c>
      <c r="R526">
        <v>1</v>
      </c>
      <c r="S526" t="s">
        <v>30</v>
      </c>
      <c r="T526" t="str">
        <f>VLOOKUP(Absent_Data[[#This Row],[Month of absence]],Index!$B$4:$C$15,2,FALSE)</f>
        <v>Fall</v>
      </c>
      <c r="U526" t="str" cm="1">
        <f t="array" ref="U526">_xlfn.IFS(Absent_Data[[#This Row],[Body mass index]]&lt;18.5,"Underweight", Absent_Data[[#This Row],[Body mass index]] &lt;=25, "Healthy", Absent_Data[[#This Row],[Body mass index]]&lt;=30, "Overweight",TRUE, "Obese")</f>
        <v>Healthy</v>
      </c>
      <c r="W526" s="14"/>
    </row>
    <row r="527" spans="1:23" x14ac:dyDescent="0.3">
      <c r="A527">
        <v>526</v>
      </c>
      <c r="B527">
        <v>10</v>
      </c>
      <c r="C527">
        <v>10</v>
      </c>
      <c r="D527">
        <v>6</v>
      </c>
      <c r="E527">
        <v>46</v>
      </c>
      <c r="F527">
        <v>369</v>
      </c>
      <c r="G527">
        <v>17</v>
      </c>
      <c r="H527">
        <v>31</v>
      </c>
      <c r="I527">
        <v>0</v>
      </c>
      <c r="J527">
        <v>1</v>
      </c>
      <c r="K527">
        <v>3</v>
      </c>
      <c r="L527">
        <v>1</v>
      </c>
      <c r="M527">
        <v>0</v>
      </c>
      <c r="N527">
        <v>0</v>
      </c>
      <c r="O527">
        <v>70</v>
      </c>
      <c r="P527">
        <v>169</v>
      </c>
      <c r="Q527">
        <v>25</v>
      </c>
      <c r="R527">
        <v>8</v>
      </c>
      <c r="S527" t="s">
        <v>28</v>
      </c>
      <c r="T527" t="str">
        <f>VLOOKUP(Absent_Data[[#This Row],[Month of absence]],Index!$B$4:$C$15,2,FALSE)</f>
        <v>Fall</v>
      </c>
      <c r="U527" t="str" cm="1">
        <f t="array" ref="U527">_xlfn.IFS(Absent_Data[[#This Row],[Body mass index]]&lt;18.5,"Underweight", Absent_Data[[#This Row],[Body mass index]] &lt;=25, "Healthy", Absent_Data[[#This Row],[Body mass index]]&lt;=30, "Overweight",TRUE, "Obese")</f>
        <v>Healthy</v>
      </c>
      <c r="W527" s="14"/>
    </row>
    <row r="528" spans="1:23" x14ac:dyDescent="0.3">
      <c r="A528">
        <v>527</v>
      </c>
      <c r="B528">
        <v>10</v>
      </c>
      <c r="C528">
        <v>10</v>
      </c>
      <c r="D528">
        <v>6</v>
      </c>
      <c r="E528">
        <v>22</v>
      </c>
      <c r="F528">
        <v>225</v>
      </c>
      <c r="G528">
        <v>26</v>
      </c>
      <c r="H528">
        <v>28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2</v>
      </c>
      <c r="O528">
        <v>69</v>
      </c>
      <c r="P528">
        <v>169</v>
      </c>
      <c r="Q528">
        <v>24</v>
      </c>
      <c r="R528">
        <v>3</v>
      </c>
      <c r="S528" t="s">
        <v>28</v>
      </c>
      <c r="T528" t="str">
        <f>VLOOKUP(Absent_Data[[#This Row],[Month of absence]],Index!$B$4:$C$15,2,FALSE)</f>
        <v>Fall</v>
      </c>
      <c r="U528" t="str" cm="1">
        <f t="array" ref="U528">_xlfn.IFS(Absent_Data[[#This Row],[Body mass index]]&lt;18.5,"Underweight", Absent_Data[[#This Row],[Body mass index]] &lt;=25, "Healthy", Absent_Data[[#This Row],[Body mass index]]&lt;=30, "Overweight",TRUE, "Obese")</f>
        <v>Healthy</v>
      </c>
      <c r="W528" s="14"/>
    </row>
    <row r="529" spans="1:23" x14ac:dyDescent="0.3">
      <c r="A529">
        <v>528</v>
      </c>
      <c r="B529">
        <v>23</v>
      </c>
      <c r="C529">
        <v>10</v>
      </c>
      <c r="D529">
        <v>2</v>
      </c>
      <c r="E529">
        <v>30</v>
      </c>
      <c r="F529">
        <v>189</v>
      </c>
      <c r="G529">
        <v>29</v>
      </c>
      <c r="H529">
        <v>33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2</v>
      </c>
      <c r="O529">
        <v>69</v>
      </c>
      <c r="P529">
        <v>167</v>
      </c>
      <c r="Q529">
        <v>25</v>
      </c>
      <c r="R529">
        <v>8</v>
      </c>
      <c r="S529" t="s">
        <v>22</v>
      </c>
      <c r="T529" t="str">
        <f>VLOOKUP(Absent_Data[[#This Row],[Month of absence]],Index!$B$4:$C$15,2,FALSE)</f>
        <v>Fall</v>
      </c>
      <c r="U529" t="str" cm="1">
        <f t="array" ref="U529">_xlfn.IFS(Absent_Data[[#This Row],[Body mass index]]&lt;18.5,"Underweight", Absent_Data[[#This Row],[Body mass index]] &lt;=25, "Healthy", Absent_Data[[#This Row],[Body mass index]]&lt;=30, "Overweight",TRUE, "Obese")</f>
        <v>Healthy</v>
      </c>
      <c r="W529" s="14"/>
    </row>
    <row r="530" spans="1:23" x14ac:dyDescent="0.3">
      <c r="A530">
        <v>529</v>
      </c>
      <c r="B530">
        <v>6</v>
      </c>
      <c r="C530">
        <v>10</v>
      </c>
      <c r="D530">
        <v>2</v>
      </c>
      <c r="E530">
        <v>46</v>
      </c>
      <c r="F530">
        <v>235</v>
      </c>
      <c r="G530">
        <v>16</v>
      </c>
      <c r="H530">
        <v>32</v>
      </c>
      <c r="I530">
        <v>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75</v>
      </c>
      <c r="P530">
        <v>178</v>
      </c>
      <c r="Q530">
        <v>25</v>
      </c>
      <c r="R530">
        <v>8</v>
      </c>
      <c r="S530" t="s">
        <v>35</v>
      </c>
      <c r="T530" t="str">
        <f>VLOOKUP(Absent_Data[[#This Row],[Month of absence]],Index!$B$4:$C$15,2,FALSE)</f>
        <v>Fall</v>
      </c>
      <c r="U530" t="str" cm="1">
        <f t="array" ref="U530">_xlfn.IFS(Absent_Data[[#This Row],[Body mass index]]&lt;18.5,"Underweight", Absent_Data[[#This Row],[Body mass index]] &lt;=25, "Healthy", Absent_Data[[#This Row],[Body mass index]]&lt;=30, "Overweight",TRUE, "Obese")</f>
        <v>Healthy</v>
      </c>
      <c r="W530" s="14"/>
    </row>
    <row r="531" spans="1:23" x14ac:dyDescent="0.3">
      <c r="A531">
        <v>530</v>
      </c>
      <c r="B531">
        <v>10</v>
      </c>
      <c r="C531">
        <v>10</v>
      </c>
      <c r="D531">
        <v>2</v>
      </c>
      <c r="E531">
        <v>33</v>
      </c>
      <c r="F531">
        <v>248</v>
      </c>
      <c r="G531">
        <v>25</v>
      </c>
      <c r="H531">
        <v>47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1</v>
      </c>
      <c r="O531">
        <v>86</v>
      </c>
      <c r="P531">
        <v>165</v>
      </c>
      <c r="Q531">
        <v>32</v>
      </c>
      <c r="R531">
        <v>8</v>
      </c>
      <c r="S531" t="s">
        <v>28</v>
      </c>
      <c r="T531" t="str">
        <f>VLOOKUP(Absent_Data[[#This Row],[Month of absence]],Index!$B$4:$C$15,2,FALSE)</f>
        <v>Fall</v>
      </c>
      <c r="U531" t="str" cm="1">
        <f t="array" ref="U531">_xlfn.IFS(Absent_Data[[#This Row],[Body mass index]]&lt;18.5,"Underweight", Absent_Data[[#This Row],[Body mass index]] &lt;=25, "Healthy", Absent_Data[[#This Row],[Body mass index]]&lt;=30, "Overweight",TRUE, "Obese")</f>
        <v>Obese</v>
      </c>
      <c r="W531" s="14"/>
    </row>
    <row r="532" spans="1:23" x14ac:dyDescent="0.3">
      <c r="A532">
        <v>531</v>
      </c>
      <c r="B532">
        <v>0</v>
      </c>
      <c r="C532">
        <v>10</v>
      </c>
      <c r="D532">
        <v>2</v>
      </c>
      <c r="E532">
        <v>25</v>
      </c>
      <c r="F532">
        <v>225</v>
      </c>
      <c r="G532">
        <v>26</v>
      </c>
      <c r="H532">
        <v>28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69</v>
      </c>
      <c r="P532">
        <v>169</v>
      </c>
      <c r="Q532">
        <v>24</v>
      </c>
      <c r="R532">
        <v>0</v>
      </c>
      <c r="S532" t="s">
        <v>20</v>
      </c>
      <c r="T532" t="str">
        <f>VLOOKUP(Absent_Data[[#This Row],[Month of absence]],Index!$B$4:$C$15,2,FALSE)</f>
        <v>Fall</v>
      </c>
      <c r="U532" t="str" cm="1">
        <f t="array" ref="U532">_xlfn.IFS(Absent_Data[[#This Row],[Body mass index]]&lt;18.5,"Underweight", Absent_Data[[#This Row],[Body mass index]] &lt;=25, "Healthy", Absent_Data[[#This Row],[Body mass index]]&lt;=30, "Overweight",TRUE, "Obese")</f>
        <v>Healthy</v>
      </c>
      <c r="W532" s="14"/>
    </row>
    <row r="533" spans="1:23" x14ac:dyDescent="0.3">
      <c r="A533">
        <v>532</v>
      </c>
      <c r="B533">
        <v>13</v>
      </c>
      <c r="C533">
        <v>10</v>
      </c>
      <c r="D533">
        <v>3</v>
      </c>
      <c r="E533">
        <v>23</v>
      </c>
      <c r="F533">
        <v>225</v>
      </c>
      <c r="G533">
        <v>26</v>
      </c>
      <c r="H533">
        <v>28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2</v>
      </c>
      <c r="O533">
        <v>69</v>
      </c>
      <c r="P533">
        <v>169</v>
      </c>
      <c r="Q533">
        <v>24</v>
      </c>
      <c r="R533">
        <v>3</v>
      </c>
      <c r="S533" t="s">
        <v>30</v>
      </c>
      <c r="T533" t="str">
        <f>VLOOKUP(Absent_Data[[#This Row],[Month of absence]],Index!$B$4:$C$15,2,FALSE)</f>
        <v>Fall</v>
      </c>
      <c r="U533" t="str" cm="1">
        <f t="array" ref="U533">_xlfn.IFS(Absent_Data[[#This Row],[Body mass index]]&lt;18.5,"Underweight", Absent_Data[[#This Row],[Body mass index]] &lt;=25, "Healthy", Absent_Data[[#This Row],[Body mass index]]&lt;=30, "Overweight",TRUE, "Obese")</f>
        <v>Healthy</v>
      </c>
      <c r="W533" s="14"/>
    </row>
    <row r="534" spans="1:23" x14ac:dyDescent="0.3">
      <c r="A534">
        <v>533</v>
      </c>
      <c r="B534">
        <v>21</v>
      </c>
      <c r="C534">
        <v>11</v>
      </c>
      <c r="D534">
        <v>3</v>
      </c>
      <c r="E534">
        <v>37</v>
      </c>
      <c r="F534">
        <v>179</v>
      </c>
      <c r="G534">
        <v>51</v>
      </c>
      <c r="H534">
        <v>38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89</v>
      </c>
      <c r="P534">
        <v>170</v>
      </c>
      <c r="Q534">
        <v>31</v>
      </c>
      <c r="R534">
        <v>1</v>
      </c>
      <c r="S534" t="s">
        <v>29</v>
      </c>
      <c r="T534" t="str">
        <f>VLOOKUP(Absent_Data[[#This Row],[Month of absence]],Index!$B$4:$C$15,2,FALSE)</f>
        <v>Fall</v>
      </c>
      <c r="U534" t="str" cm="1">
        <f t="array" ref="U534">_xlfn.IFS(Absent_Data[[#This Row],[Body mass index]]&lt;18.5,"Underweight", Absent_Data[[#This Row],[Body mass index]] &lt;=25, "Healthy", Absent_Data[[#This Row],[Body mass index]]&lt;=30, "Overweight",TRUE, "Obese")</f>
        <v>Obese</v>
      </c>
      <c r="W534" s="14"/>
    </row>
    <row r="535" spans="1:23" x14ac:dyDescent="0.3">
      <c r="A535">
        <v>534</v>
      </c>
      <c r="B535">
        <v>28</v>
      </c>
      <c r="C535">
        <v>11</v>
      </c>
      <c r="D535">
        <v>4</v>
      </c>
      <c r="E535">
        <v>50</v>
      </c>
      <c r="F535">
        <v>118</v>
      </c>
      <c r="G535">
        <v>10</v>
      </c>
      <c r="H535">
        <v>37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83</v>
      </c>
      <c r="P535">
        <v>172</v>
      </c>
      <c r="Q535">
        <v>28</v>
      </c>
      <c r="R535">
        <v>3</v>
      </c>
      <c r="S535" t="s">
        <v>31</v>
      </c>
      <c r="T535" t="str">
        <f>VLOOKUP(Absent_Data[[#This Row],[Month of absence]],Index!$B$4:$C$15,2,FALSE)</f>
        <v>Fall</v>
      </c>
      <c r="U535" t="str" cm="1">
        <f t="array" ref="U535">_xlfn.IFS(Absent_Data[[#This Row],[Body mass index]]&lt;18.5,"Underweight", Absent_Data[[#This Row],[Body mass index]] &lt;=25, "Healthy", Absent_Data[[#This Row],[Body mass index]]&lt;=30, "Overweight",TRUE, "Obese")</f>
        <v>Overweight</v>
      </c>
      <c r="W535" s="14"/>
    </row>
    <row r="536" spans="1:23" x14ac:dyDescent="0.3">
      <c r="A536">
        <v>535</v>
      </c>
      <c r="B536">
        <v>2</v>
      </c>
      <c r="C536">
        <v>11</v>
      </c>
      <c r="D536">
        <v>4</v>
      </c>
      <c r="E536">
        <v>33</v>
      </c>
      <c r="F536">
        <v>330</v>
      </c>
      <c r="G536">
        <v>16</v>
      </c>
      <c r="H536">
        <v>28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84</v>
      </c>
      <c r="P536">
        <v>182</v>
      </c>
      <c r="Q536">
        <v>25</v>
      </c>
      <c r="R536">
        <v>24</v>
      </c>
      <c r="S536" t="s">
        <v>45</v>
      </c>
      <c r="T536" t="str">
        <f>VLOOKUP(Absent_Data[[#This Row],[Month of absence]],Index!$B$4:$C$15,2,FALSE)</f>
        <v>Fall</v>
      </c>
      <c r="U536" t="str" cm="1">
        <f t="array" ref="U536">_xlfn.IFS(Absent_Data[[#This Row],[Body mass index]]&lt;18.5,"Underweight", Absent_Data[[#This Row],[Body mass index]] &lt;=25, "Healthy", Absent_Data[[#This Row],[Body mass index]]&lt;=30, "Overweight",TRUE, "Obese")</f>
        <v>Healthy</v>
      </c>
      <c r="W536" s="14"/>
    </row>
    <row r="537" spans="1:23" x14ac:dyDescent="0.3">
      <c r="A537">
        <v>536</v>
      </c>
      <c r="B537">
        <v>28</v>
      </c>
      <c r="C537">
        <v>11</v>
      </c>
      <c r="D537">
        <v>6</v>
      </c>
      <c r="E537">
        <v>45</v>
      </c>
      <c r="F537">
        <v>179</v>
      </c>
      <c r="G537">
        <v>51</v>
      </c>
      <c r="H537">
        <v>38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89</v>
      </c>
      <c r="P537">
        <v>170</v>
      </c>
      <c r="Q537">
        <v>31</v>
      </c>
      <c r="R537">
        <v>1</v>
      </c>
      <c r="S537" t="s">
        <v>31</v>
      </c>
      <c r="T537" t="str">
        <f>VLOOKUP(Absent_Data[[#This Row],[Month of absence]],Index!$B$4:$C$15,2,FALSE)</f>
        <v>Fall</v>
      </c>
      <c r="U537" t="str" cm="1">
        <f t="array" ref="U537">_xlfn.IFS(Absent_Data[[#This Row],[Body mass index]]&lt;18.5,"Underweight", Absent_Data[[#This Row],[Body mass index]] &lt;=25, "Healthy", Absent_Data[[#This Row],[Body mass index]]&lt;=30, "Overweight",TRUE, "Obese")</f>
        <v>Obese</v>
      </c>
      <c r="W537" s="14"/>
    </row>
    <row r="538" spans="1:23" x14ac:dyDescent="0.3">
      <c r="A538">
        <v>537</v>
      </c>
      <c r="B538">
        <v>9</v>
      </c>
      <c r="C538">
        <v>11</v>
      </c>
      <c r="D538">
        <v>3</v>
      </c>
      <c r="E538">
        <v>27</v>
      </c>
      <c r="F538">
        <v>118</v>
      </c>
      <c r="G538">
        <v>10</v>
      </c>
      <c r="H538">
        <v>37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83</v>
      </c>
      <c r="P538">
        <v>172</v>
      </c>
      <c r="Q538">
        <v>28</v>
      </c>
      <c r="R538">
        <v>8</v>
      </c>
      <c r="S538" t="s">
        <v>41</v>
      </c>
      <c r="T538" t="str">
        <f>VLOOKUP(Absent_Data[[#This Row],[Month of absence]],Index!$B$4:$C$15,2,FALSE)</f>
        <v>Fall</v>
      </c>
      <c r="U538" t="str" cm="1">
        <f t="array" ref="U538">_xlfn.IFS(Absent_Data[[#This Row],[Body mass index]]&lt;18.5,"Underweight", Absent_Data[[#This Row],[Body mass index]] &lt;=25, "Healthy", Absent_Data[[#This Row],[Body mass index]]&lt;=30, "Overweight",TRUE, "Obese")</f>
        <v>Overweight</v>
      </c>
      <c r="W538" s="14"/>
    </row>
    <row r="539" spans="1:23" x14ac:dyDescent="0.3">
      <c r="A539">
        <v>538</v>
      </c>
      <c r="B539">
        <v>24</v>
      </c>
      <c r="C539">
        <v>11</v>
      </c>
      <c r="D539">
        <v>4</v>
      </c>
      <c r="E539">
        <v>41</v>
      </c>
      <c r="F539">
        <v>289</v>
      </c>
      <c r="G539">
        <v>36</v>
      </c>
      <c r="H539">
        <v>33</v>
      </c>
      <c r="I539">
        <v>0</v>
      </c>
      <c r="J539">
        <v>1</v>
      </c>
      <c r="K539">
        <v>2</v>
      </c>
      <c r="L539">
        <v>1</v>
      </c>
      <c r="M539">
        <v>0</v>
      </c>
      <c r="N539">
        <v>1</v>
      </c>
      <c r="O539">
        <v>90</v>
      </c>
      <c r="P539">
        <v>172</v>
      </c>
      <c r="Q539">
        <v>30</v>
      </c>
      <c r="R539">
        <v>8</v>
      </c>
      <c r="S539" t="s">
        <v>34</v>
      </c>
      <c r="T539" t="str">
        <f>VLOOKUP(Absent_Data[[#This Row],[Month of absence]],Index!$B$4:$C$15,2,FALSE)</f>
        <v>Fall</v>
      </c>
      <c r="U539" t="str" cm="1">
        <f t="array" ref="U539">_xlfn.IFS(Absent_Data[[#This Row],[Body mass index]]&lt;18.5,"Underweight", Absent_Data[[#This Row],[Body mass index]] &lt;=25, "Healthy", Absent_Data[[#This Row],[Body mass index]]&lt;=30, "Overweight",TRUE, "Obese")</f>
        <v>Overweight</v>
      </c>
      <c r="W539" s="14"/>
    </row>
    <row r="540" spans="1:23" x14ac:dyDescent="0.3">
      <c r="A540">
        <v>539</v>
      </c>
      <c r="B540">
        <v>1</v>
      </c>
      <c r="C540">
        <v>11</v>
      </c>
      <c r="D540">
        <v>6</v>
      </c>
      <c r="E540">
        <v>40</v>
      </c>
      <c r="F540">
        <v>235</v>
      </c>
      <c r="G540">
        <v>16</v>
      </c>
      <c r="H540">
        <v>32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75</v>
      </c>
      <c r="P540">
        <v>178</v>
      </c>
      <c r="Q540">
        <v>25</v>
      </c>
      <c r="R540">
        <v>8</v>
      </c>
      <c r="S540" t="s">
        <v>21</v>
      </c>
      <c r="T540" t="str">
        <f>VLOOKUP(Absent_Data[[#This Row],[Month of absence]],Index!$B$4:$C$15,2,FALSE)</f>
        <v>Fall</v>
      </c>
      <c r="U540" t="str" cm="1">
        <f t="array" ref="U540">_xlfn.IFS(Absent_Data[[#This Row],[Body mass index]]&lt;18.5,"Underweight", Absent_Data[[#This Row],[Body mass index]] &lt;=25, "Healthy", Absent_Data[[#This Row],[Body mass index]]&lt;=30, "Overweight",TRUE, "Obese")</f>
        <v>Healthy</v>
      </c>
      <c r="W540" s="14"/>
    </row>
    <row r="541" spans="1:23" x14ac:dyDescent="0.3">
      <c r="A541">
        <v>540</v>
      </c>
      <c r="B541">
        <v>23</v>
      </c>
      <c r="C541">
        <v>11</v>
      </c>
      <c r="D541">
        <v>6</v>
      </c>
      <c r="E541">
        <v>47</v>
      </c>
      <c r="F541">
        <v>225</v>
      </c>
      <c r="G541">
        <v>26</v>
      </c>
      <c r="H541">
        <v>28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2</v>
      </c>
      <c r="O541">
        <v>69</v>
      </c>
      <c r="P541">
        <v>169</v>
      </c>
      <c r="Q541">
        <v>24</v>
      </c>
      <c r="R541">
        <v>4</v>
      </c>
      <c r="S541" t="s">
        <v>22</v>
      </c>
      <c r="T541" t="str">
        <f>VLOOKUP(Absent_Data[[#This Row],[Month of absence]],Index!$B$4:$C$15,2,FALSE)</f>
        <v>Fall</v>
      </c>
      <c r="U541" t="str" cm="1">
        <f t="array" ref="U541">_xlfn.IFS(Absent_Data[[#This Row],[Body mass index]]&lt;18.5,"Underweight", Absent_Data[[#This Row],[Body mass index]] &lt;=25, "Healthy", Absent_Data[[#This Row],[Body mass index]]&lt;=30, "Overweight",TRUE, "Obese")</f>
        <v>Healthy</v>
      </c>
      <c r="W541" s="14"/>
    </row>
    <row r="542" spans="1:23" x14ac:dyDescent="0.3">
      <c r="A542">
        <v>541</v>
      </c>
      <c r="B542">
        <v>22</v>
      </c>
      <c r="C542">
        <v>11</v>
      </c>
      <c r="D542">
        <v>3</v>
      </c>
      <c r="E542">
        <v>43</v>
      </c>
      <c r="F542">
        <v>361</v>
      </c>
      <c r="G542">
        <v>52</v>
      </c>
      <c r="H542">
        <v>28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4</v>
      </c>
      <c r="O542">
        <v>80</v>
      </c>
      <c r="P542">
        <v>172</v>
      </c>
      <c r="Q542">
        <v>27</v>
      </c>
      <c r="R542">
        <v>8</v>
      </c>
      <c r="S542" t="s">
        <v>24</v>
      </c>
      <c r="T542" t="str">
        <f>VLOOKUP(Absent_Data[[#This Row],[Month of absence]],Index!$B$4:$C$15,2,FALSE)</f>
        <v>Fall</v>
      </c>
      <c r="U542" t="str" cm="1">
        <f t="array" ref="U542">_xlfn.IFS(Absent_Data[[#This Row],[Body mass index]]&lt;18.5,"Underweight", Absent_Data[[#This Row],[Body mass index]] &lt;=25, "Healthy", Absent_Data[[#This Row],[Body mass index]]&lt;=30, "Overweight",TRUE, "Obese")</f>
        <v>Overweight</v>
      </c>
      <c r="W542" s="14"/>
    </row>
    <row r="543" spans="1:23" x14ac:dyDescent="0.3">
      <c r="A543">
        <v>542</v>
      </c>
      <c r="B543">
        <v>28</v>
      </c>
      <c r="C543">
        <v>11</v>
      </c>
      <c r="D543">
        <v>4</v>
      </c>
      <c r="E543">
        <v>41</v>
      </c>
      <c r="F543">
        <v>291</v>
      </c>
      <c r="G543">
        <v>31</v>
      </c>
      <c r="H543">
        <v>40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73</v>
      </c>
      <c r="P543">
        <v>171</v>
      </c>
      <c r="Q543">
        <v>25</v>
      </c>
      <c r="R543">
        <v>2</v>
      </c>
      <c r="S543" t="s">
        <v>31</v>
      </c>
      <c r="T543" t="str">
        <f>VLOOKUP(Absent_Data[[#This Row],[Month of absence]],Index!$B$4:$C$15,2,FALSE)</f>
        <v>Fall</v>
      </c>
      <c r="U543" t="str" cm="1">
        <f t="array" ref="U543">_xlfn.IFS(Absent_Data[[#This Row],[Body mass index]]&lt;18.5,"Underweight", Absent_Data[[#This Row],[Body mass index]] &lt;=25, "Healthy", Absent_Data[[#This Row],[Body mass index]]&lt;=30, "Overweight",TRUE, "Obese")</f>
        <v>Healthy</v>
      </c>
      <c r="W543" s="14"/>
    </row>
    <row r="544" spans="1:23" x14ac:dyDescent="0.3">
      <c r="A544">
        <v>543</v>
      </c>
      <c r="B544">
        <v>13</v>
      </c>
      <c r="C544">
        <v>11</v>
      </c>
      <c r="D544">
        <v>5</v>
      </c>
      <c r="E544">
        <v>50</v>
      </c>
      <c r="F544">
        <v>118</v>
      </c>
      <c r="G544">
        <v>10</v>
      </c>
      <c r="H544">
        <v>37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83</v>
      </c>
      <c r="P544">
        <v>172</v>
      </c>
      <c r="Q544">
        <v>28</v>
      </c>
      <c r="R544">
        <v>2</v>
      </c>
      <c r="S544" t="s">
        <v>30</v>
      </c>
      <c r="T544" t="str">
        <f>VLOOKUP(Absent_Data[[#This Row],[Month of absence]],Index!$B$4:$C$15,2,FALSE)</f>
        <v>Fall</v>
      </c>
      <c r="U544" t="str" cm="1">
        <f t="array" ref="U544">_xlfn.IFS(Absent_Data[[#This Row],[Body mass index]]&lt;18.5,"Underweight", Absent_Data[[#This Row],[Body mass index]] &lt;=25, "Healthy", Absent_Data[[#This Row],[Body mass index]]&lt;=30, "Overweight",TRUE, "Obese")</f>
        <v>Overweight</v>
      </c>
      <c r="W544" s="14"/>
    </row>
    <row r="545" spans="1:23" x14ac:dyDescent="0.3">
      <c r="A545">
        <v>544</v>
      </c>
      <c r="B545">
        <v>14</v>
      </c>
      <c r="C545">
        <v>11</v>
      </c>
      <c r="D545">
        <v>5</v>
      </c>
      <c r="E545">
        <v>37</v>
      </c>
      <c r="F545">
        <v>225</v>
      </c>
      <c r="G545">
        <v>26</v>
      </c>
      <c r="H545">
        <v>28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2</v>
      </c>
      <c r="O545">
        <v>69</v>
      </c>
      <c r="P545">
        <v>169</v>
      </c>
      <c r="Q545">
        <v>24</v>
      </c>
      <c r="R545">
        <v>3</v>
      </c>
      <c r="S545" t="s">
        <v>27</v>
      </c>
      <c r="T545" t="str">
        <f>VLOOKUP(Absent_Data[[#This Row],[Month of absence]],Index!$B$4:$C$15,2,FALSE)</f>
        <v>Fall</v>
      </c>
      <c r="U545" t="str" cm="1">
        <f t="array" ref="U545">_xlfn.IFS(Absent_Data[[#This Row],[Body mass index]]&lt;18.5,"Underweight", Absent_Data[[#This Row],[Body mass index]] &lt;=25, "Healthy", Absent_Data[[#This Row],[Body mass index]]&lt;=30, "Overweight",TRUE, "Obese")</f>
        <v>Healthy</v>
      </c>
      <c r="W545" s="14"/>
    </row>
    <row r="546" spans="1:23" x14ac:dyDescent="0.3">
      <c r="A546">
        <v>545</v>
      </c>
      <c r="B546">
        <v>28</v>
      </c>
      <c r="C546">
        <v>11</v>
      </c>
      <c r="D546">
        <v>2</v>
      </c>
      <c r="E546">
        <v>37</v>
      </c>
      <c r="F546">
        <v>179</v>
      </c>
      <c r="G546">
        <v>51</v>
      </c>
      <c r="H546">
        <v>38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89</v>
      </c>
      <c r="P546">
        <v>170</v>
      </c>
      <c r="Q546">
        <v>31</v>
      </c>
      <c r="R546">
        <v>1</v>
      </c>
      <c r="S546" t="s">
        <v>31</v>
      </c>
      <c r="T546" t="str">
        <f>VLOOKUP(Absent_Data[[#This Row],[Month of absence]],Index!$B$4:$C$15,2,FALSE)</f>
        <v>Fall</v>
      </c>
      <c r="U546" t="str" cm="1">
        <f t="array" ref="U546">_xlfn.IFS(Absent_Data[[#This Row],[Body mass index]]&lt;18.5,"Underweight", Absent_Data[[#This Row],[Body mass index]] &lt;=25, "Healthy", Absent_Data[[#This Row],[Body mass index]]&lt;=30, "Overweight",TRUE, "Obese")</f>
        <v>Obese</v>
      </c>
      <c r="W546" s="14"/>
    </row>
    <row r="547" spans="1:23" x14ac:dyDescent="0.3">
      <c r="A547">
        <v>546</v>
      </c>
      <c r="B547">
        <v>23</v>
      </c>
      <c r="C547">
        <v>11</v>
      </c>
      <c r="D547">
        <v>2</v>
      </c>
      <c r="E547">
        <v>44</v>
      </c>
      <c r="F547">
        <v>118</v>
      </c>
      <c r="G547">
        <v>10</v>
      </c>
      <c r="H547">
        <v>37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83</v>
      </c>
      <c r="P547">
        <v>172</v>
      </c>
      <c r="Q547">
        <v>28</v>
      </c>
      <c r="R547">
        <v>8</v>
      </c>
      <c r="S547" t="s">
        <v>22</v>
      </c>
      <c r="T547" t="str">
        <f>VLOOKUP(Absent_Data[[#This Row],[Month of absence]],Index!$B$4:$C$15,2,FALSE)</f>
        <v>Fall</v>
      </c>
      <c r="U547" t="str" cm="1">
        <f t="array" ref="U547">_xlfn.IFS(Absent_Data[[#This Row],[Body mass index]]&lt;18.5,"Underweight", Absent_Data[[#This Row],[Body mass index]] &lt;=25, "Healthy", Absent_Data[[#This Row],[Body mass index]]&lt;=30, "Overweight",TRUE, "Obese")</f>
        <v>Overweight</v>
      </c>
      <c r="W547" s="14"/>
    </row>
    <row r="548" spans="1:23" x14ac:dyDescent="0.3">
      <c r="A548">
        <v>547</v>
      </c>
      <c r="B548">
        <v>8</v>
      </c>
      <c r="C548">
        <v>11</v>
      </c>
      <c r="D548">
        <v>3</v>
      </c>
      <c r="E548">
        <v>24</v>
      </c>
      <c r="F548">
        <v>118</v>
      </c>
      <c r="G548">
        <v>10</v>
      </c>
      <c r="H548">
        <v>37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83</v>
      </c>
      <c r="P548">
        <v>172</v>
      </c>
      <c r="Q548">
        <v>28</v>
      </c>
      <c r="R548">
        <v>8</v>
      </c>
      <c r="S548" t="s">
        <v>38</v>
      </c>
      <c r="T548" t="str">
        <f>VLOOKUP(Absent_Data[[#This Row],[Month of absence]],Index!$B$4:$C$15,2,FALSE)</f>
        <v>Fall</v>
      </c>
      <c r="U548" t="str" cm="1">
        <f t="array" ref="U548">_xlfn.IFS(Absent_Data[[#This Row],[Body mass index]]&lt;18.5,"Underweight", Absent_Data[[#This Row],[Body mass index]] &lt;=25, "Healthy", Absent_Data[[#This Row],[Body mass index]]&lt;=30, "Overweight",TRUE, "Obese")</f>
        <v>Overweight</v>
      </c>
      <c r="W548" s="14"/>
    </row>
    <row r="549" spans="1:23" x14ac:dyDescent="0.3">
      <c r="A549">
        <v>548</v>
      </c>
      <c r="B549">
        <v>23</v>
      </c>
      <c r="C549">
        <v>11</v>
      </c>
      <c r="D549">
        <v>3</v>
      </c>
      <c r="E549">
        <v>27</v>
      </c>
      <c r="F549">
        <v>225</v>
      </c>
      <c r="G549">
        <v>26</v>
      </c>
      <c r="H549">
        <v>28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2</v>
      </c>
      <c r="O549">
        <v>69</v>
      </c>
      <c r="P549">
        <v>169</v>
      </c>
      <c r="Q549">
        <v>24</v>
      </c>
      <c r="R549">
        <v>2</v>
      </c>
      <c r="S549" t="s">
        <v>22</v>
      </c>
      <c r="T549" t="str">
        <f>VLOOKUP(Absent_Data[[#This Row],[Month of absence]],Index!$B$4:$C$15,2,FALSE)</f>
        <v>Fall</v>
      </c>
      <c r="U549" t="str" cm="1">
        <f t="array" ref="U549">_xlfn.IFS(Absent_Data[[#This Row],[Body mass index]]&lt;18.5,"Underweight", Absent_Data[[#This Row],[Body mass index]] &lt;=25, "Healthy", Absent_Data[[#This Row],[Body mass index]]&lt;=30, "Overweight",TRUE, "Obese")</f>
        <v>Healthy</v>
      </c>
      <c r="W549" s="14"/>
    </row>
    <row r="550" spans="1:23" x14ac:dyDescent="0.3">
      <c r="A550">
        <v>549</v>
      </c>
      <c r="B550">
        <v>0</v>
      </c>
      <c r="C550">
        <v>11</v>
      </c>
      <c r="D550">
        <v>3</v>
      </c>
      <c r="E550">
        <v>30</v>
      </c>
      <c r="F550">
        <v>291</v>
      </c>
      <c r="G550">
        <v>31</v>
      </c>
      <c r="H550">
        <v>40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73</v>
      </c>
      <c r="P550">
        <v>171</v>
      </c>
      <c r="Q550">
        <v>25</v>
      </c>
      <c r="R550">
        <v>0</v>
      </c>
      <c r="S550" t="s">
        <v>20</v>
      </c>
      <c r="T550" t="str">
        <f>VLOOKUP(Absent_Data[[#This Row],[Month of absence]],Index!$B$4:$C$15,2,FALSE)</f>
        <v>Fall</v>
      </c>
      <c r="U550" t="str" cm="1">
        <f t="array" ref="U550">_xlfn.IFS(Absent_Data[[#This Row],[Body mass index]]&lt;18.5,"Underweight", Absent_Data[[#This Row],[Body mass index]] &lt;=25, "Healthy", Absent_Data[[#This Row],[Body mass index]]&lt;=30, "Overweight",TRUE, "Obese")</f>
        <v>Healthy</v>
      </c>
      <c r="W550" s="14"/>
    </row>
    <row r="551" spans="1:23" x14ac:dyDescent="0.3">
      <c r="A551">
        <v>550</v>
      </c>
      <c r="B551">
        <v>0</v>
      </c>
      <c r="C551">
        <v>11</v>
      </c>
      <c r="D551">
        <v>4</v>
      </c>
      <c r="E551">
        <v>33</v>
      </c>
      <c r="F551">
        <v>289</v>
      </c>
      <c r="G551">
        <v>36</v>
      </c>
      <c r="H551">
        <v>33</v>
      </c>
      <c r="I551">
        <v>1</v>
      </c>
      <c r="J551">
        <v>1</v>
      </c>
      <c r="K551">
        <v>2</v>
      </c>
      <c r="L551">
        <v>1</v>
      </c>
      <c r="M551">
        <v>0</v>
      </c>
      <c r="N551">
        <v>1</v>
      </c>
      <c r="O551">
        <v>90</v>
      </c>
      <c r="P551">
        <v>172</v>
      </c>
      <c r="Q551">
        <v>30</v>
      </c>
      <c r="R551">
        <v>0</v>
      </c>
      <c r="S551" t="s">
        <v>20</v>
      </c>
      <c r="T551" t="str">
        <f>VLOOKUP(Absent_Data[[#This Row],[Month of absence]],Index!$B$4:$C$15,2,FALSE)</f>
        <v>Fall</v>
      </c>
      <c r="U551" t="str" cm="1">
        <f t="array" ref="U551">_xlfn.IFS(Absent_Data[[#This Row],[Body mass index]]&lt;18.5,"Underweight", Absent_Data[[#This Row],[Body mass index]] &lt;=25, "Healthy", Absent_Data[[#This Row],[Body mass index]]&lt;=30, "Overweight",TRUE, "Obese")</f>
        <v>Overweight</v>
      </c>
      <c r="W551" s="14"/>
    </row>
    <row r="552" spans="1:23" x14ac:dyDescent="0.3">
      <c r="A552">
        <v>551</v>
      </c>
      <c r="B552">
        <v>14</v>
      </c>
      <c r="C552">
        <v>11</v>
      </c>
      <c r="D552">
        <v>5</v>
      </c>
      <c r="E552">
        <v>27</v>
      </c>
      <c r="F552">
        <v>248</v>
      </c>
      <c r="G552">
        <v>25</v>
      </c>
      <c r="H552">
        <v>47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1</v>
      </c>
      <c r="O552">
        <v>86</v>
      </c>
      <c r="P552">
        <v>165</v>
      </c>
      <c r="Q552">
        <v>32</v>
      </c>
      <c r="R552">
        <v>4</v>
      </c>
      <c r="S552" t="s">
        <v>27</v>
      </c>
      <c r="T552" t="str">
        <f>VLOOKUP(Absent_Data[[#This Row],[Month of absence]],Index!$B$4:$C$15,2,FALSE)</f>
        <v>Fall</v>
      </c>
      <c r="U552" t="str" cm="1">
        <f t="array" ref="U552">_xlfn.IFS(Absent_Data[[#This Row],[Body mass index]]&lt;18.5,"Underweight", Absent_Data[[#This Row],[Body mass index]] &lt;=25, "Healthy", Absent_Data[[#This Row],[Body mass index]]&lt;=30, "Overweight",TRUE, "Obese")</f>
        <v>Obese</v>
      </c>
      <c r="W552" s="14"/>
    </row>
    <row r="553" spans="1:23" x14ac:dyDescent="0.3">
      <c r="A553">
        <v>552</v>
      </c>
      <c r="B553">
        <v>0</v>
      </c>
      <c r="C553">
        <v>11</v>
      </c>
      <c r="D553">
        <v>5</v>
      </c>
      <c r="E553">
        <v>37</v>
      </c>
      <c r="F553">
        <v>235</v>
      </c>
      <c r="G553">
        <v>20</v>
      </c>
      <c r="H553">
        <v>43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106</v>
      </c>
      <c r="P553">
        <v>167</v>
      </c>
      <c r="Q553">
        <v>38</v>
      </c>
      <c r="R553">
        <v>0</v>
      </c>
      <c r="S553" t="s">
        <v>20</v>
      </c>
      <c r="T553" t="str">
        <f>VLOOKUP(Absent_Data[[#This Row],[Month of absence]],Index!$B$4:$C$15,2,FALSE)</f>
        <v>Fall</v>
      </c>
      <c r="U553" t="str" cm="1">
        <f t="array" ref="U553">_xlfn.IFS(Absent_Data[[#This Row],[Body mass index]]&lt;18.5,"Underweight", Absent_Data[[#This Row],[Body mass index]] &lt;=25, "Healthy", Absent_Data[[#This Row],[Body mass index]]&lt;=30, "Overweight",TRUE, "Obese")</f>
        <v>Obese</v>
      </c>
      <c r="W553" s="14"/>
    </row>
    <row r="554" spans="1:23" x14ac:dyDescent="0.3">
      <c r="A554">
        <v>553</v>
      </c>
      <c r="B554">
        <v>23</v>
      </c>
      <c r="C554">
        <v>11</v>
      </c>
      <c r="D554">
        <v>6</v>
      </c>
      <c r="E554">
        <v>54</v>
      </c>
      <c r="F554">
        <v>225</v>
      </c>
      <c r="G554">
        <v>26</v>
      </c>
      <c r="H554">
        <v>28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2</v>
      </c>
      <c r="O554">
        <v>69</v>
      </c>
      <c r="P554">
        <v>169</v>
      </c>
      <c r="Q554">
        <v>24</v>
      </c>
      <c r="R554">
        <v>2</v>
      </c>
      <c r="S554" t="s">
        <v>22</v>
      </c>
      <c r="T554" t="str">
        <f>VLOOKUP(Absent_Data[[#This Row],[Month of absence]],Index!$B$4:$C$15,2,FALSE)</f>
        <v>Fall</v>
      </c>
      <c r="U554" t="str" cm="1">
        <f t="array" ref="U554">_xlfn.IFS(Absent_Data[[#This Row],[Body mass index]]&lt;18.5,"Underweight", Absent_Data[[#This Row],[Body mass index]] &lt;=25, "Healthy", Absent_Data[[#This Row],[Body mass index]]&lt;=30, "Overweight",TRUE, "Obese")</f>
        <v>Healthy</v>
      </c>
      <c r="W554" s="14"/>
    </row>
    <row r="555" spans="1:23" x14ac:dyDescent="0.3">
      <c r="A555">
        <v>554</v>
      </c>
      <c r="B555">
        <v>26</v>
      </c>
      <c r="C555">
        <v>11</v>
      </c>
      <c r="D555">
        <v>6</v>
      </c>
      <c r="E555">
        <v>40</v>
      </c>
      <c r="F555">
        <v>369</v>
      </c>
      <c r="G555">
        <v>17</v>
      </c>
      <c r="H555">
        <v>31</v>
      </c>
      <c r="I555">
        <v>0</v>
      </c>
      <c r="J555">
        <v>1</v>
      </c>
      <c r="K555">
        <v>3</v>
      </c>
      <c r="L555">
        <v>1</v>
      </c>
      <c r="M555">
        <v>0</v>
      </c>
      <c r="N555">
        <v>0</v>
      </c>
      <c r="O555">
        <v>70</v>
      </c>
      <c r="P555">
        <v>169</v>
      </c>
      <c r="Q555">
        <v>25</v>
      </c>
      <c r="R555">
        <v>8</v>
      </c>
      <c r="S555" t="s">
        <v>19</v>
      </c>
      <c r="T555" t="str">
        <f>VLOOKUP(Absent_Data[[#This Row],[Month of absence]],Index!$B$4:$C$15,2,FALSE)</f>
        <v>Fall</v>
      </c>
      <c r="U555" t="str" cm="1">
        <f t="array" ref="U555">_xlfn.IFS(Absent_Data[[#This Row],[Body mass index]]&lt;18.5,"Underweight", Absent_Data[[#This Row],[Body mass index]] &lt;=25, "Healthy", Absent_Data[[#This Row],[Body mass index]]&lt;=30, "Overweight",TRUE, "Obese")</f>
        <v>Healthy</v>
      </c>
      <c r="W555" s="14"/>
    </row>
    <row r="556" spans="1:23" x14ac:dyDescent="0.3">
      <c r="A556">
        <v>555</v>
      </c>
      <c r="B556">
        <v>28</v>
      </c>
      <c r="C556">
        <v>11</v>
      </c>
      <c r="D556">
        <v>2</v>
      </c>
      <c r="E556">
        <v>41</v>
      </c>
      <c r="F556">
        <v>361</v>
      </c>
      <c r="G556">
        <v>52</v>
      </c>
      <c r="H556">
        <v>28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4</v>
      </c>
      <c r="O556">
        <v>80</v>
      </c>
      <c r="P556">
        <v>172</v>
      </c>
      <c r="Q556">
        <v>27</v>
      </c>
      <c r="R556">
        <v>2</v>
      </c>
      <c r="S556" t="s">
        <v>31</v>
      </c>
      <c r="T556" t="str">
        <f>VLOOKUP(Absent_Data[[#This Row],[Month of absence]],Index!$B$4:$C$15,2,FALSE)</f>
        <v>Fall</v>
      </c>
      <c r="U556" t="str" cm="1">
        <f t="array" ref="U556">_xlfn.IFS(Absent_Data[[#This Row],[Body mass index]]&lt;18.5,"Underweight", Absent_Data[[#This Row],[Body mass index]] &lt;=25, "Healthy", Absent_Data[[#This Row],[Body mass index]]&lt;=30, "Overweight",TRUE, "Obese")</f>
        <v>Overweight</v>
      </c>
      <c r="W556" s="14"/>
    </row>
    <row r="557" spans="1:23" x14ac:dyDescent="0.3">
      <c r="A557">
        <v>556</v>
      </c>
      <c r="B557">
        <v>13</v>
      </c>
      <c r="C557">
        <v>12</v>
      </c>
      <c r="D557">
        <v>3</v>
      </c>
      <c r="E557">
        <v>24</v>
      </c>
      <c r="F557">
        <v>179</v>
      </c>
      <c r="G557">
        <v>51</v>
      </c>
      <c r="H557">
        <v>38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89</v>
      </c>
      <c r="P557">
        <v>170</v>
      </c>
      <c r="Q557">
        <v>31</v>
      </c>
      <c r="R557">
        <v>32</v>
      </c>
      <c r="S557" t="s">
        <v>30</v>
      </c>
      <c r="T557" t="str">
        <f>VLOOKUP(Absent_Data[[#This Row],[Month of absence]],Index!$B$4:$C$15,2,FALSE)</f>
        <v>Winter</v>
      </c>
      <c r="U557" t="str" cm="1">
        <f t="array" ref="U557">_xlfn.IFS(Absent_Data[[#This Row],[Body mass index]]&lt;18.5,"Underweight", Absent_Data[[#This Row],[Body mass index]] &lt;=25, "Healthy", Absent_Data[[#This Row],[Body mass index]]&lt;=30, "Overweight",TRUE, "Obese")</f>
        <v>Obese</v>
      </c>
      <c r="W557" s="14"/>
    </row>
    <row r="558" spans="1:23" x14ac:dyDescent="0.3">
      <c r="A558">
        <v>557</v>
      </c>
      <c r="B558">
        <v>28</v>
      </c>
      <c r="C558">
        <v>12</v>
      </c>
      <c r="D558">
        <v>4</v>
      </c>
      <c r="E558">
        <v>39</v>
      </c>
      <c r="F558">
        <v>291</v>
      </c>
      <c r="G558">
        <v>31</v>
      </c>
      <c r="H558">
        <v>40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73</v>
      </c>
      <c r="P558">
        <v>171</v>
      </c>
      <c r="Q558">
        <v>25</v>
      </c>
      <c r="R558">
        <v>1</v>
      </c>
      <c r="S558" t="s">
        <v>31</v>
      </c>
      <c r="T558" t="str">
        <f>VLOOKUP(Absent_Data[[#This Row],[Month of absence]],Index!$B$4:$C$15,2,FALSE)</f>
        <v>Winter</v>
      </c>
      <c r="U558" t="str" cm="1">
        <f t="array" ref="U558">_xlfn.IFS(Absent_Data[[#This Row],[Body mass index]]&lt;18.5,"Underweight", Absent_Data[[#This Row],[Body mass index]] &lt;=25, "Healthy", Absent_Data[[#This Row],[Body mass index]]&lt;=30, "Overweight",TRUE, "Obese")</f>
        <v>Healthy</v>
      </c>
      <c r="W558" s="14"/>
    </row>
    <row r="559" spans="1:23" x14ac:dyDescent="0.3">
      <c r="A559">
        <v>558</v>
      </c>
      <c r="B559">
        <v>23</v>
      </c>
      <c r="C559">
        <v>12</v>
      </c>
      <c r="D559">
        <v>4</v>
      </c>
      <c r="E559">
        <v>22</v>
      </c>
      <c r="F559">
        <v>225</v>
      </c>
      <c r="G559">
        <v>26</v>
      </c>
      <c r="H559">
        <v>28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2</v>
      </c>
      <c r="O559">
        <v>69</v>
      </c>
      <c r="P559">
        <v>169</v>
      </c>
      <c r="Q559">
        <v>24</v>
      </c>
      <c r="R559">
        <v>3</v>
      </c>
      <c r="S559" t="s">
        <v>22</v>
      </c>
      <c r="T559" t="str">
        <f>VLOOKUP(Absent_Data[[#This Row],[Month of absence]],Index!$B$4:$C$15,2,FALSE)</f>
        <v>Winter</v>
      </c>
      <c r="U559" t="str" cm="1">
        <f t="array" ref="U559">_xlfn.IFS(Absent_Data[[#This Row],[Body mass index]]&lt;18.5,"Underweight", Absent_Data[[#This Row],[Body mass index]] &lt;=25, "Healthy", Absent_Data[[#This Row],[Body mass index]]&lt;=30, "Overweight",TRUE, "Obese")</f>
        <v>Healthy</v>
      </c>
      <c r="W559" s="14"/>
    </row>
    <row r="560" spans="1:23" x14ac:dyDescent="0.3">
      <c r="A560">
        <v>559</v>
      </c>
      <c r="B560">
        <v>13</v>
      </c>
      <c r="C560">
        <v>12</v>
      </c>
      <c r="D560">
        <v>6</v>
      </c>
      <c r="E560">
        <v>51</v>
      </c>
      <c r="F560">
        <v>179</v>
      </c>
      <c r="G560">
        <v>26</v>
      </c>
      <c r="H560">
        <v>30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56</v>
      </c>
      <c r="P560">
        <v>171</v>
      </c>
      <c r="Q560">
        <v>19</v>
      </c>
      <c r="R560">
        <v>1</v>
      </c>
      <c r="S560" t="s">
        <v>30</v>
      </c>
      <c r="T560" t="str">
        <f>VLOOKUP(Absent_Data[[#This Row],[Month of absence]],Index!$B$4:$C$15,2,FALSE)</f>
        <v>Winter</v>
      </c>
      <c r="U560" t="str" cm="1">
        <f t="array" ref="U560">_xlfn.IFS(Absent_Data[[#This Row],[Body mass index]]&lt;18.5,"Underweight", Absent_Data[[#This Row],[Body mass index]] &lt;=25, "Healthy", Absent_Data[[#This Row],[Body mass index]]&lt;=30, "Overweight",TRUE, "Obese")</f>
        <v>Healthy</v>
      </c>
      <c r="W560" s="14"/>
    </row>
    <row r="561" spans="1:23" x14ac:dyDescent="0.3">
      <c r="A561">
        <v>560</v>
      </c>
      <c r="B561">
        <v>23</v>
      </c>
      <c r="C561">
        <v>12</v>
      </c>
      <c r="D561">
        <v>6</v>
      </c>
      <c r="E561">
        <v>40</v>
      </c>
      <c r="F561">
        <v>225</v>
      </c>
      <c r="G561">
        <v>26</v>
      </c>
      <c r="H561">
        <v>28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2</v>
      </c>
      <c r="O561">
        <v>69</v>
      </c>
      <c r="P561">
        <v>169</v>
      </c>
      <c r="Q561">
        <v>24</v>
      </c>
      <c r="R561">
        <v>3</v>
      </c>
      <c r="S561" t="s">
        <v>22</v>
      </c>
      <c r="T561" t="str">
        <f>VLOOKUP(Absent_Data[[#This Row],[Month of absence]],Index!$B$4:$C$15,2,FALSE)</f>
        <v>Winter</v>
      </c>
      <c r="U561" t="str" cm="1">
        <f t="array" ref="U561">_xlfn.IFS(Absent_Data[[#This Row],[Body mass index]]&lt;18.5,"Underweight", Absent_Data[[#This Row],[Body mass index]] &lt;=25, "Healthy", Absent_Data[[#This Row],[Body mass index]]&lt;=30, "Overweight",TRUE, "Obese")</f>
        <v>Healthy</v>
      </c>
      <c r="W561" s="14"/>
    </row>
    <row r="562" spans="1:23" x14ac:dyDescent="0.3">
      <c r="A562">
        <v>561</v>
      </c>
      <c r="B562">
        <v>23</v>
      </c>
      <c r="C562">
        <v>12</v>
      </c>
      <c r="D562">
        <v>4</v>
      </c>
      <c r="E562">
        <v>24</v>
      </c>
      <c r="F562">
        <v>225</v>
      </c>
      <c r="G562">
        <v>26</v>
      </c>
      <c r="H562">
        <v>28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2</v>
      </c>
      <c r="O562">
        <v>69</v>
      </c>
      <c r="P562">
        <v>169</v>
      </c>
      <c r="Q562">
        <v>24</v>
      </c>
      <c r="R562">
        <v>3</v>
      </c>
      <c r="S562" t="s">
        <v>22</v>
      </c>
      <c r="T562" t="str">
        <f>VLOOKUP(Absent_Data[[#This Row],[Month of absence]],Index!$B$4:$C$15,2,FALSE)</f>
        <v>Winter</v>
      </c>
      <c r="U562" t="str" cm="1">
        <f t="array" ref="U562">_xlfn.IFS(Absent_Data[[#This Row],[Body mass index]]&lt;18.5,"Underweight", Absent_Data[[#This Row],[Body mass index]] &lt;=25, "Healthy", Absent_Data[[#This Row],[Body mass index]]&lt;=30, "Overweight",TRUE, "Obese")</f>
        <v>Healthy</v>
      </c>
      <c r="W562" s="14"/>
    </row>
    <row r="563" spans="1:23" x14ac:dyDescent="0.3">
      <c r="A563">
        <v>562</v>
      </c>
      <c r="B563">
        <v>14</v>
      </c>
      <c r="C563">
        <v>12</v>
      </c>
      <c r="D563">
        <v>5</v>
      </c>
      <c r="E563">
        <v>27</v>
      </c>
      <c r="F563">
        <v>361</v>
      </c>
      <c r="G563">
        <v>52</v>
      </c>
      <c r="H563">
        <v>28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4</v>
      </c>
      <c r="O563">
        <v>80</v>
      </c>
      <c r="P563">
        <v>172</v>
      </c>
      <c r="Q563">
        <v>27</v>
      </c>
      <c r="R563">
        <v>4</v>
      </c>
      <c r="S563" t="s">
        <v>27</v>
      </c>
      <c r="T563" t="str">
        <f>VLOOKUP(Absent_Data[[#This Row],[Month of absence]],Index!$B$4:$C$15,2,FALSE)</f>
        <v>Winter</v>
      </c>
      <c r="U563" t="str" cm="1">
        <f t="array" ref="U563">_xlfn.IFS(Absent_Data[[#This Row],[Body mass index]]&lt;18.5,"Underweight", Absent_Data[[#This Row],[Body mass index]] &lt;=25, "Healthy", Absent_Data[[#This Row],[Body mass index]]&lt;=30, "Overweight",TRUE, "Obese")</f>
        <v>Overweight</v>
      </c>
      <c r="W563" s="14"/>
    </row>
    <row r="564" spans="1:23" x14ac:dyDescent="0.3">
      <c r="A564">
        <v>563</v>
      </c>
      <c r="B564">
        <v>18</v>
      </c>
      <c r="C564">
        <v>12</v>
      </c>
      <c r="D564">
        <v>6</v>
      </c>
      <c r="E564">
        <v>35</v>
      </c>
      <c r="F564">
        <v>179</v>
      </c>
      <c r="G564">
        <v>22</v>
      </c>
      <c r="H564">
        <v>40</v>
      </c>
      <c r="I564">
        <v>0</v>
      </c>
      <c r="J564">
        <v>2</v>
      </c>
      <c r="K564">
        <v>2</v>
      </c>
      <c r="L564">
        <v>0</v>
      </c>
      <c r="M564">
        <v>1</v>
      </c>
      <c r="N564">
        <v>0</v>
      </c>
      <c r="O564">
        <v>63</v>
      </c>
      <c r="P564">
        <v>170</v>
      </c>
      <c r="Q564">
        <v>22</v>
      </c>
      <c r="R564">
        <v>2</v>
      </c>
      <c r="S564" t="s">
        <v>32</v>
      </c>
      <c r="T564" t="str">
        <f>VLOOKUP(Absent_Data[[#This Row],[Month of absence]],Index!$B$4:$C$15,2,FALSE)</f>
        <v>Winter</v>
      </c>
      <c r="U564" t="str" cm="1">
        <f t="array" ref="U564">_xlfn.IFS(Absent_Data[[#This Row],[Body mass index]]&lt;18.5,"Underweight", Absent_Data[[#This Row],[Body mass index]] &lt;=25, "Healthy", Absent_Data[[#This Row],[Body mass index]]&lt;=30, "Overweight",TRUE, "Obese")</f>
        <v>Healthy</v>
      </c>
      <c r="W564" s="14"/>
    </row>
    <row r="565" spans="1:23" x14ac:dyDescent="0.3">
      <c r="A565">
        <v>564</v>
      </c>
      <c r="B565">
        <v>26</v>
      </c>
      <c r="C565">
        <v>12</v>
      </c>
      <c r="D565">
        <v>6</v>
      </c>
      <c r="E565">
        <v>55</v>
      </c>
      <c r="F565">
        <v>235</v>
      </c>
      <c r="G565">
        <v>20</v>
      </c>
      <c r="H565">
        <v>43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106</v>
      </c>
      <c r="P565">
        <v>167</v>
      </c>
      <c r="Q565">
        <v>38</v>
      </c>
      <c r="R565">
        <v>8</v>
      </c>
      <c r="S565" t="s">
        <v>19</v>
      </c>
      <c r="T565" t="str">
        <f>VLOOKUP(Absent_Data[[#This Row],[Month of absence]],Index!$B$4:$C$15,2,FALSE)</f>
        <v>Winter</v>
      </c>
      <c r="U565" t="str" cm="1">
        <f t="array" ref="U565">_xlfn.IFS(Absent_Data[[#This Row],[Body mass index]]&lt;18.5,"Underweight", Absent_Data[[#This Row],[Body mass index]] &lt;=25, "Healthy", Absent_Data[[#This Row],[Body mass index]]&lt;=30, "Overweight",TRUE, "Obese")</f>
        <v>Obese</v>
      </c>
      <c r="W565" s="14"/>
    </row>
    <row r="566" spans="1:23" x14ac:dyDescent="0.3">
      <c r="A566">
        <v>565</v>
      </c>
      <c r="B566">
        <v>18</v>
      </c>
      <c r="C566">
        <v>12</v>
      </c>
      <c r="D566">
        <v>2</v>
      </c>
      <c r="E566">
        <v>26</v>
      </c>
      <c r="F566">
        <v>233</v>
      </c>
      <c r="G566">
        <v>51</v>
      </c>
      <c r="H566">
        <v>31</v>
      </c>
      <c r="I566">
        <v>0</v>
      </c>
      <c r="J566">
        <v>2</v>
      </c>
      <c r="K566">
        <v>1</v>
      </c>
      <c r="L566">
        <v>1</v>
      </c>
      <c r="M566">
        <v>0</v>
      </c>
      <c r="N566">
        <v>8</v>
      </c>
      <c r="O566">
        <v>68</v>
      </c>
      <c r="P566">
        <v>178</v>
      </c>
      <c r="Q566">
        <v>21</v>
      </c>
      <c r="R566">
        <v>8</v>
      </c>
      <c r="S566" t="s">
        <v>32</v>
      </c>
      <c r="T566" t="str">
        <f>VLOOKUP(Absent_Data[[#This Row],[Month of absence]],Index!$B$4:$C$15,2,FALSE)</f>
        <v>Winter</v>
      </c>
      <c r="U566" t="str" cm="1">
        <f t="array" ref="U566">_xlfn.IFS(Absent_Data[[#This Row],[Body mass index]]&lt;18.5,"Underweight", Absent_Data[[#This Row],[Body mass index]] &lt;=25, "Healthy", Absent_Data[[#This Row],[Body mass index]]&lt;=30, "Overweight",TRUE, "Obese")</f>
        <v>Healthy</v>
      </c>
      <c r="W566" s="14"/>
    </row>
    <row r="567" spans="1:23" x14ac:dyDescent="0.3">
      <c r="A567">
        <v>566</v>
      </c>
      <c r="B567">
        <v>13</v>
      </c>
      <c r="C567">
        <v>12</v>
      </c>
      <c r="D567">
        <v>3</v>
      </c>
      <c r="E567">
        <v>43</v>
      </c>
      <c r="F567">
        <v>179</v>
      </c>
      <c r="G567">
        <v>26</v>
      </c>
      <c r="H567">
        <v>30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56</v>
      </c>
      <c r="P567">
        <v>171</v>
      </c>
      <c r="Q567">
        <v>19</v>
      </c>
      <c r="R567">
        <v>16</v>
      </c>
      <c r="S567" t="s">
        <v>30</v>
      </c>
      <c r="T567" t="str">
        <f>VLOOKUP(Absent_Data[[#This Row],[Month of absence]],Index!$B$4:$C$15,2,FALSE)</f>
        <v>Winter</v>
      </c>
      <c r="U567" t="str" cm="1">
        <f t="array" ref="U567">_xlfn.IFS(Absent_Data[[#This Row],[Body mass index]]&lt;18.5,"Underweight", Absent_Data[[#This Row],[Body mass index]] &lt;=25, "Healthy", Absent_Data[[#This Row],[Body mass index]]&lt;=30, "Overweight",TRUE, "Obese")</f>
        <v>Healthy</v>
      </c>
      <c r="W567" s="14"/>
    </row>
    <row r="568" spans="1:23" x14ac:dyDescent="0.3">
      <c r="A568">
        <v>567</v>
      </c>
      <c r="B568">
        <v>23</v>
      </c>
      <c r="C568">
        <v>12</v>
      </c>
      <c r="D568">
        <v>3</v>
      </c>
      <c r="E568">
        <v>26</v>
      </c>
      <c r="F568">
        <v>225</v>
      </c>
      <c r="G568">
        <v>26</v>
      </c>
      <c r="H568">
        <v>28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2</v>
      </c>
      <c r="O568">
        <v>69</v>
      </c>
      <c r="P568">
        <v>169</v>
      </c>
      <c r="Q568">
        <v>24</v>
      </c>
      <c r="R568">
        <v>2</v>
      </c>
      <c r="S568" t="s">
        <v>22</v>
      </c>
      <c r="T568" t="str">
        <f>VLOOKUP(Absent_Data[[#This Row],[Month of absence]],Index!$B$4:$C$15,2,FALSE)</f>
        <v>Winter</v>
      </c>
      <c r="U568" t="str" cm="1">
        <f t="array" ref="U568">_xlfn.IFS(Absent_Data[[#This Row],[Body mass index]]&lt;18.5,"Underweight", Absent_Data[[#This Row],[Body mass index]] &lt;=25, "Healthy", Absent_Data[[#This Row],[Body mass index]]&lt;=30, "Overweight",TRUE, "Obese")</f>
        <v>Healthy</v>
      </c>
      <c r="W568" s="14"/>
    </row>
    <row r="569" spans="1:23" x14ac:dyDescent="0.3">
      <c r="A569">
        <v>568</v>
      </c>
      <c r="B569">
        <v>23</v>
      </c>
      <c r="C569">
        <v>12</v>
      </c>
      <c r="D569">
        <v>5</v>
      </c>
      <c r="E569">
        <v>24</v>
      </c>
      <c r="F569">
        <v>225</v>
      </c>
      <c r="G569">
        <v>26</v>
      </c>
      <c r="H569">
        <v>28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2</v>
      </c>
      <c r="O569">
        <v>69</v>
      </c>
      <c r="P569">
        <v>169</v>
      </c>
      <c r="Q569">
        <v>24</v>
      </c>
      <c r="R569">
        <v>3</v>
      </c>
      <c r="S569" t="s">
        <v>22</v>
      </c>
      <c r="T569" t="str">
        <f>VLOOKUP(Absent_Data[[#This Row],[Month of absence]],Index!$B$4:$C$15,2,FALSE)</f>
        <v>Winter</v>
      </c>
      <c r="U569" t="str" cm="1">
        <f t="array" ref="U569">_xlfn.IFS(Absent_Data[[#This Row],[Body mass index]]&lt;18.5,"Underweight", Absent_Data[[#This Row],[Body mass index]] &lt;=25, "Healthy", Absent_Data[[#This Row],[Body mass index]]&lt;=30, "Overweight",TRUE, "Obese")</f>
        <v>Healthy</v>
      </c>
      <c r="W569" s="14"/>
    </row>
    <row r="570" spans="1:23" x14ac:dyDescent="0.3">
      <c r="A570">
        <v>569</v>
      </c>
      <c r="B570">
        <v>23</v>
      </c>
      <c r="C570">
        <v>12</v>
      </c>
      <c r="D570">
        <v>2</v>
      </c>
      <c r="E570">
        <v>40</v>
      </c>
      <c r="F570">
        <v>225</v>
      </c>
      <c r="G570">
        <v>26</v>
      </c>
      <c r="H570">
        <v>28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2</v>
      </c>
      <c r="O570">
        <v>69</v>
      </c>
      <c r="P570">
        <v>169</v>
      </c>
      <c r="Q570">
        <v>24</v>
      </c>
      <c r="R570">
        <v>2</v>
      </c>
      <c r="S570" t="s">
        <v>22</v>
      </c>
      <c r="T570" t="str">
        <f>VLOOKUP(Absent_Data[[#This Row],[Month of absence]],Index!$B$4:$C$15,2,FALSE)</f>
        <v>Winter</v>
      </c>
      <c r="U570" t="str" cm="1">
        <f t="array" ref="U570">_xlfn.IFS(Absent_Data[[#This Row],[Body mass index]]&lt;18.5,"Underweight", Absent_Data[[#This Row],[Body mass index]] &lt;=25, "Healthy", Absent_Data[[#This Row],[Body mass index]]&lt;=30, "Overweight",TRUE, "Obese")</f>
        <v>Healthy</v>
      </c>
      <c r="W570" s="14"/>
    </row>
    <row r="571" spans="1:23" x14ac:dyDescent="0.3">
      <c r="A571">
        <v>570</v>
      </c>
      <c r="B571">
        <v>18</v>
      </c>
      <c r="C571">
        <v>12</v>
      </c>
      <c r="D571">
        <v>3</v>
      </c>
      <c r="E571">
        <v>31</v>
      </c>
      <c r="F571">
        <v>155</v>
      </c>
      <c r="G571">
        <v>12</v>
      </c>
      <c r="H571">
        <v>34</v>
      </c>
      <c r="I571">
        <v>0</v>
      </c>
      <c r="J571">
        <v>1</v>
      </c>
      <c r="K571">
        <v>2</v>
      </c>
      <c r="L571">
        <v>1</v>
      </c>
      <c r="M571">
        <v>0</v>
      </c>
      <c r="N571">
        <v>0</v>
      </c>
      <c r="O571">
        <v>95</v>
      </c>
      <c r="P571">
        <v>196</v>
      </c>
      <c r="Q571">
        <v>25</v>
      </c>
      <c r="R571">
        <v>80</v>
      </c>
      <c r="S571" t="s">
        <v>32</v>
      </c>
      <c r="T571" t="str">
        <f>VLOOKUP(Absent_Data[[#This Row],[Month of absence]],Index!$B$4:$C$15,2,FALSE)</f>
        <v>Winter</v>
      </c>
      <c r="U571" t="str" cm="1">
        <f t="array" ref="U571">_xlfn.IFS(Absent_Data[[#This Row],[Body mass index]]&lt;18.5,"Underweight", Absent_Data[[#This Row],[Body mass index]] &lt;=25, "Healthy", Absent_Data[[#This Row],[Body mass index]]&lt;=30, "Overweight",TRUE, "Obese")</f>
        <v>Healthy</v>
      </c>
      <c r="W571" s="14"/>
    </row>
    <row r="572" spans="1:23" x14ac:dyDescent="0.3">
      <c r="A572">
        <v>571</v>
      </c>
      <c r="B572">
        <v>12</v>
      </c>
      <c r="C572">
        <v>1</v>
      </c>
      <c r="D572">
        <v>2</v>
      </c>
      <c r="E572">
        <v>31</v>
      </c>
      <c r="F572">
        <v>179</v>
      </c>
      <c r="G572">
        <v>26</v>
      </c>
      <c r="H572">
        <v>30</v>
      </c>
      <c r="I572">
        <v>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56</v>
      </c>
      <c r="P572">
        <v>171</v>
      </c>
      <c r="Q572">
        <v>19</v>
      </c>
      <c r="R572">
        <v>24</v>
      </c>
      <c r="S572" t="s">
        <v>39</v>
      </c>
      <c r="T572" t="str">
        <f>VLOOKUP(Absent_Data[[#This Row],[Month of absence]],Index!$B$4:$C$15,2,FALSE)</f>
        <v>Winter</v>
      </c>
      <c r="U572" t="str" cm="1">
        <f t="array" ref="U572">_xlfn.IFS(Absent_Data[[#This Row],[Body mass index]]&lt;18.5,"Underweight", Absent_Data[[#This Row],[Body mass index]] &lt;=25, "Healthy", Absent_Data[[#This Row],[Body mass index]]&lt;=30, "Overweight",TRUE, "Obese")</f>
        <v>Healthy</v>
      </c>
      <c r="W572" s="14"/>
    </row>
    <row r="573" spans="1:23" x14ac:dyDescent="0.3">
      <c r="A573">
        <v>572</v>
      </c>
      <c r="B573">
        <v>12</v>
      </c>
      <c r="C573">
        <v>1</v>
      </c>
      <c r="D573">
        <v>5</v>
      </c>
      <c r="E573">
        <v>24</v>
      </c>
      <c r="F573">
        <v>179</v>
      </c>
      <c r="G573">
        <v>26</v>
      </c>
      <c r="H573">
        <v>30</v>
      </c>
      <c r="I573">
        <v>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56</v>
      </c>
      <c r="P573">
        <v>171</v>
      </c>
      <c r="Q573">
        <v>19</v>
      </c>
      <c r="R573">
        <v>16</v>
      </c>
      <c r="S573" t="s">
        <v>39</v>
      </c>
      <c r="T573" t="str">
        <f>VLOOKUP(Absent_Data[[#This Row],[Month of absence]],Index!$B$4:$C$15,2,FALSE)</f>
        <v>Winter</v>
      </c>
      <c r="U573" t="str" cm="1">
        <f t="array" ref="U573">_xlfn.IFS(Absent_Data[[#This Row],[Body mass index]]&lt;18.5,"Underweight", Absent_Data[[#This Row],[Body mass index]] &lt;=25, "Healthy", Absent_Data[[#This Row],[Body mass index]]&lt;=30, "Overweight",TRUE, "Obese")</f>
        <v>Healthy</v>
      </c>
      <c r="W573" s="14"/>
    </row>
    <row r="574" spans="1:23" x14ac:dyDescent="0.3">
      <c r="A574">
        <v>573</v>
      </c>
      <c r="B574">
        <v>25</v>
      </c>
      <c r="C574">
        <v>1</v>
      </c>
      <c r="D574">
        <v>5</v>
      </c>
      <c r="E574">
        <v>46</v>
      </c>
      <c r="F574">
        <v>179</v>
      </c>
      <c r="G574">
        <v>22</v>
      </c>
      <c r="H574">
        <v>40</v>
      </c>
      <c r="I574">
        <v>0</v>
      </c>
      <c r="J574">
        <v>2</v>
      </c>
      <c r="K574">
        <v>2</v>
      </c>
      <c r="L574">
        <v>0</v>
      </c>
      <c r="M574">
        <v>1</v>
      </c>
      <c r="N574">
        <v>0</v>
      </c>
      <c r="O574">
        <v>63</v>
      </c>
      <c r="P574">
        <v>170</v>
      </c>
      <c r="Q574">
        <v>22</v>
      </c>
      <c r="R574">
        <v>2</v>
      </c>
      <c r="S574" t="s">
        <v>33</v>
      </c>
      <c r="T574" t="str">
        <f>VLOOKUP(Absent_Data[[#This Row],[Month of absence]],Index!$B$4:$C$15,2,FALSE)</f>
        <v>Winter</v>
      </c>
      <c r="U574" t="str" cm="1">
        <f t="array" ref="U574">_xlfn.IFS(Absent_Data[[#This Row],[Body mass index]]&lt;18.5,"Underweight", Absent_Data[[#This Row],[Body mass index]] &lt;=25, "Healthy", Absent_Data[[#This Row],[Body mass index]]&lt;=30, "Overweight",TRUE, "Obese")</f>
        <v>Healthy</v>
      </c>
      <c r="W574" s="14"/>
    </row>
    <row r="575" spans="1:23" x14ac:dyDescent="0.3">
      <c r="A575">
        <v>574</v>
      </c>
      <c r="B575">
        <v>25</v>
      </c>
      <c r="C575">
        <v>1</v>
      </c>
      <c r="D575">
        <v>6</v>
      </c>
      <c r="E575">
        <v>50</v>
      </c>
      <c r="F575">
        <v>179</v>
      </c>
      <c r="G575">
        <v>22</v>
      </c>
      <c r="H575">
        <v>40</v>
      </c>
      <c r="I575">
        <v>0</v>
      </c>
      <c r="J575">
        <v>2</v>
      </c>
      <c r="K575">
        <v>2</v>
      </c>
      <c r="L575">
        <v>0</v>
      </c>
      <c r="M575">
        <v>1</v>
      </c>
      <c r="N575">
        <v>0</v>
      </c>
      <c r="O575">
        <v>63</v>
      </c>
      <c r="P575">
        <v>170</v>
      </c>
      <c r="Q575">
        <v>22</v>
      </c>
      <c r="R575">
        <v>2</v>
      </c>
      <c r="S575" t="s">
        <v>33</v>
      </c>
      <c r="T575" t="str">
        <f>VLOOKUP(Absent_Data[[#This Row],[Month of absence]],Index!$B$4:$C$15,2,FALSE)</f>
        <v>Winter</v>
      </c>
      <c r="U575" t="str" cm="1">
        <f t="array" ref="U575">_xlfn.IFS(Absent_Data[[#This Row],[Body mass index]]&lt;18.5,"Underweight", Absent_Data[[#This Row],[Body mass index]] &lt;=25, "Healthy", Absent_Data[[#This Row],[Body mass index]]&lt;=30, "Overweight",TRUE, "Obese")</f>
        <v>Healthy</v>
      </c>
      <c r="W575" s="14"/>
    </row>
    <row r="576" spans="1:23" x14ac:dyDescent="0.3">
      <c r="A576">
        <v>575</v>
      </c>
      <c r="B576">
        <v>13</v>
      </c>
      <c r="C576">
        <v>1</v>
      </c>
      <c r="D576">
        <v>2</v>
      </c>
      <c r="E576">
        <v>37</v>
      </c>
      <c r="F576">
        <v>179</v>
      </c>
      <c r="G576">
        <v>26</v>
      </c>
      <c r="H576">
        <v>30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56</v>
      </c>
      <c r="P576">
        <v>171</v>
      </c>
      <c r="Q576">
        <v>19</v>
      </c>
      <c r="R576">
        <v>3</v>
      </c>
      <c r="S576" t="s">
        <v>30</v>
      </c>
      <c r="T576" t="str">
        <f>VLOOKUP(Absent_Data[[#This Row],[Month of absence]],Index!$B$4:$C$15,2,FALSE)</f>
        <v>Winter</v>
      </c>
      <c r="U576" t="str" cm="1">
        <f t="array" ref="U576">_xlfn.IFS(Absent_Data[[#This Row],[Body mass index]]&lt;18.5,"Underweight", Absent_Data[[#This Row],[Body mass index]] &lt;=25, "Healthy", Absent_Data[[#This Row],[Body mass index]]&lt;=30, "Overweight",TRUE, "Obese")</f>
        <v>Healthy</v>
      </c>
      <c r="W576" s="14"/>
    </row>
    <row r="577" spans="1:23" x14ac:dyDescent="0.3">
      <c r="A577">
        <v>576</v>
      </c>
      <c r="B577">
        <v>25</v>
      </c>
      <c r="C577">
        <v>1</v>
      </c>
      <c r="D577">
        <v>4</v>
      </c>
      <c r="E577">
        <v>45</v>
      </c>
      <c r="F577">
        <v>179</v>
      </c>
      <c r="G577">
        <v>22</v>
      </c>
      <c r="H577">
        <v>40</v>
      </c>
      <c r="I577">
        <v>0</v>
      </c>
      <c r="J577">
        <v>2</v>
      </c>
      <c r="K577">
        <v>2</v>
      </c>
      <c r="L577">
        <v>0</v>
      </c>
      <c r="M577">
        <v>1</v>
      </c>
      <c r="N577">
        <v>0</v>
      </c>
      <c r="O577">
        <v>63</v>
      </c>
      <c r="P577">
        <v>170</v>
      </c>
      <c r="Q577">
        <v>22</v>
      </c>
      <c r="R577">
        <v>2</v>
      </c>
      <c r="S577" t="s">
        <v>33</v>
      </c>
      <c r="T577" t="str">
        <f>VLOOKUP(Absent_Data[[#This Row],[Month of absence]],Index!$B$4:$C$15,2,FALSE)</f>
        <v>Winter</v>
      </c>
      <c r="U577" t="str" cm="1">
        <f t="array" ref="U577">_xlfn.IFS(Absent_Data[[#This Row],[Body mass index]]&lt;18.5,"Underweight", Absent_Data[[#This Row],[Body mass index]] &lt;=25, "Healthy", Absent_Data[[#This Row],[Body mass index]]&lt;=30, "Overweight",TRUE, "Obese")</f>
        <v>Healthy</v>
      </c>
      <c r="W577" s="14"/>
    </row>
    <row r="578" spans="1:23" x14ac:dyDescent="0.3">
      <c r="A578">
        <v>577</v>
      </c>
      <c r="B578">
        <v>10</v>
      </c>
      <c r="C578">
        <v>1</v>
      </c>
      <c r="D578">
        <v>5</v>
      </c>
      <c r="E578">
        <v>44</v>
      </c>
      <c r="F578">
        <v>289</v>
      </c>
      <c r="G578">
        <v>48</v>
      </c>
      <c r="H578">
        <v>49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2</v>
      </c>
      <c r="O578">
        <v>108</v>
      </c>
      <c r="P578">
        <v>172</v>
      </c>
      <c r="Q578">
        <v>36</v>
      </c>
      <c r="R578">
        <v>8</v>
      </c>
      <c r="S578" t="s">
        <v>28</v>
      </c>
      <c r="T578" t="str">
        <f>VLOOKUP(Absent_Data[[#This Row],[Month of absence]],Index!$B$4:$C$15,2,FALSE)</f>
        <v>Winter</v>
      </c>
      <c r="U578" t="str" cm="1">
        <f t="array" ref="U578">_xlfn.IFS(Absent_Data[[#This Row],[Body mass index]]&lt;18.5,"Underweight", Absent_Data[[#This Row],[Body mass index]] &lt;=25, "Healthy", Absent_Data[[#This Row],[Body mass index]]&lt;=30, "Overweight",TRUE, "Obese")</f>
        <v>Obese</v>
      </c>
      <c r="W578" s="14"/>
    </row>
    <row r="579" spans="1:23" x14ac:dyDescent="0.3">
      <c r="A579">
        <v>578</v>
      </c>
      <c r="B579">
        <v>18</v>
      </c>
      <c r="C579">
        <v>1</v>
      </c>
      <c r="D579">
        <v>6</v>
      </c>
      <c r="E579">
        <v>41</v>
      </c>
      <c r="F579">
        <v>179</v>
      </c>
      <c r="G579">
        <v>22</v>
      </c>
      <c r="H579">
        <v>40</v>
      </c>
      <c r="I579">
        <v>0</v>
      </c>
      <c r="J579">
        <v>2</v>
      </c>
      <c r="K579">
        <v>2</v>
      </c>
      <c r="L579">
        <v>0</v>
      </c>
      <c r="M579">
        <v>1</v>
      </c>
      <c r="N579">
        <v>0</v>
      </c>
      <c r="O579">
        <v>63</v>
      </c>
      <c r="P579">
        <v>170</v>
      </c>
      <c r="Q579">
        <v>22</v>
      </c>
      <c r="R579">
        <v>3</v>
      </c>
      <c r="S579" t="s">
        <v>32</v>
      </c>
      <c r="T579" t="str">
        <f>VLOOKUP(Absent_Data[[#This Row],[Month of absence]],Index!$B$4:$C$15,2,FALSE)</f>
        <v>Winter</v>
      </c>
      <c r="U579" t="str" cm="1">
        <f t="array" ref="U579">_xlfn.IFS(Absent_Data[[#This Row],[Body mass index]]&lt;18.5,"Underweight", Absent_Data[[#This Row],[Body mass index]] &lt;=25, "Healthy", Absent_Data[[#This Row],[Body mass index]]&lt;=30, "Overweight",TRUE, "Obese")</f>
        <v>Healthy</v>
      </c>
      <c r="W579" s="14"/>
    </row>
    <row r="580" spans="1:23" x14ac:dyDescent="0.3">
      <c r="A580">
        <v>579</v>
      </c>
      <c r="B580">
        <v>27</v>
      </c>
      <c r="C580">
        <v>1</v>
      </c>
      <c r="D580">
        <v>2</v>
      </c>
      <c r="E580">
        <v>39</v>
      </c>
      <c r="F580">
        <v>179</v>
      </c>
      <c r="G580">
        <v>26</v>
      </c>
      <c r="H580">
        <v>30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56</v>
      </c>
      <c r="P580">
        <v>171</v>
      </c>
      <c r="Q580">
        <v>19</v>
      </c>
      <c r="R580">
        <v>2</v>
      </c>
      <c r="S580" t="s">
        <v>36</v>
      </c>
      <c r="T580" t="str">
        <f>VLOOKUP(Absent_Data[[#This Row],[Month of absence]],Index!$B$4:$C$15,2,FALSE)</f>
        <v>Winter</v>
      </c>
      <c r="U580" t="str" cm="1">
        <f t="array" ref="U580">_xlfn.IFS(Absent_Data[[#This Row],[Body mass index]]&lt;18.5,"Underweight", Absent_Data[[#This Row],[Body mass index]] &lt;=25, "Healthy", Absent_Data[[#This Row],[Body mass index]]&lt;=30, "Overweight",TRUE, "Obese")</f>
        <v>Healthy</v>
      </c>
      <c r="W580" s="14"/>
    </row>
    <row r="581" spans="1:23" x14ac:dyDescent="0.3">
      <c r="A581">
        <v>580</v>
      </c>
      <c r="B581">
        <v>18</v>
      </c>
      <c r="C581">
        <v>1</v>
      </c>
      <c r="D581">
        <v>3</v>
      </c>
      <c r="E581">
        <v>23</v>
      </c>
      <c r="F581">
        <v>155</v>
      </c>
      <c r="G581">
        <v>12</v>
      </c>
      <c r="H581">
        <v>34</v>
      </c>
      <c r="I581">
        <v>0</v>
      </c>
      <c r="J581">
        <v>1</v>
      </c>
      <c r="K581">
        <v>2</v>
      </c>
      <c r="L581">
        <v>1</v>
      </c>
      <c r="M581">
        <v>0</v>
      </c>
      <c r="N581">
        <v>0</v>
      </c>
      <c r="O581">
        <v>95</v>
      </c>
      <c r="P581">
        <v>196</v>
      </c>
      <c r="Q581">
        <v>25</v>
      </c>
      <c r="R581">
        <v>8</v>
      </c>
      <c r="S581" t="s">
        <v>32</v>
      </c>
      <c r="T581" t="str">
        <f>VLOOKUP(Absent_Data[[#This Row],[Month of absence]],Index!$B$4:$C$15,2,FALSE)</f>
        <v>Winter</v>
      </c>
      <c r="U581" t="str" cm="1">
        <f t="array" ref="U581">_xlfn.IFS(Absent_Data[[#This Row],[Body mass index]]&lt;18.5,"Underweight", Absent_Data[[#This Row],[Body mass index]] &lt;=25, "Healthy", Absent_Data[[#This Row],[Body mass index]]&lt;=30, "Overweight",TRUE, "Obese")</f>
        <v>Healthy</v>
      </c>
      <c r="W581" s="14"/>
    </row>
    <row r="582" spans="1:23" x14ac:dyDescent="0.3">
      <c r="A582">
        <v>581</v>
      </c>
      <c r="B582">
        <v>27</v>
      </c>
      <c r="C582">
        <v>1</v>
      </c>
      <c r="D582">
        <v>4</v>
      </c>
      <c r="E582">
        <v>27</v>
      </c>
      <c r="F582">
        <v>179</v>
      </c>
      <c r="G582">
        <v>26</v>
      </c>
      <c r="H582">
        <v>30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56</v>
      </c>
      <c r="P582">
        <v>171</v>
      </c>
      <c r="Q582">
        <v>19</v>
      </c>
      <c r="R582">
        <v>2</v>
      </c>
      <c r="S582" t="s">
        <v>36</v>
      </c>
      <c r="T582" t="str">
        <f>VLOOKUP(Absent_Data[[#This Row],[Month of absence]],Index!$B$4:$C$15,2,FALSE)</f>
        <v>Winter</v>
      </c>
      <c r="U582" t="str" cm="1">
        <f t="array" ref="U582">_xlfn.IFS(Absent_Data[[#This Row],[Body mass index]]&lt;18.5,"Underweight", Absent_Data[[#This Row],[Body mass index]] &lt;=25, "Healthy", Absent_Data[[#This Row],[Body mass index]]&lt;=30, "Overweight",TRUE, "Obese")</f>
        <v>Healthy</v>
      </c>
      <c r="W582" s="14"/>
    </row>
    <row r="583" spans="1:23" x14ac:dyDescent="0.3">
      <c r="A583">
        <v>582</v>
      </c>
      <c r="B583">
        <v>27</v>
      </c>
      <c r="C583">
        <v>1</v>
      </c>
      <c r="D583">
        <v>4</v>
      </c>
      <c r="E583">
        <v>22</v>
      </c>
      <c r="F583">
        <v>179</v>
      </c>
      <c r="G583">
        <v>51</v>
      </c>
      <c r="H583">
        <v>38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89</v>
      </c>
      <c r="P583">
        <v>170</v>
      </c>
      <c r="Q583">
        <v>31</v>
      </c>
      <c r="R583">
        <v>3</v>
      </c>
      <c r="S583" t="s">
        <v>36</v>
      </c>
      <c r="T583" t="str">
        <f>VLOOKUP(Absent_Data[[#This Row],[Month of absence]],Index!$B$4:$C$15,2,FALSE)</f>
        <v>Winter</v>
      </c>
      <c r="U583" t="str" cm="1">
        <f t="array" ref="U583">_xlfn.IFS(Absent_Data[[#This Row],[Body mass index]]&lt;18.5,"Underweight", Absent_Data[[#This Row],[Body mass index]] &lt;=25, "Healthy", Absent_Data[[#This Row],[Body mass index]]&lt;=30, "Overweight",TRUE, "Obese")</f>
        <v>Obese</v>
      </c>
      <c r="W583" s="14"/>
    </row>
    <row r="584" spans="1:23" x14ac:dyDescent="0.3">
      <c r="A584">
        <v>583</v>
      </c>
      <c r="B584">
        <v>13</v>
      </c>
      <c r="C584">
        <v>1</v>
      </c>
      <c r="D584">
        <v>4</v>
      </c>
      <c r="E584">
        <v>45</v>
      </c>
      <c r="F584">
        <v>289</v>
      </c>
      <c r="G584">
        <v>36</v>
      </c>
      <c r="H584">
        <v>33</v>
      </c>
      <c r="I584">
        <v>0</v>
      </c>
      <c r="J584">
        <v>1</v>
      </c>
      <c r="K584">
        <v>2</v>
      </c>
      <c r="L584">
        <v>1</v>
      </c>
      <c r="M584">
        <v>0</v>
      </c>
      <c r="N584">
        <v>1</v>
      </c>
      <c r="O584">
        <v>90</v>
      </c>
      <c r="P584">
        <v>172</v>
      </c>
      <c r="Q584">
        <v>30</v>
      </c>
      <c r="R584">
        <v>8</v>
      </c>
      <c r="S584" t="s">
        <v>30</v>
      </c>
      <c r="T584" t="str">
        <f>VLOOKUP(Absent_Data[[#This Row],[Month of absence]],Index!$B$4:$C$15,2,FALSE)</f>
        <v>Winter</v>
      </c>
      <c r="U584" t="str" cm="1">
        <f t="array" ref="U584">_xlfn.IFS(Absent_Data[[#This Row],[Body mass index]]&lt;18.5,"Underweight", Absent_Data[[#This Row],[Body mass index]] &lt;=25, "Healthy", Absent_Data[[#This Row],[Body mass index]]&lt;=30, "Overweight",TRUE, "Obese")</f>
        <v>Overweight</v>
      </c>
      <c r="W584" s="14"/>
    </row>
    <row r="585" spans="1:23" x14ac:dyDescent="0.3">
      <c r="A585">
        <v>584</v>
      </c>
      <c r="B585">
        <v>27</v>
      </c>
      <c r="C585">
        <v>1</v>
      </c>
      <c r="D585">
        <v>5</v>
      </c>
      <c r="E585">
        <v>46</v>
      </c>
      <c r="F585">
        <v>179</v>
      </c>
      <c r="G585">
        <v>51</v>
      </c>
      <c r="H585">
        <v>38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89</v>
      </c>
      <c r="P585">
        <v>170</v>
      </c>
      <c r="Q585">
        <v>31</v>
      </c>
      <c r="R585">
        <v>3</v>
      </c>
      <c r="S585" t="s">
        <v>36</v>
      </c>
      <c r="T585" t="str">
        <f>VLOOKUP(Absent_Data[[#This Row],[Month of absence]],Index!$B$4:$C$15,2,FALSE)</f>
        <v>Winter</v>
      </c>
      <c r="U585" t="str" cm="1">
        <f t="array" ref="U585">_xlfn.IFS(Absent_Data[[#This Row],[Body mass index]]&lt;18.5,"Underweight", Absent_Data[[#This Row],[Body mass index]] &lt;=25, "Healthy", Absent_Data[[#This Row],[Body mass index]]&lt;=30, "Overweight",TRUE, "Obese")</f>
        <v>Obese</v>
      </c>
      <c r="W585" s="14"/>
    </row>
    <row r="586" spans="1:23" x14ac:dyDescent="0.3">
      <c r="A586">
        <v>585</v>
      </c>
      <c r="B586">
        <v>27</v>
      </c>
      <c r="C586">
        <v>1</v>
      </c>
      <c r="D586">
        <v>6</v>
      </c>
      <c r="E586">
        <v>29</v>
      </c>
      <c r="F586">
        <v>179</v>
      </c>
      <c r="G586">
        <v>51</v>
      </c>
      <c r="H586">
        <v>38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89</v>
      </c>
      <c r="P586">
        <v>170</v>
      </c>
      <c r="Q586">
        <v>31</v>
      </c>
      <c r="R586">
        <v>2</v>
      </c>
      <c r="S586" t="s">
        <v>36</v>
      </c>
      <c r="T586" t="str">
        <f>VLOOKUP(Absent_Data[[#This Row],[Month of absence]],Index!$B$4:$C$15,2,FALSE)</f>
        <v>Winter</v>
      </c>
      <c r="U586" t="str" cm="1">
        <f t="array" ref="U586">_xlfn.IFS(Absent_Data[[#This Row],[Body mass index]]&lt;18.5,"Underweight", Absent_Data[[#This Row],[Body mass index]] &lt;=25, "Healthy", Absent_Data[[#This Row],[Body mass index]]&lt;=30, "Overweight",TRUE, "Obese")</f>
        <v>Obese</v>
      </c>
      <c r="W586" s="14"/>
    </row>
    <row r="587" spans="1:23" x14ac:dyDescent="0.3">
      <c r="A587">
        <v>586</v>
      </c>
      <c r="B587">
        <v>13</v>
      </c>
      <c r="C587">
        <v>2</v>
      </c>
      <c r="D587">
        <v>3</v>
      </c>
      <c r="E587">
        <v>33</v>
      </c>
      <c r="F587">
        <v>179</v>
      </c>
      <c r="G587">
        <v>51</v>
      </c>
      <c r="H587">
        <v>38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89</v>
      </c>
      <c r="P587">
        <v>170</v>
      </c>
      <c r="Q587">
        <v>31</v>
      </c>
      <c r="R587">
        <v>8</v>
      </c>
      <c r="S587" t="s">
        <v>30</v>
      </c>
      <c r="T587" t="str">
        <f>VLOOKUP(Absent_Data[[#This Row],[Month of absence]],Index!$B$4:$C$15,2,FALSE)</f>
        <v>Winter</v>
      </c>
      <c r="U587" t="str" cm="1">
        <f t="array" ref="U587">_xlfn.IFS(Absent_Data[[#This Row],[Body mass index]]&lt;18.5,"Underweight", Absent_Data[[#This Row],[Body mass index]] &lt;=25, "Healthy", Absent_Data[[#This Row],[Body mass index]]&lt;=30, "Overweight",TRUE, "Obese")</f>
        <v>Obese</v>
      </c>
      <c r="W587" s="14"/>
    </row>
    <row r="588" spans="1:23" x14ac:dyDescent="0.3">
      <c r="A588">
        <v>587</v>
      </c>
      <c r="B588">
        <v>23</v>
      </c>
      <c r="C588">
        <v>2</v>
      </c>
      <c r="D588">
        <v>3</v>
      </c>
      <c r="E588">
        <v>55</v>
      </c>
      <c r="F588">
        <v>225</v>
      </c>
      <c r="G588">
        <v>26</v>
      </c>
      <c r="H588">
        <v>28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2</v>
      </c>
      <c r="O588">
        <v>69</v>
      </c>
      <c r="P588">
        <v>169</v>
      </c>
      <c r="Q588">
        <v>24</v>
      </c>
      <c r="R588">
        <v>3</v>
      </c>
      <c r="S588" t="s">
        <v>22</v>
      </c>
      <c r="T588" t="str">
        <f>VLOOKUP(Absent_Data[[#This Row],[Month of absence]],Index!$B$4:$C$15,2,FALSE)</f>
        <v>Winter</v>
      </c>
      <c r="U588" t="str" cm="1">
        <f t="array" ref="U588">_xlfn.IFS(Absent_Data[[#This Row],[Body mass index]]&lt;18.5,"Underweight", Absent_Data[[#This Row],[Body mass index]] &lt;=25, "Healthy", Absent_Data[[#This Row],[Body mass index]]&lt;=30, "Overweight",TRUE, "Obese")</f>
        <v>Healthy</v>
      </c>
      <c r="W588" s="14"/>
    </row>
    <row r="589" spans="1:23" x14ac:dyDescent="0.3">
      <c r="A589">
        <v>588</v>
      </c>
      <c r="B589">
        <v>1</v>
      </c>
      <c r="C589">
        <v>2</v>
      </c>
      <c r="D589">
        <v>4</v>
      </c>
      <c r="E589">
        <v>30</v>
      </c>
      <c r="F589">
        <v>248</v>
      </c>
      <c r="G589">
        <v>25</v>
      </c>
      <c r="H589">
        <v>47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1</v>
      </c>
      <c r="O589">
        <v>86</v>
      </c>
      <c r="P589">
        <v>165</v>
      </c>
      <c r="Q589">
        <v>32</v>
      </c>
      <c r="R589">
        <v>8</v>
      </c>
      <c r="S589" t="s">
        <v>21</v>
      </c>
      <c r="T589" t="str">
        <f>VLOOKUP(Absent_Data[[#This Row],[Month of absence]],Index!$B$4:$C$15,2,FALSE)</f>
        <v>Winter</v>
      </c>
      <c r="U589" t="str" cm="1">
        <f t="array" ref="U589">_xlfn.IFS(Absent_Data[[#This Row],[Body mass index]]&lt;18.5,"Underweight", Absent_Data[[#This Row],[Body mass index]] &lt;=25, "Healthy", Absent_Data[[#This Row],[Body mass index]]&lt;=30, "Overweight",TRUE, "Obese")</f>
        <v>Obese</v>
      </c>
      <c r="W589" s="14"/>
    </row>
    <row r="590" spans="1:23" x14ac:dyDescent="0.3">
      <c r="A590">
        <v>589</v>
      </c>
      <c r="B590">
        <v>27</v>
      </c>
      <c r="C590">
        <v>2</v>
      </c>
      <c r="D590">
        <v>4</v>
      </c>
      <c r="E590">
        <v>28</v>
      </c>
      <c r="F590">
        <v>179</v>
      </c>
      <c r="G590">
        <v>51</v>
      </c>
      <c r="H590">
        <v>38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89</v>
      </c>
      <c r="P590">
        <v>170</v>
      </c>
      <c r="Q590">
        <v>31</v>
      </c>
      <c r="R590">
        <v>2</v>
      </c>
      <c r="S590" t="s">
        <v>36</v>
      </c>
      <c r="T590" t="str">
        <f>VLOOKUP(Absent_Data[[#This Row],[Month of absence]],Index!$B$4:$C$15,2,FALSE)</f>
        <v>Winter</v>
      </c>
      <c r="U590" t="str" cm="1">
        <f t="array" ref="U590">_xlfn.IFS(Absent_Data[[#This Row],[Body mass index]]&lt;18.5,"Underweight", Absent_Data[[#This Row],[Body mass index]] &lt;=25, "Healthy", Absent_Data[[#This Row],[Body mass index]]&lt;=30, "Overweight",TRUE, "Obese")</f>
        <v>Obese</v>
      </c>
      <c r="W590" s="14"/>
    </row>
    <row r="591" spans="1:23" x14ac:dyDescent="0.3">
      <c r="A591">
        <v>590</v>
      </c>
      <c r="B591">
        <v>28</v>
      </c>
      <c r="C591">
        <v>2</v>
      </c>
      <c r="D591">
        <v>5</v>
      </c>
      <c r="E591">
        <v>26</v>
      </c>
      <c r="F591">
        <v>225</v>
      </c>
      <c r="G591">
        <v>26</v>
      </c>
      <c r="H591">
        <v>28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2</v>
      </c>
      <c r="O591">
        <v>69</v>
      </c>
      <c r="P591">
        <v>169</v>
      </c>
      <c r="Q591">
        <v>24</v>
      </c>
      <c r="R591">
        <v>3</v>
      </c>
      <c r="S591" t="s">
        <v>31</v>
      </c>
      <c r="T591" t="str">
        <f>VLOOKUP(Absent_Data[[#This Row],[Month of absence]],Index!$B$4:$C$15,2,FALSE)</f>
        <v>Winter</v>
      </c>
      <c r="U591" t="str" cm="1">
        <f t="array" ref="U591">_xlfn.IFS(Absent_Data[[#This Row],[Body mass index]]&lt;18.5,"Underweight", Absent_Data[[#This Row],[Body mass index]] &lt;=25, "Healthy", Absent_Data[[#This Row],[Body mass index]]&lt;=30, "Overweight",TRUE, "Obese")</f>
        <v>Healthy</v>
      </c>
      <c r="W591" s="14"/>
    </row>
    <row r="592" spans="1:23" x14ac:dyDescent="0.3">
      <c r="A592">
        <v>591</v>
      </c>
      <c r="B592">
        <v>27</v>
      </c>
      <c r="C592">
        <v>2</v>
      </c>
      <c r="D592">
        <v>5</v>
      </c>
      <c r="E592">
        <v>37</v>
      </c>
      <c r="F592">
        <v>179</v>
      </c>
      <c r="G592">
        <v>51</v>
      </c>
      <c r="H592">
        <v>38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89</v>
      </c>
      <c r="P592">
        <v>170</v>
      </c>
      <c r="Q592">
        <v>31</v>
      </c>
      <c r="R592">
        <v>2</v>
      </c>
      <c r="S592" t="s">
        <v>36</v>
      </c>
      <c r="T592" t="str">
        <f>VLOOKUP(Absent_Data[[#This Row],[Month of absence]],Index!$B$4:$C$15,2,FALSE)</f>
        <v>Winter</v>
      </c>
      <c r="U592" t="str" cm="1">
        <f t="array" ref="U592">_xlfn.IFS(Absent_Data[[#This Row],[Body mass index]]&lt;18.5,"Underweight", Absent_Data[[#This Row],[Body mass index]] &lt;=25, "Healthy", Absent_Data[[#This Row],[Body mass index]]&lt;=30, "Overweight",TRUE, "Obese")</f>
        <v>Obese</v>
      </c>
      <c r="W592" s="14"/>
    </row>
    <row r="593" spans="1:23" x14ac:dyDescent="0.3">
      <c r="A593">
        <v>592</v>
      </c>
      <c r="B593">
        <v>27</v>
      </c>
      <c r="C593">
        <v>2</v>
      </c>
      <c r="D593">
        <v>5</v>
      </c>
      <c r="E593">
        <v>50</v>
      </c>
      <c r="F593">
        <v>179</v>
      </c>
      <c r="G593">
        <v>26</v>
      </c>
      <c r="H593">
        <v>30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56</v>
      </c>
      <c r="P593">
        <v>171</v>
      </c>
      <c r="Q593">
        <v>19</v>
      </c>
      <c r="R593">
        <v>2</v>
      </c>
      <c r="S593" t="s">
        <v>36</v>
      </c>
      <c r="T593" t="str">
        <f>VLOOKUP(Absent_Data[[#This Row],[Month of absence]],Index!$B$4:$C$15,2,FALSE)</f>
        <v>Winter</v>
      </c>
      <c r="U593" t="str" cm="1">
        <f t="array" ref="U593">_xlfn.IFS(Absent_Data[[#This Row],[Body mass index]]&lt;18.5,"Underweight", Absent_Data[[#This Row],[Body mass index]] &lt;=25, "Healthy", Absent_Data[[#This Row],[Body mass index]]&lt;=30, "Overweight",TRUE, "Obese")</f>
        <v>Healthy</v>
      </c>
      <c r="W593" s="14"/>
    </row>
    <row r="594" spans="1:23" x14ac:dyDescent="0.3">
      <c r="A594">
        <v>593</v>
      </c>
      <c r="B594">
        <v>28</v>
      </c>
      <c r="C594">
        <v>2</v>
      </c>
      <c r="D594">
        <v>6</v>
      </c>
      <c r="E594">
        <v>49</v>
      </c>
      <c r="F594">
        <v>225</v>
      </c>
      <c r="G594">
        <v>15</v>
      </c>
      <c r="H594">
        <v>41</v>
      </c>
      <c r="I594">
        <v>0</v>
      </c>
      <c r="J594">
        <v>4</v>
      </c>
      <c r="K594">
        <v>2</v>
      </c>
      <c r="L594">
        <v>1</v>
      </c>
      <c r="M594">
        <v>0</v>
      </c>
      <c r="N594">
        <v>2</v>
      </c>
      <c r="O594">
        <v>94</v>
      </c>
      <c r="P594">
        <v>182</v>
      </c>
      <c r="Q594">
        <v>28</v>
      </c>
      <c r="R594">
        <v>2</v>
      </c>
      <c r="S594" t="s">
        <v>31</v>
      </c>
      <c r="T594" t="str">
        <f>VLOOKUP(Absent_Data[[#This Row],[Month of absence]],Index!$B$4:$C$15,2,FALSE)</f>
        <v>Winter</v>
      </c>
      <c r="U594" t="str" cm="1">
        <f t="array" ref="U594">_xlfn.IFS(Absent_Data[[#This Row],[Body mass index]]&lt;18.5,"Underweight", Absent_Data[[#This Row],[Body mass index]] &lt;=25, "Healthy", Absent_Data[[#This Row],[Body mass index]]&lt;=30, "Overweight",TRUE, "Obese")</f>
        <v>Overweight</v>
      </c>
      <c r="W594" s="14"/>
    </row>
    <row r="595" spans="1:23" x14ac:dyDescent="0.3">
      <c r="A595">
        <v>594</v>
      </c>
      <c r="B595">
        <v>27</v>
      </c>
      <c r="C595">
        <v>2</v>
      </c>
      <c r="D595">
        <v>6</v>
      </c>
      <c r="E595">
        <v>24</v>
      </c>
      <c r="F595">
        <v>179</v>
      </c>
      <c r="G595">
        <v>51</v>
      </c>
      <c r="H595">
        <v>38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89</v>
      </c>
      <c r="P595">
        <v>170</v>
      </c>
      <c r="Q595">
        <v>31</v>
      </c>
      <c r="R595">
        <v>2</v>
      </c>
      <c r="S595" t="s">
        <v>36</v>
      </c>
      <c r="T595" t="str">
        <f>VLOOKUP(Absent_Data[[#This Row],[Month of absence]],Index!$B$4:$C$15,2,FALSE)</f>
        <v>Winter</v>
      </c>
      <c r="U595" t="str" cm="1">
        <f t="array" ref="U595">_xlfn.IFS(Absent_Data[[#This Row],[Body mass index]]&lt;18.5,"Underweight", Absent_Data[[#This Row],[Body mass index]] &lt;=25, "Healthy", Absent_Data[[#This Row],[Body mass index]]&lt;=30, "Overweight",TRUE, "Obese")</f>
        <v>Obese</v>
      </c>
      <c r="W595" s="14"/>
    </row>
    <row r="596" spans="1:23" x14ac:dyDescent="0.3">
      <c r="A596">
        <v>595</v>
      </c>
      <c r="B596">
        <v>19</v>
      </c>
      <c r="C596">
        <v>2</v>
      </c>
      <c r="D596">
        <v>2</v>
      </c>
      <c r="E596">
        <v>53</v>
      </c>
      <c r="F596">
        <v>233</v>
      </c>
      <c r="G596">
        <v>51</v>
      </c>
      <c r="H596">
        <v>31</v>
      </c>
      <c r="I596">
        <v>0</v>
      </c>
      <c r="J596">
        <v>2</v>
      </c>
      <c r="K596">
        <v>1</v>
      </c>
      <c r="L596">
        <v>1</v>
      </c>
      <c r="M596">
        <v>0</v>
      </c>
      <c r="N596">
        <v>8</v>
      </c>
      <c r="O596">
        <v>68</v>
      </c>
      <c r="P596">
        <v>178</v>
      </c>
      <c r="Q596">
        <v>21</v>
      </c>
      <c r="R596">
        <v>2</v>
      </c>
      <c r="S596" t="s">
        <v>25</v>
      </c>
      <c r="T596" t="str">
        <f>VLOOKUP(Absent_Data[[#This Row],[Month of absence]],Index!$B$4:$C$15,2,FALSE)</f>
        <v>Winter</v>
      </c>
      <c r="U596" t="str" cm="1">
        <f t="array" ref="U596">_xlfn.IFS(Absent_Data[[#This Row],[Body mass index]]&lt;18.5,"Underweight", Absent_Data[[#This Row],[Body mass index]] &lt;=25, "Healthy", Absent_Data[[#This Row],[Body mass index]]&lt;=30, "Overweight",TRUE, "Obese")</f>
        <v>Healthy</v>
      </c>
      <c r="W596" s="14"/>
    </row>
    <row r="597" spans="1:23" x14ac:dyDescent="0.3">
      <c r="A597">
        <v>596</v>
      </c>
      <c r="B597">
        <v>27</v>
      </c>
      <c r="C597">
        <v>2</v>
      </c>
      <c r="D597">
        <v>2</v>
      </c>
      <c r="E597">
        <v>54</v>
      </c>
      <c r="F597">
        <v>179</v>
      </c>
      <c r="G597">
        <v>51</v>
      </c>
      <c r="H597">
        <v>38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89</v>
      </c>
      <c r="P597">
        <v>170</v>
      </c>
      <c r="Q597">
        <v>31</v>
      </c>
      <c r="R597">
        <v>2</v>
      </c>
      <c r="S597" t="s">
        <v>36</v>
      </c>
      <c r="T597" t="str">
        <f>VLOOKUP(Absent_Data[[#This Row],[Month of absence]],Index!$B$4:$C$15,2,FALSE)</f>
        <v>Winter</v>
      </c>
      <c r="U597" t="str" cm="1">
        <f t="array" ref="U597">_xlfn.IFS(Absent_Data[[#This Row],[Body mass index]]&lt;18.5,"Underweight", Absent_Data[[#This Row],[Body mass index]] &lt;=25, "Healthy", Absent_Data[[#This Row],[Body mass index]]&lt;=30, "Overweight",TRUE, "Obese")</f>
        <v>Obese</v>
      </c>
      <c r="W597" s="14"/>
    </row>
    <row r="598" spans="1:23" x14ac:dyDescent="0.3">
      <c r="A598">
        <v>597</v>
      </c>
      <c r="B598">
        <v>7</v>
      </c>
      <c r="C598">
        <v>2</v>
      </c>
      <c r="D598">
        <v>3</v>
      </c>
      <c r="E598">
        <v>34</v>
      </c>
      <c r="F598">
        <v>225</v>
      </c>
      <c r="G598">
        <v>26</v>
      </c>
      <c r="H598">
        <v>28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2</v>
      </c>
      <c r="O598">
        <v>69</v>
      </c>
      <c r="P598">
        <v>169</v>
      </c>
      <c r="Q598">
        <v>24</v>
      </c>
      <c r="R598">
        <v>8</v>
      </c>
      <c r="S598" t="s">
        <v>23</v>
      </c>
      <c r="T598" t="str">
        <f>VLOOKUP(Absent_Data[[#This Row],[Month of absence]],Index!$B$4:$C$15,2,FALSE)</f>
        <v>Winter</v>
      </c>
      <c r="U598" t="str" cm="1">
        <f t="array" ref="U598">_xlfn.IFS(Absent_Data[[#This Row],[Body mass index]]&lt;18.5,"Underweight", Absent_Data[[#This Row],[Body mass index]] &lt;=25, "Healthy", Absent_Data[[#This Row],[Body mass index]]&lt;=30, "Overweight",TRUE, "Obese")</f>
        <v>Healthy</v>
      </c>
      <c r="W598" s="14"/>
    </row>
    <row r="599" spans="1:23" x14ac:dyDescent="0.3">
      <c r="A599">
        <v>598</v>
      </c>
      <c r="B599">
        <v>27</v>
      </c>
      <c r="C599">
        <v>2</v>
      </c>
      <c r="D599">
        <v>4</v>
      </c>
      <c r="E599">
        <v>54</v>
      </c>
      <c r="F599">
        <v>179</v>
      </c>
      <c r="G599">
        <v>51</v>
      </c>
      <c r="H599">
        <v>38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89</v>
      </c>
      <c r="P599">
        <v>170</v>
      </c>
      <c r="Q599">
        <v>31</v>
      </c>
      <c r="R599">
        <v>3</v>
      </c>
      <c r="S599" t="s">
        <v>36</v>
      </c>
      <c r="T599" t="str">
        <f>VLOOKUP(Absent_Data[[#This Row],[Month of absence]],Index!$B$4:$C$15,2,FALSE)</f>
        <v>Winter</v>
      </c>
      <c r="U599" t="str" cm="1">
        <f t="array" ref="U599">_xlfn.IFS(Absent_Data[[#This Row],[Body mass index]]&lt;18.5,"Underweight", Absent_Data[[#This Row],[Body mass index]] &lt;=25, "Healthy", Absent_Data[[#This Row],[Body mass index]]&lt;=30, "Overweight",TRUE, "Obese")</f>
        <v>Obese</v>
      </c>
      <c r="W599" s="14"/>
    </row>
    <row r="600" spans="1:23" x14ac:dyDescent="0.3">
      <c r="A600">
        <v>599</v>
      </c>
      <c r="B600">
        <v>27</v>
      </c>
      <c r="C600">
        <v>2</v>
      </c>
      <c r="D600">
        <v>5</v>
      </c>
      <c r="E600">
        <v>34</v>
      </c>
      <c r="F600">
        <v>179</v>
      </c>
      <c r="G600">
        <v>51</v>
      </c>
      <c r="H600">
        <v>38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89</v>
      </c>
      <c r="P600">
        <v>170</v>
      </c>
      <c r="Q600">
        <v>31</v>
      </c>
      <c r="R600">
        <v>3</v>
      </c>
      <c r="S600" t="s">
        <v>36</v>
      </c>
      <c r="T600" t="str">
        <f>VLOOKUP(Absent_Data[[#This Row],[Month of absence]],Index!$B$4:$C$15,2,FALSE)</f>
        <v>Winter</v>
      </c>
      <c r="U600" t="str" cm="1">
        <f t="array" ref="U600">_xlfn.IFS(Absent_Data[[#This Row],[Body mass index]]&lt;18.5,"Underweight", Absent_Data[[#This Row],[Body mass index]] &lt;=25, "Healthy", Absent_Data[[#This Row],[Body mass index]]&lt;=30, "Overweight",TRUE, "Obese")</f>
        <v>Obese</v>
      </c>
      <c r="W600" s="14"/>
    </row>
    <row r="601" spans="1:23" x14ac:dyDescent="0.3">
      <c r="A601">
        <v>600</v>
      </c>
      <c r="B601">
        <v>25</v>
      </c>
      <c r="C601">
        <v>2</v>
      </c>
      <c r="D601">
        <v>5</v>
      </c>
      <c r="E601">
        <v>25</v>
      </c>
      <c r="F601">
        <v>225</v>
      </c>
      <c r="G601">
        <v>26</v>
      </c>
      <c r="H601">
        <v>28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69</v>
      </c>
      <c r="P601">
        <v>169</v>
      </c>
      <c r="Q601">
        <v>24</v>
      </c>
      <c r="R601">
        <v>3</v>
      </c>
      <c r="S601" t="s">
        <v>33</v>
      </c>
      <c r="T601" t="str">
        <f>VLOOKUP(Absent_Data[[#This Row],[Month of absence]],Index!$B$4:$C$15,2,FALSE)</f>
        <v>Winter</v>
      </c>
      <c r="U601" t="str" cm="1">
        <f t="array" ref="U601">_xlfn.IFS(Absent_Data[[#This Row],[Body mass index]]&lt;18.5,"Underweight", Absent_Data[[#This Row],[Body mass index]] &lt;=25, "Healthy", Absent_Data[[#This Row],[Body mass index]]&lt;=30, "Overweight",TRUE, "Obese")</f>
        <v>Healthy</v>
      </c>
      <c r="W601" s="14"/>
    </row>
    <row r="602" spans="1:23" x14ac:dyDescent="0.3">
      <c r="A602">
        <v>601</v>
      </c>
      <c r="B602">
        <v>13</v>
      </c>
      <c r="C602">
        <v>2</v>
      </c>
      <c r="D602">
        <v>5</v>
      </c>
      <c r="E602">
        <v>26</v>
      </c>
      <c r="F602">
        <v>179</v>
      </c>
      <c r="G602">
        <v>26</v>
      </c>
      <c r="H602">
        <v>30</v>
      </c>
      <c r="I602">
        <v>0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56</v>
      </c>
      <c r="P602">
        <v>171</v>
      </c>
      <c r="Q602">
        <v>19</v>
      </c>
      <c r="R602">
        <v>2</v>
      </c>
      <c r="S602" t="s">
        <v>30</v>
      </c>
      <c r="T602" t="str">
        <f>VLOOKUP(Absent_Data[[#This Row],[Month of absence]],Index!$B$4:$C$15,2,FALSE)</f>
        <v>Winter</v>
      </c>
      <c r="U602" t="str" cm="1">
        <f t="array" ref="U602">_xlfn.IFS(Absent_Data[[#This Row],[Body mass index]]&lt;18.5,"Underweight", Absent_Data[[#This Row],[Body mass index]] &lt;=25, "Healthy", Absent_Data[[#This Row],[Body mass index]]&lt;=30, "Overweight",TRUE, "Obese")</f>
        <v>Healthy</v>
      </c>
      <c r="W602" s="14"/>
    </row>
    <row r="603" spans="1:23" x14ac:dyDescent="0.3">
      <c r="A603">
        <v>602</v>
      </c>
      <c r="B603">
        <v>23</v>
      </c>
      <c r="C603">
        <v>2</v>
      </c>
      <c r="D603">
        <v>6</v>
      </c>
      <c r="E603">
        <v>35</v>
      </c>
      <c r="F603">
        <v>179</v>
      </c>
      <c r="G603">
        <v>22</v>
      </c>
      <c r="H603">
        <v>40</v>
      </c>
      <c r="I603">
        <v>0</v>
      </c>
      <c r="J603">
        <v>2</v>
      </c>
      <c r="K603">
        <v>2</v>
      </c>
      <c r="L603">
        <v>0</v>
      </c>
      <c r="M603">
        <v>1</v>
      </c>
      <c r="N603">
        <v>0</v>
      </c>
      <c r="O603">
        <v>63</v>
      </c>
      <c r="P603">
        <v>170</v>
      </c>
      <c r="Q603">
        <v>22</v>
      </c>
      <c r="R603">
        <v>2</v>
      </c>
      <c r="S603" t="s">
        <v>22</v>
      </c>
      <c r="T603" t="str">
        <f>VLOOKUP(Absent_Data[[#This Row],[Month of absence]],Index!$B$4:$C$15,2,FALSE)</f>
        <v>Winter</v>
      </c>
      <c r="U603" t="str" cm="1">
        <f t="array" ref="U603">_xlfn.IFS(Absent_Data[[#This Row],[Body mass index]]&lt;18.5,"Underweight", Absent_Data[[#This Row],[Body mass index]] &lt;=25, "Healthy", Absent_Data[[#This Row],[Body mass index]]&lt;=30, "Overweight",TRUE, "Obese")</f>
        <v>Healthy</v>
      </c>
      <c r="W603" s="14"/>
    </row>
    <row r="604" spans="1:23" x14ac:dyDescent="0.3">
      <c r="A604">
        <v>603</v>
      </c>
      <c r="B604">
        <v>27</v>
      </c>
      <c r="C604">
        <v>2</v>
      </c>
      <c r="D604">
        <v>6</v>
      </c>
      <c r="E604">
        <v>48</v>
      </c>
      <c r="F604">
        <v>179</v>
      </c>
      <c r="G604">
        <v>51</v>
      </c>
      <c r="H604">
        <v>38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89</v>
      </c>
      <c r="P604">
        <v>170</v>
      </c>
      <c r="Q604">
        <v>31</v>
      </c>
      <c r="R604">
        <v>3</v>
      </c>
      <c r="S604" t="s">
        <v>36</v>
      </c>
      <c r="T604" t="str">
        <f>VLOOKUP(Absent_Data[[#This Row],[Month of absence]],Index!$B$4:$C$15,2,FALSE)</f>
        <v>Winter</v>
      </c>
      <c r="U604" t="str" cm="1">
        <f t="array" ref="U604">_xlfn.IFS(Absent_Data[[#This Row],[Body mass index]]&lt;18.5,"Underweight", Absent_Data[[#This Row],[Body mass index]] &lt;=25, "Healthy", Absent_Data[[#This Row],[Body mass index]]&lt;=30, "Overweight",TRUE, "Obese")</f>
        <v>Obese</v>
      </c>
      <c r="W604" s="14"/>
    </row>
    <row r="605" spans="1:23" x14ac:dyDescent="0.3">
      <c r="A605">
        <v>604</v>
      </c>
      <c r="B605">
        <v>12</v>
      </c>
      <c r="C605">
        <v>2</v>
      </c>
      <c r="D605">
        <v>4</v>
      </c>
      <c r="E605">
        <v>45</v>
      </c>
      <c r="F605">
        <v>233</v>
      </c>
      <c r="G605">
        <v>51</v>
      </c>
      <c r="H605">
        <v>31</v>
      </c>
      <c r="I605">
        <v>0</v>
      </c>
      <c r="J605">
        <v>2</v>
      </c>
      <c r="K605">
        <v>1</v>
      </c>
      <c r="L605">
        <v>1</v>
      </c>
      <c r="M605">
        <v>0</v>
      </c>
      <c r="N605">
        <v>8</v>
      </c>
      <c r="O605">
        <v>68</v>
      </c>
      <c r="P605">
        <v>178</v>
      </c>
      <c r="Q605">
        <v>21</v>
      </c>
      <c r="R605">
        <v>3</v>
      </c>
      <c r="S605" t="s">
        <v>39</v>
      </c>
      <c r="T605" t="str">
        <f>VLOOKUP(Absent_Data[[#This Row],[Month of absence]],Index!$B$4:$C$15,2,FALSE)</f>
        <v>Winter</v>
      </c>
      <c r="U605" t="str" cm="1">
        <f t="array" ref="U605">_xlfn.IFS(Absent_Data[[#This Row],[Body mass index]]&lt;18.5,"Underweight", Absent_Data[[#This Row],[Body mass index]] &lt;=25, "Healthy", Absent_Data[[#This Row],[Body mass index]]&lt;=30, "Overweight",TRUE, "Obese")</f>
        <v>Healthy</v>
      </c>
      <c r="W605" s="14"/>
    </row>
    <row r="606" spans="1:23" x14ac:dyDescent="0.3">
      <c r="A606">
        <v>605</v>
      </c>
      <c r="B606">
        <v>27</v>
      </c>
      <c r="C606">
        <v>2</v>
      </c>
      <c r="D606">
        <v>4</v>
      </c>
      <c r="E606">
        <v>32</v>
      </c>
      <c r="F606">
        <v>179</v>
      </c>
      <c r="G606">
        <v>26</v>
      </c>
      <c r="H606">
        <v>30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56</v>
      </c>
      <c r="P606">
        <v>171</v>
      </c>
      <c r="Q606">
        <v>19</v>
      </c>
      <c r="R606">
        <v>2</v>
      </c>
      <c r="S606" t="s">
        <v>36</v>
      </c>
      <c r="T606" t="str">
        <f>VLOOKUP(Absent_Data[[#This Row],[Month of absence]],Index!$B$4:$C$15,2,FALSE)</f>
        <v>Winter</v>
      </c>
      <c r="U606" t="str" cm="1">
        <f t="array" ref="U606">_xlfn.IFS(Absent_Data[[#This Row],[Body mass index]]&lt;18.5,"Underweight", Absent_Data[[#This Row],[Body mass index]] &lt;=25, "Healthy", Absent_Data[[#This Row],[Body mass index]]&lt;=30, "Overweight",TRUE, "Obese")</f>
        <v>Healthy</v>
      </c>
      <c r="W606" s="14"/>
    </row>
    <row r="607" spans="1:23" x14ac:dyDescent="0.3">
      <c r="A607">
        <v>606</v>
      </c>
      <c r="B607">
        <v>27</v>
      </c>
      <c r="C607">
        <v>2</v>
      </c>
      <c r="D607">
        <v>4</v>
      </c>
      <c r="E607">
        <v>36</v>
      </c>
      <c r="F607">
        <v>179</v>
      </c>
      <c r="G607">
        <v>51</v>
      </c>
      <c r="H607">
        <v>38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89</v>
      </c>
      <c r="P607">
        <v>170</v>
      </c>
      <c r="Q607">
        <v>31</v>
      </c>
      <c r="R607">
        <v>2</v>
      </c>
      <c r="S607" t="s">
        <v>36</v>
      </c>
      <c r="T607" t="str">
        <f>VLOOKUP(Absent_Data[[#This Row],[Month of absence]],Index!$B$4:$C$15,2,FALSE)</f>
        <v>Winter</v>
      </c>
      <c r="U607" t="str" cm="1">
        <f t="array" ref="U607">_xlfn.IFS(Absent_Data[[#This Row],[Body mass index]]&lt;18.5,"Underweight", Absent_Data[[#This Row],[Body mass index]] &lt;=25, "Healthy", Absent_Data[[#This Row],[Body mass index]]&lt;=30, "Overweight",TRUE, "Obese")</f>
        <v>Obese</v>
      </c>
      <c r="W607" s="14"/>
    </row>
    <row r="608" spans="1:23" x14ac:dyDescent="0.3">
      <c r="A608">
        <v>607</v>
      </c>
      <c r="B608">
        <v>13</v>
      </c>
      <c r="C608">
        <v>2</v>
      </c>
      <c r="D608">
        <v>5</v>
      </c>
      <c r="E608">
        <v>43</v>
      </c>
      <c r="F608">
        <v>179</v>
      </c>
      <c r="G608">
        <v>51</v>
      </c>
      <c r="H608">
        <v>38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89</v>
      </c>
      <c r="P608">
        <v>170</v>
      </c>
      <c r="Q608">
        <v>31</v>
      </c>
      <c r="R608">
        <v>8</v>
      </c>
      <c r="S608" t="s">
        <v>30</v>
      </c>
      <c r="T608" t="str">
        <f>VLOOKUP(Absent_Data[[#This Row],[Month of absence]],Index!$B$4:$C$15,2,FALSE)</f>
        <v>Winter</v>
      </c>
      <c r="U608" t="str" cm="1">
        <f t="array" ref="U608">_xlfn.IFS(Absent_Data[[#This Row],[Body mass index]]&lt;18.5,"Underweight", Absent_Data[[#This Row],[Body mass index]] &lt;=25, "Healthy", Absent_Data[[#This Row],[Body mass index]]&lt;=30, "Overweight",TRUE, "Obese")</f>
        <v>Obese</v>
      </c>
      <c r="W608" s="14"/>
    </row>
    <row r="609" spans="1:23" x14ac:dyDescent="0.3">
      <c r="A609">
        <v>608</v>
      </c>
      <c r="B609">
        <v>27</v>
      </c>
      <c r="C609">
        <v>2</v>
      </c>
      <c r="D609">
        <v>6</v>
      </c>
      <c r="E609">
        <v>48</v>
      </c>
      <c r="F609">
        <v>179</v>
      </c>
      <c r="G609">
        <v>51</v>
      </c>
      <c r="H609">
        <v>38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89</v>
      </c>
      <c r="P609">
        <v>170</v>
      </c>
      <c r="Q609">
        <v>31</v>
      </c>
      <c r="R609">
        <v>2</v>
      </c>
      <c r="S609" t="s">
        <v>36</v>
      </c>
      <c r="T609" t="str">
        <f>VLOOKUP(Absent_Data[[#This Row],[Month of absence]],Index!$B$4:$C$15,2,FALSE)</f>
        <v>Winter</v>
      </c>
      <c r="U609" t="str" cm="1">
        <f t="array" ref="U609">_xlfn.IFS(Absent_Data[[#This Row],[Body mass index]]&lt;18.5,"Underweight", Absent_Data[[#This Row],[Body mass index]] &lt;=25, "Healthy", Absent_Data[[#This Row],[Body mass index]]&lt;=30, "Overweight",TRUE, "Obese")</f>
        <v>Obese</v>
      </c>
      <c r="W609" s="14"/>
    </row>
    <row r="610" spans="1:23" x14ac:dyDescent="0.3">
      <c r="A610">
        <v>609</v>
      </c>
      <c r="B610">
        <v>25</v>
      </c>
      <c r="C610">
        <v>2</v>
      </c>
      <c r="D610">
        <v>2</v>
      </c>
      <c r="E610">
        <v>50</v>
      </c>
      <c r="F610">
        <v>155</v>
      </c>
      <c r="G610">
        <v>12</v>
      </c>
      <c r="H610">
        <v>34</v>
      </c>
      <c r="I610">
        <v>0</v>
      </c>
      <c r="J610">
        <v>1</v>
      </c>
      <c r="K610">
        <v>2</v>
      </c>
      <c r="L610">
        <v>1</v>
      </c>
      <c r="M610">
        <v>0</v>
      </c>
      <c r="N610">
        <v>0</v>
      </c>
      <c r="O610">
        <v>95</v>
      </c>
      <c r="P610">
        <v>196</v>
      </c>
      <c r="Q610">
        <v>25</v>
      </c>
      <c r="R610">
        <v>5</v>
      </c>
      <c r="S610" t="s">
        <v>33</v>
      </c>
      <c r="T610" t="str">
        <f>VLOOKUP(Absent_Data[[#This Row],[Month of absence]],Index!$B$4:$C$15,2,FALSE)</f>
        <v>Winter</v>
      </c>
      <c r="U610" t="str" cm="1">
        <f t="array" ref="U610">_xlfn.IFS(Absent_Data[[#This Row],[Body mass index]]&lt;18.5,"Underweight", Absent_Data[[#This Row],[Body mass index]] &lt;=25, "Healthy", Absent_Data[[#This Row],[Body mass index]]&lt;=30, "Overweight",TRUE, "Obese")</f>
        <v>Healthy</v>
      </c>
      <c r="W610" s="14"/>
    </row>
    <row r="611" spans="1:23" x14ac:dyDescent="0.3">
      <c r="A611">
        <v>610</v>
      </c>
      <c r="B611">
        <v>25</v>
      </c>
      <c r="C611">
        <v>2</v>
      </c>
      <c r="D611">
        <v>2</v>
      </c>
      <c r="E611">
        <v>55</v>
      </c>
      <c r="F611">
        <v>235</v>
      </c>
      <c r="G611">
        <v>16</v>
      </c>
      <c r="H611">
        <v>32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75</v>
      </c>
      <c r="P611">
        <v>178</v>
      </c>
      <c r="Q611">
        <v>25</v>
      </c>
      <c r="R611">
        <v>3</v>
      </c>
      <c r="S611" t="s">
        <v>33</v>
      </c>
      <c r="T611" t="str">
        <f>VLOOKUP(Absent_Data[[#This Row],[Month of absence]],Index!$B$4:$C$15,2,FALSE)</f>
        <v>Winter</v>
      </c>
      <c r="U611" t="str" cm="1">
        <f t="array" ref="U611">_xlfn.IFS(Absent_Data[[#This Row],[Body mass index]]&lt;18.5,"Underweight", Absent_Data[[#This Row],[Body mass index]] &lt;=25, "Healthy", Absent_Data[[#This Row],[Body mass index]]&lt;=30, "Overweight",TRUE, "Obese")</f>
        <v>Healthy</v>
      </c>
      <c r="W611" s="14"/>
    </row>
    <row r="612" spans="1:23" x14ac:dyDescent="0.3">
      <c r="A612">
        <v>611</v>
      </c>
      <c r="B612">
        <v>27</v>
      </c>
      <c r="C612">
        <v>2</v>
      </c>
      <c r="D612">
        <v>2</v>
      </c>
      <c r="E612">
        <v>35</v>
      </c>
      <c r="F612">
        <v>179</v>
      </c>
      <c r="G612">
        <v>51</v>
      </c>
      <c r="H612">
        <v>38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89</v>
      </c>
      <c r="P612">
        <v>170</v>
      </c>
      <c r="Q612">
        <v>31</v>
      </c>
      <c r="R612">
        <v>2</v>
      </c>
      <c r="S612" t="s">
        <v>36</v>
      </c>
      <c r="T612" t="str">
        <f>VLOOKUP(Absent_Data[[#This Row],[Month of absence]],Index!$B$4:$C$15,2,FALSE)</f>
        <v>Winter</v>
      </c>
      <c r="U612" t="str" cm="1">
        <f t="array" ref="U612">_xlfn.IFS(Absent_Data[[#This Row],[Body mass index]]&lt;18.5,"Underweight", Absent_Data[[#This Row],[Body mass index]] &lt;=25, "Healthy", Absent_Data[[#This Row],[Body mass index]]&lt;=30, "Overweight",TRUE, "Obese")</f>
        <v>Obese</v>
      </c>
      <c r="W612" s="14"/>
    </row>
    <row r="613" spans="1:23" x14ac:dyDescent="0.3">
      <c r="A613">
        <v>612</v>
      </c>
      <c r="B613">
        <v>7</v>
      </c>
      <c r="C613">
        <v>2</v>
      </c>
      <c r="D613">
        <v>2</v>
      </c>
      <c r="E613">
        <v>41</v>
      </c>
      <c r="F613">
        <v>225</v>
      </c>
      <c r="G613">
        <v>26</v>
      </c>
      <c r="H613">
        <v>28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2</v>
      </c>
      <c r="O613">
        <v>69</v>
      </c>
      <c r="P613">
        <v>169</v>
      </c>
      <c r="Q613">
        <v>24</v>
      </c>
      <c r="R613">
        <v>2</v>
      </c>
      <c r="S613" t="s">
        <v>23</v>
      </c>
      <c r="T613" t="str">
        <f>VLOOKUP(Absent_Data[[#This Row],[Month of absence]],Index!$B$4:$C$15,2,FALSE)</f>
        <v>Winter</v>
      </c>
      <c r="U613" t="str" cm="1">
        <f t="array" ref="U613">_xlfn.IFS(Absent_Data[[#This Row],[Body mass index]]&lt;18.5,"Underweight", Absent_Data[[#This Row],[Body mass index]] &lt;=25, "Healthy", Absent_Data[[#This Row],[Body mass index]]&lt;=30, "Overweight",TRUE, "Obese")</f>
        <v>Healthy</v>
      </c>
      <c r="W613" s="14"/>
    </row>
    <row r="614" spans="1:23" x14ac:dyDescent="0.3">
      <c r="A614">
        <v>613</v>
      </c>
      <c r="B614">
        <v>27</v>
      </c>
      <c r="C614">
        <v>2</v>
      </c>
      <c r="D614">
        <v>3</v>
      </c>
      <c r="E614">
        <v>37</v>
      </c>
      <c r="F614">
        <v>179</v>
      </c>
      <c r="G614">
        <v>51</v>
      </c>
      <c r="H614">
        <v>38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89</v>
      </c>
      <c r="P614">
        <v>170</v>
      </c>
      <c r="Q614">
        <v>31</v>
      </c>
      <c r="R614">
        <v>2</v>
      </c>
      <c r="S614" t="s">
        <v>36</v>
      </c>
      <c r="T614" t="str">
        <f>VLOOKUP(Absent_Data[[#This Row],[Month of absence]],Index!$B$4:$C$15,2,FALSE)</f>
        <v>Winter</v>
      </c>
      <c r="U614" t="str" cm="1">
        <f t="array" ref="U614">_xlfn.IFS(Absent_Data[[#This Row],[Body mass index]]&lt;18.5,"Underweight", Absent_Data[[#This Row],[Body mass index]] &lt;=25, "Healthy", Absent_Data[[#This Row],[Body mass index]]&lt;=30, "Overweight",TRUE, "Obese")</f>
        <v>Obese</v>
      </c>
      <c r="W614" s="14"/>
    </row>
    <row r="615" spans="1:23" x14ac:dyDescent="0.3">
      <c r="A615">
        <v>614</v>
      </c>
      <c r="B615">
        <v>23</v>
      </c>
      <c r="C615">
        <v>2</v>
      </c>
      <c r="D615">
        <v>3</v>
      </c>
      <c r="E615">
        <v>44</v>
      </c>
      <c r="F615">
        <v>248</v>
      </c>
      <c r="G615">
        <v>25</v>
      </c>
      <c r="H615">
        <v>47</v>
      </c>
      <c r="I615">
        <v>0</v>
      </c>
      <c r="J615">
        <v>1</v>
      </c>
      <c r="K615">
        <v>2</v>
      </c>
      <c r="L615">
        <v>0</v>
      </c>
      <c r="M615">
        <v>0</v>
      </c>
      <c r="N615">
        <v>1</v>
      </c>
      <c r="O615">
        <v>86</v>
      </c>
      <c r="P615">
        <v>165</v>
      </c>
      <c r="Q615">
        <v>32</v>
      </c>
      <c r="R615">
        <v>2</v>
      </c>
      <c r="S615" t="s">
        <v>22</v>
      </c>
      <c r="T615" t="str">
        <f>VLOOKUP(Absent_Data[[#This Row],[Month of absence]],Index!$B$4:$C$15,2,FALSE)</f>
        <v>Winter</v>
      </c>
      <c r="U615" t="str" cm="1">
        <f t="array" ref="U615">_xlfn.IFS(Absent_Data[[#This Row],[Body mass index]]&lt;18.5,"Underweight", Absent_Data[[#This Row],[Body mass index]] &lt;=25, "Healthy", Absent_Data[[#This Row],[Body mass index]]&lt;=30, "Overweight",TRUE, "Obese")</f>
        <v>Obese</v>
      </c>
      <c r="W615" s="14"/>
    </row>
    <row r="616" spans="1:23" x14ac:dyDescent="0.3">
      <c r="A616">
        <v>615</v>
      </c>
      <c r="B616">
        <v>25</v>
      </c>
      <c r="C616">
        <v>2</v>
      </c>
      <c r="D616">
        <v>3</v>
      </c>
      <c r="E616">
        <v>36</v>
      </c>
      <c r="F616">
        <v>225</v>
      </c>
      <c r="G616">
        <v>26</v>
      </c>
      <c r="H616">
        <v>28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2</v>
      </c>
      <c r="O616">
        <v>69</v>
      </c>
      <c r="P616">
        <v>169</v>
      </c>
      <c r="Q616">
        <v>24</v>
      </c>
      <c r="R616">
        <v>2</v>
      </c>
      <c r="S616" t="s">
        <v>33</v>
      </c>
      <c r="T616" t="str">
        <f>VLOOKUP(Absent_Data[[#This Row],[Month of absence]],Index!$B$4:$C$15,2,FALSE)</f>
        <v>Winter</v>
      </c>
      <c r="U616" t="str" cm="1">
        <f t="array" ref="U616">_xlfn.IFS(Absent_Data[[#This Row],[Body mass index]]&lt;18.5,"Underweight", Absent_Data[[#This Row],[Body mass index]] &lt;=25, "Healthy", Absent_Data[[#This Row],[Body mass index]]&lt;=30, "Overweight",TRUE, "Obese")</f>
        <v>Healthy</v>
      </c>
      <c r="W616" s="14"/>
    </row>
    <row r="617" spans="1:23" x14ac:dyDescent="0.3">
      <c r="A617">
        <v>616</v>
      </c>
      <c r="B617">
        <v>27</v>
      </c>
      <c r="C617">
        <v>2</v>
      </c>
      <c r="D617">
        <v>4</v>
      </c>
      <c r="E617">
        <v>30</v>
      </c>
      <c r="F617">
        <v>179</v>
      </c>
      <c r="G617">
        <v>51</v>
      </c>
      <c r="H617">
        <v>38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89</v>
      </c>
      <c r="P617">
        <v>170</v>
      </c>
      <c r="Q617">
        <v>31</v>
      </c>
      <c r="R617">
        <v>2</v>
      </c>
      <c r="S617" t="s">
        <v>36</v>
      </c>
      <c r="T617" t="str">
        <f>VLOOKUP(Absent_Data[[#This Row],[Month of absence]],Index!$B$4:$C$15,2,FALSE)</f>
        <v>Winter</v>
      </c>
      <c r="U617" t="str" cm="1">
        <f t="array" ref="U617">_xlfn.IFS(Absent_Data[[#This Row],[Body mass index]]&lt;18.5,"Underweight", Absent_Data[[#This Row],[Body mass index]] &lt;=25, "Healthy", Absent_Data[[#This Row],[Body mass index]]&lt;=30, "Overweight",TRUE, "Obese")</f>
        <v>Obese</v>
      </c>
      <c r="W617" s="14"/>
    </row>
    <row r="618" spans="1:23" x14ac:dyDescent="0.3">
      <c r="A618">
        <v>617</v>
      </c>
      <c r="B618">
        <v>27</v>
      </c>
      <c r="C618">
        <v>2</v>
      </c>
      <c r="D618">
        <v>5</v>
      </c>
      <c r="E618">
        <v>51</v>
      </c>
      <c r="F618">
        <v>179</v>
      </c>
      <c r="G618">
        <v>51</v>
      </c>
      <c r="H618">
        <v>38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89</v>
      </c>
      <c r="P618">
        <v>170</v>
      </c>
      <c r="Q618">
        <v>31</v>
      </c>
      <c r="R618">
        <v>2</v>
      </c>
      <c r="S618" t="s">
        <v>36</v>
      </c>
      <c r="T618" t="str">
        <f>VLOOKUP(Absent_Data[[#This Row],[Month of absence]],Index!$B$4:$C$15,2,FALSE)</f>
        <v>Winter</v>
      </c>
      <c r="U618" t="str" cm="1">
        <f t="array" ref="U618">_xlfn.IFS(Absent_Data[[#This Row],[Body mass index]]&lt;18.5,"Underweight", Absent_Data[[#This Row],[Body mass index]] &lt;=25, "Healthy", Absent_Data[[#This Row],[Body mass index]]&lt;=30, "Overweight",TRUE, "Obese")</f>
        <v>Obese</v>
      </c>
      <c r="W618" s="14"/>
    </row>
    <row r="619" spans="1:23" x14ac:dyDescent="0.3">
      <c r="A619">
        <v>618</v>
      </c>
      <c r="B619">
        <v>25</v>
      </c>
      <c r="C619">
        <v>2</v>
      </c>
      <c r="D619">
        <v>6</v>
      </c>
      <c r="E619">
        <v>29</v>
      </c>
      <c r="F619">
        <v>235</v>
      </c>
      <c r="G619">
        <v>16</v>
      </c>
      <c r="H619">
        <v>32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75</v>
      </c>
      <c r="P619">
        <v>178</v>
      </c>
      <c r="Q619">
        <v>25</v>
      </c>
      <c r="R619">
        <v>2</v>
      </c>
      <c r="S619" t="s">
        <v>33</v>
      </c>
      <c r="T619" t="str">
        <f>VLOOKUP(Absent_Data[[#This Row],[Month of absence]],Index!$B$4:$C$15,2,FALSE)</f>
        <v>Winter</v>
      </c>
      <c r="U619" t="str" cm="1">
        <f t="array" ref="U619">_xlfn.IFS(Absent_Data[[#This Row],[Body mass index]]&lt;18.5,"Underweight", Absent_Data[[#This Row],[Body mass index]] &lt;=25, "Healthy", Absent_Data[[#This Row],[Body mass index]]&lt;=30, "Overweight",TRUE, "Obese")</f>
        <v>Healthy</v>
      </c>
      <c r="W619" s="14"/>
    </row>
    <row r="620" spans="1:23" x14ac:dyDescent="0.3">
      <c r="A620">
        <v>619</v>
      </c>
      <c r="B620">
        <v>27</v>
      </c>
      <c r="C620">
        <v>3</v>
      </c>
      <c r="D620">
        <v>2</v>
      </c>
      <c r="E620">
        <v>26</v>
      </c>
      <c r="F620">
        <v>179</v>
      </c>
      <c r="G620">
        <v>51</v>
      </c>
      <c r="H620">
        <v>38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89</v>
      </c>
      <c r="P620">
        <v>170</v>
      </c>
      <c r="Q620">
        <v>31</v>
      </c>
      <c r="R620">
        <v>2</v>
      </c>
      <c r="S620" t="s">
        <v>36</v>
      </c>
      <c r="T620" t="str">
        <f>VLOOKUP(Absent_Data[[#This Row],[Month of absence]],Index!$B$4:$C$15,2,FALSE)</f>
        <v>Spring</v>
      </c>
      <c r="U620" t="str" cm="1">
        <f t="array" ref="U620">_xlfn.IFS(Absent_Data[[#This Row],[Body mass index]]&lt;18.5,"Underweight", Absent_Data[[#This Row],[Body mass index]] &lt;=25, "Healthy", Absent_Data[[#This Row],[Body mass index]]&lt;=30, "Overweight",TRUE, "Obese")</f>
        <v>Obese</v>
      </c>
      <c r="W620" s="14"/>
    </row>
    <row r="621" spans="1:23" x14ac:dyDescent="0.3">
      <c r="A621">
        <v>620</v>
      </c>
      <c r="B621">
        <v>23</v>
      </c>
      <c r="C621">
        <v>3</v>
      </c>
      <c r="D621">
        <v>2</v>
      </c>
      <c r="E621">
        <v>28</v>
      </c>
      <c r="F621">
        <v>248</v>
      </c>
      <c r="G621">
        <v>25</v>
      </c>
      <c r="H621">
        <v>47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1</v>
      </c>
      <c r="O621">
        <v>86</v>
      </c>
      <c r="P621">
        <v>165</v>
      </c>
      <c r="Q621">
        <v>32</v>
      </c>
      <c r="R621">
        <v>2</v>
      </c>
      <c r="S621" t="s">
        <v>22</v>
      </c>
      <c r="T621" t="str">
        <f>VLOOKUP(Absent_Data[[#This Row],[Month of absence]],Index!$B$4:$C$15,2,FALSE)</f>
        <v>Spring</v>
      </c>
      <c r="U621" t="str" cm="1">
        <f t="array" ref="U621">_xlfn.IFS(Absent_Data[[#This Row],[Body mass index]]&lt;18.5,"Underweight", Absent_Data[[#This Row],[Body mass index]] &lt;=25, "Healthy", Absent_Data[[#This Row],[Body mass index]]&lt;=30, "Overweight",TRUE, "Obese")</f>
        <v>Obese</v>
      </c>
      <c r="W621" s="14"/>
    </row>
    <row r="622" spans="1:23" x14ac:dyDescent="0.3">
      <c r="A622">
        <v>621</v>
      </c>
      <c r="B622">
        <v>25</v>
      </c>
      <c r="C622">
        <v>3</v>
      </c>
      <c r="D622">
        <v>3</v>
      </c>
      <c r="E622">
        <v>23</v>
      </c>
      <c r="F622">
        <v>228</v>
      </c>
      <c r="G622">
        <v>14</v>
      </c>
      <c r="H622">
        <v>58</v>
      </c>
      <c r="I622">
        <v>0</v>
      </c>
      <c r="J622">
        <v>1</v>
      </c>
      <c r="K622">
        <v>2</v>
      </c>
      <c r="L622">
        <v>0</v>
      </c>
      <c r="M622">
        <v>0</v>
      </c>
      <c r="N622">
        <v>1</v>
      </c>
      <c r="O622">
        <v>65</v>
      </c>
      <c r="P622">
        <v>172</v>
      </c>
      <c r="Q622">
        <v>22</v>
      </c>
      <c r="R622">
        <v>3</v>
      </c>
      <c r="S622" t="s">
        <v>33</v>
      </c>
      <c r="T622" t="str">
        <f>VLOOKUP(Absent_Data[[#This Row],[Month of absence]],Index!$B$4:$C$15,2,FALSE)</f>
        <v>Spring</v>
      </c>
      <c r="U622" t="str" cm="1">
        <f t="array" ref="U622">_xlfn.IFS(Absent_Data[[#This Row],[Body mass index]]&lt;18.5,"Underweight", Absent_Data[[#This Row],[Body mass index]] &lt;=25, "Healthy", Absent_Data[[#This Row],[Body mass index]]&lt;=30, "Overweight",TRUE, "Obese")</f>
        <v>Healthy</v>
      </c>
      <c r="W622" s="14"/>
    </row>
    <row r="623" spans="1:23" x14ac:dyDescent="0.3">
      <c r="A623">
        <v>622</v>
      </c>
      <c r="B623">
        <v>25</v>
      </c>
      <c r="C623">
        <v>3</v>
      </c>
      <c r="D623">
        <v>3</v>
      </c>
      <c r="E623">
        <v>50</v>
      </c>
      <c r="F623">
        <v>248</v>
      </c>
      <c r="G623">
        <v>25</v>
      </c>
      <c r="H623">
        <v>47</v>
      </c>
      <c r="I623">
        <v>0</v>
      </c>
      <c r="J623">
        <v>1</v>
      </c>
      <c r="K623">
        <v>2</v>
      </c>
      <c r="L623">
        <v>0</v>
      </c>
      <c r="M623">
        <v>0</v>
      </c>
      <c r="N623">
        <v>1</v>
      </c>
      <c r="O623">
        <v>86</v>
      </c>
      <c r="P623">
        <v>165</v>
      </c>
      <c r="Q623">
        <v>32</v>
      </c>
      <c r="R623">
        <v>3</v>
      </c>
      <c r="S623" t="s">
        <v>33</v>
      </c>
      <c r="T623" t="str">
        <f>VLOOKUP(Absent_Data[[#This Row],[Month of absence]],Index!$B$4:$C$15,2,FALSE)</f>
        <v>Spring</v>
      </c>
      <c r="U623" t="str" cm="1">
        <f t="array" ref="U623">_xlfn.IFS(Absent_Data[[#This Row],[Body mass index]]&lt;18.5,"Underweight", Absent_Data[[#This Row],[Body mass index]] &lt;=25, "Healthy", Absent_Data[[#This Row],[Body mass index]]&lt;=30, "Overweight",TRUE, "Obese")</f>
        <v>Obese</v>
      </c>
      <c r="W623" s="14"/>
    </row>
    <row r="624" spans="1:23" x14ac:dyDescent="0.3">
      <c r="A624">
        <v>623</v>
      </c>
      <c r="B624">
        <v>12</v>
      </c>
      <c r="C624">
        <v>3</v>
      </c>
      <c r="D624">
        <v>3</v>
      </c>
      <c r="E624">
        <v>28</v>
      </c>
      <c r="F624">
        <v>228</v>
      </c>
      <c r="G624">
        <v>14</v>
      </c>
      <c r="H624">
        <v>58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1</v>
      </c>
      <c r="O624">
        <v>65</v>
      </c>
      <c r="P624">
        <v>172</v>
      </c>
      <c r="Q624">
        <v>22</v>
      </c>
      <c r="R624">
        <v>112</v>
      </c>
      <c r="S624" t="s">
        <v>39</v>
      </c>
      <c r="T624" t="str">
        <f>VLOOKUP(Absent_Data[[#This Row],[Month of absence]],Index!$B$4:$C$15,2,FALSE)</f>
        <v>Spring</v>
      </c>
      <c r="U624" t="str" cm="1">
        <f t="array" ref="U624">_xlfn.IFS(Absent_Data[[#This Row],[Body mass index]]&lt;18.5,"Underweight", Absent_Data[[#This Row],[Body mass index]] &lt;=25, "Healthy", Absent_Data[[#This Row],[Body mass index]]&lt;=30, "Overweight",TRUE, "Obese")</f>
        <v>Healthy</v>
      </c>
      <c r="W624" s="14"/>
    </row>
    <row r="625" spans="1:23" x14ac:dyDescent="0.3">
      <c r="A625">
        <v>624</v>
      </c>
      <c r="B625">
        <v>27</v>
      </c>
      <c r="C625">
        <v>3</v>
      </c>
      <c r="D625">
        <v>4</v>
      </c>
      <c r="E625">
        <v>39</v>
      </c>
      <c r="F625">
        <v>179</v>
      </c>
      <c r="G625">
        <v>51</v>
      </c>
      <c r="H625">
        <v>38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89</v>
      </c>
      <c r="P625">
        <v>170</v>
      </c>
      <c r="Q625">
        <v>31</v>
      </c>
      <c r="R625">
        <v>2</v>
      </c>
      <c r="S625" t="s">
        <v>36</v>
      </c>
      <c r="T625" t="str">
        <f>VLOOKUP(Absent_Data[[#This Row],[Month of absence]],Index!$B$4:$C$15,2,FALSE)</f>
        <v>Spring</v>
      </c>
      <c r="U625" t="str" cm="1">
        <f t="array" ref="U625">_xlfn.IFS(Absent_Data[[#This Row],[Body mass index]]&lt;18.5,"Underweight", Absent_Data[[#This Row],[Body mass index]] &lt;=25, "Healthy", Absent_Data[[#This Row],[Body mass index]]&lt;=30, "Overweight",TRUE, "Obese")</f>
        <v>Obese</v>
      </c>
      <c r="W625" s="14"/>
    </row>
    <row r="626" spans="1:23" x14ac:dyDescent="0.3">
      <c r="A626">
        <v>625</v>
      </c>
      <c r="B626">
        <v>27</v>
      </c>
      <c r="C626">
        <v>3</v>
      </c>
      <c r="D626">
        <v>5</v>
      </c>
      <c r="E626">
        <v>29</v>
      </c>
      <c r="F626">
        <v>225</v>
      </c>
      <c r="G626">
        <v>26</v>
      </c>
      <c r="H626">
        <v>28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2</v>
      </c>
      <c r="O626">
        <v>69</v>
      </c>
      <c r="P626">
        <v>169</v>
      </c>
      <c r="Q626">
        <v>24</v>
      </c>
      <c r="R626">
        <v>2</v>
      </c>
      <c r="S626" t="s">
        <v>36</v>
      </c>
      <c r="T626" t="str">
        <f>VLOOKUP(Absent_Data[[#This Row],[Month of absence]],Index!$B$4:$C$15,2,FALSE)</f>
        <v>Spring</v>
      </c>
      <c r="U626" t="str" cm="1">
        <f t="array" ref="U626">_xlfn.IFS(Absent_Data[[#This Row],[Body mass index]]&lt;18.5,"Underweight", Absent_Data[[#This Row],[Body mass index]] &lt;=25, "Healthy", Absent_Data[[#This Row],[Body mass index]]&lt;=30, "Overweight",TRUE, "Obese")</f>
        <v>Healthy</v>
      </c>
      <c r="W626" s="14"/>
    </row>
    <row r="627" spans="1:23" x14ac:dyDescent="0.3">
      <c r="A627">
        <v>626</v>
      </c>
      <c r="B627">
        <v>27</v>
      </c>
      <c r="C627">
        <v>3</v>
      </c>
      <c r="D627">
        <v>5</v>
      </c>
      <c r="E627">
        <v>26</v>
      </c>
      <c r="F627">
        <v>179</v>
      </c>
      <c r="G627">
        <v>51</v>
      </c>
      <c r="H627">
        <v>38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89</v>
      </c>
      <c r="P627">
        <v>170</v>
      </c>
      <c r="Q627">
        <v>31</v>
      </c>
      <c r="R627">
        <v>3</v>
      </c>
      <c r="S627" t="s">
        <v>36</v>
      </c>
      <c r="T627" t="str">
        <f>VLOOKUP(Absent_Data[[#This Row],[Month of absence]],Index!$B$4:$C$15,2,FALSE)</f>
        <v>Spring</v>
      </c>
      <c r="U627" t="str" cm="1">
        <f t="array" ref="U627">_xlfn.IFS(Absent_Data[[#This Row],[Body mass index]]&lt;18.5,"Underweight", Absent_Data[[#This Row],[Body mass index]] &lt;=25, "Healthy", Absent_Data[[#This Row],[Body mass index]]&lt;=30, "Overweight",TRUE, "Obese")</f>
        <v>Obese</v>
      </c>
      <c r="W627" s="14"/>
    </row>
    <row r="628" spans="1:23" x14ac:dyDescent="0.3">
      <c r="A628">
        <v>627</v>
      </c>
      <c r="B628">
        <v>25</v>
      </c>
      <c r="C628">
        <v>3</v>
      </c>
      <c r="D628">
        <v>5</v>
      </c>
      <c r="E628">
        <v>29</v>
      </c>
      <c r="F628">
        <v>225</v>
      </c>
      <c r="G628">
        <v>26</v>
      </c>
      <c r="H628">
        <v>28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2</v>
      </c>
      <c r="O628">
        <v>69</v>
      </c>
      <c r="P628">
        <v>169</v>
      </c>
      <c r="Q628">
        <v>24</v>
      </c>
      <c r="R628">
        <v>2</v>
      </c>
      <c r="S628" t="s">
        <v>33</v>
      </c>
      <c r="T628" t="str">
        <f>VLOOKUP(Absent_Data[[#This Row],[Month of absence]],Index!$B$4:$C$15,2,FALSE)</f>
        <v>Spring</v>
      </c>
      <c r="U628" t="str" cm="1">
        <f t="array" ref="U628">_xlfn.IFS(Absent_Data[[#This Row],[Body mass index]]&lt;18.5,"Underweight", Absent_Data[[#This Row],[Body mass index]] &lt;=25, "Healthy", Absent_Data[[#This Row],[Body mass index]]&lt;=30, "Overweight",TRUE, "Obese")</f>
        <v>Healthy</v>
      </c>
      <c r="W628" s="14"/>
    </row>
    <row r="629" spans="1:23" x14ac:dyDescent="0.3">
      <c r="A629">
        <v>628</v>
      </c>
      <c r="B629">
        <v>27</v>
      </c>
      <c r="C629">
        <v>3</v>
      </c>
      <c r="D629">
        <v>6</v>
      </c>
      <c r="E629">
        <v>23</v>
      </c>
      <c r="F629">
        <v>179</v>
      </c>
      <c r="G629">
        <v>26</v>
      </c>
      <c r="H629">
        <v>30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56</v>
      </c>
      <c r="P629">
        <v>171</v>
      </c>
      <c r="Q629">
        <v>19</v>
      </c>
      <c r="R629">
        <v>3</v>
      </c>
      <c r="S629" t="s">
        <v>36</v>
      </c>
      <c r="T629" t="str">
        <f>VLOOKUP(Absent_Data[[#This Row],[Month of absence]],Index!$B$4:$C$15,2,FALSE)</f>
        <v>Spring</v>
      </c>
      <c r="U629" t="str" cm="1">
        <f t="array" ref="U629">_xlfn.IFS(Absent_Data[[#This Row],[Body mass index]]&lt;18.5,"Underweight", Absent_Data[[#This Row],[Body mass index]] &lt;=25, "Healthy", Absent_Data[[#This Row],[Body mass index]]&lt;=30, "Overweight",TRUE, "Obese")</f>
        <v>Healthy</v>
      </c>
      <c r="W629" s="14"/>
    </row>
    <row r="630" spans="1:23" x14ac:dyDescent="0.3">
      <c r="A630">
        <v>629</v>
      </c>
      <c r="B630">
        <v>25</v>
      </c>
      <c r="C630">
        <v>3</v>
      </c>
      <c r="D630">
        <v>2</v>
      </c>
      <c r="E630">
        <v>26</v>
      </c>
      <c r="F630">
        <v>235</v>
      </c>
      <c r="G630">
        <v>16</v>
      </c>
      <c r="H630">
        <v>32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75</v>
      </c>
      <c r="P630">
        <v>178</v>
      </c>
      <c r="Q630">
        <v>25</v>
      </c>
      <c r="R630">
        <v>3</v>
      </c>
      <c r="S630" t="s">
        <v>33</v>
      </c>
      <c r="T630" t="str">
        <f>VLOOKUP(Absent_Data[[#This Row],[Month of absence]],Index!$B$4:$C$15,2,FALSE)</f>
        <v>Spring</v>
      </c>
      <c r="U630" t="str" cm="1">
        <f t="array" ref="U630">_xlfn.IFS(Absent_Data[[#This Row],[Body mass index]]&lt;18.5,"Underweight", Absent_Data[[#This Row],[Body mass index]] &lt;=25, "Healthy", Absent_Data[[#This Row],[Body mass index]]&lt;=30, "Overweight",TRUE, "Obese")</f>
        <v>Healthy</v>
      </c>
      <c r="W630" s="14"/>
    </row>
    <row r="631" spans="1:23" x14ac:dyDescent="0.3">
      <c r="A631">
        <v>630</v>
      </c>
      <c r="B631">
        <v>19</v>
      </c>
      <c r="C631">
        <v>3</v>
      </c>
      <c r="D631">
        <v>2</v>
      </c>
      <c r="E631">
        <v>26</v>
      </c>
      <c r="F631">
        <v>361</v>
      </c>
      <c r="G631">
        <v>52</v>
      </c>
      <c r="H631">
        <v>28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4</v>
      </c>
      <c r="O631">
        <v>80</v>
      </c>
      <c r="P631">
        <v>172</v>
      </c>
      <c r="Q631">
        <v>27</v>
      </c>
      <c r="R631">
        <v>8</v>
      </c>
      <c r="S631" t="s">
        <v>25</v>
      </c>
      <c r="T631" t="str">
        <f>VLOOKUP(Absent_Data[[#This Row],[Month of absence]],Index!$B$4:$C$15,2,FALSE)</f>
        <v>Spring</v>
      </c>
      <c r="U631" t="str" cm="1">
        <f t="array" ref="U631">_xlfn.IFS(Absent_Data[[#This Row],[Body mass index]]&lt;18.5,"Underweight", Absent_Data[[#This Row],[Body mass index]] &lt;=25, "Healthy", Absent_Data[[#This Row],[Body mass index]]&lt;=30, "Overweight",TRUE, "Obese")</f>
        <v>Overweight</v>
      </c>
      <c r="W631" s="14"/>
    </row>
    <row r="632" spans="1:23" x14ac:dyDescent="0.3">
      <c r="A632">
        <v>631</v>
      </c>
      <c r="B632">
        <v>13</v>
      </c>
      <c r="C632">
        <v>3</v>
      </c>
      <c r="D632">
        <v>3</v>
      </c>
      <c r="E632">
        <v>35</v>
      </c>
      <c r="F632">
        <v>179</v>
      </c>
      <c r="G632">
        <v>51</v>
      </c>
      <c r="H632">
        <v>38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89</v>
      </c>
      <c r="P632">
        <v>170</v>
      </c>
      <c r="Q632">
        <v>31</v>
      </c>
      <c r="R632">
        <v>8</v>
      </c>
      <c r="S632" t="s">
        <v>30</v>
      </c>
      <c r="T632" t="str">
        <f>VLOOKUP(Absent_Data[[#This Row],[Month of absence]],Index!$B$4:$C$15,2,FALSE)</f>
        <v>Spring</v>
      </c>
      <c r="U632" t="str" cm="1">
        <f t="array" ref="U632">_xlfn.IFS(Absent_Data[[#This Row],[Body mass index]]&lt;18.5,"Underweight", Absent_Data[[#This Row],[Body mass index]] &lt;=25, "Healthy", Absent_Data[[#This Row],[Body mass index]]&lt;=30, "Overweight",TRUE, "Obese")</f>
        <v>Obese</v>
      </c>
      <c r="W632" s="14"/>
    </row>
    <row r="633" spans="1:23" x14ac:dyDescent="0.3">
      <c r="A633">
        <v>632</v>
      </c>
      <c r="B633">
        <v>27</v>
      </c>
      <c r="C633">
        <v>3</v>
      </c>
      <c r="D633">
        <v>4</v>
      </c>
      <c r="E633">
        <v>41</v>
      </c>
      <c r="F633">
        <v>179</v>
      </c>
      <c r="G633">
        <v>51</v>
      </c>
      <c r="H633">
        <v>38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89</v>
      </c>
      <c r="P633">
        <v>170</v>
      </c>
      <c r="Q633">
        <v>31</v>
      </c>
      <c r="R633">
        <v>2</v>
      </c>
      <c r="S633" t="s">
        <v>36</v>
      </c>
      <c r="T633" t="str">
        <f>VLOOKUP(Absent_Data[[#This Row],[Month of absence]],Index!$B$4:$C$15,2,FALSE)</f>
        <v>Spring</v>
      </c>
      <c r="U633" t="str" cm="1">
        <f t="array" ref="U633">_xlfn.IFS(Absent_Data[[#This Row],[Body mass index]]&lt;18.5,"Underweight", Absent_Data[[#This Row],[Body mass index]] &lt;=25, "Healthy", Absent_Data[[#This Row],[Body mass index]]&lt;=30, "Overweight",TRUE, "Obese")</f>
        <v>Obese</v>
      </c>
      <c r="W633" s="14"/>
    </row>
    <row r="634" spans="1:23" x14ac:dyDescent="0.3">
      <c r="A634">
        <v>633</v>
      </c>
      <c r="B634">
        <v>27</v>
      </c>
      <c r="C634">
        <v>3</v>
      </c>
      <c r="D634">
        <v>5</v>
      </c>
      <c r="E634">
        <v>47</v>
      </c>
      <c r="F634">
        <v>179</v>
      </c>
      <c r="G634">
        <v>51</v>
      </c>
      <c r="H634">
        <v>38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89</v>
      </c>
      <c r="P634">
        <v>170</v>
      </c>
      <c r="Q634">
        <v>31</v>
      </c>
      <c r="R634">
        <v>3</v>
      </c>
      <c r="S634" t="s">
        <v>36</v>
      </c>
      <c r="T634" t="str">
        <f>VLOOKUP(Absent_Data[[#This Row],[Month of absence]],Index!$B$4:$C$15,2,FALSE)</f>
        <v>Spring</v>
      </c>
      <c r="U634" t="str" cm="1">
        <f t="array" ref="U634">_xlfn.IFS(Absent_Data[[#This Row],[Body mass index]]&lt;18.5,"Underweight", Absent_Data[[#This Row],[Body mass index]] &lt;=25, "Healthy", Absent_Data[[#This Row],[Body mass index]]&lt;=30, "Overweight",TRUE, "Obese")</f>
        <v>Obese</v>
      </c>
      <c r="W634" s="14"/>
    </row>
    <row r="635" spans="1:23" x14ac:dyDescent="0.3">
      <c r="A635">
        <v>634</v>
      </c>
      <c r="B635">
        <v>27</v>
      </c>
      <c r="C635">
        <v>3</v>
      </c>
      <c r="D635">
        <v>6</v>
      </c>
      <c r="E635">
        <v>52</v>
      </c>
      <c r="F635">
        <v>179</v>
      </c>
      <c r="G635">
        <v>26</v>
      </c>
      <c r="H635">
        <v>30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56</v>
      </c>
      <c r="P635">
        <v>171</v>
      </c>
      <c r="Q635">
        <v>19</v>
      </c>
      <c r="R635">
        <v>2</v>
      </c>
      <c r="S635" t="s">
        <v>36</v>
      </c>
      <c r="T635" t="str">
        <f>VLOOKUP(Absent_Data[[#This Row],[Month of absence]],Index!$B$4:$C$15,2,FALSE)</f>
        <v>Spring</v>
      </c>
      <c r="U635" t="str" cm="1">
        <f t="array" ref="U635">_xlfn.IFS(Absent_Data[[#This Row],[Body mass index]]&lt;18.5,"Underweight", Absent_Data[[#This Row],[Body mass index]] &lt;=25, "Healthy", Absent_Data[[#This Row],[Body mass index]]&lt;=30, "Overweight",TRUE, "Obese")</f>
        <v>Healthy</v>
      </c>
      <c r="W635" s="14"/>
    </row>
    <row r="636" spans="1:23" x14ac:dyDescent="0.3">
      <c r="A636">
        <v>635</v>
      </c>
      <c r="B636">
        <v>10</v>
      </c>
      <c r="C636">
        <v>3</v>
      </c>
      <c r="D636">
        <v>2</v>
      </c>
      <c r="E636">
        <v>27</v>
      </c>
      <c r="F636">
        <v>179</v>
      </c>
      <c r="G636">
        <v>51</v>
      </c>
      <c r="H636">
        <v>38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89</v>
      </c>
      <c r="P636">
        <v>170</v>
      </c>
      <c r="Q636">
        <v>31</v>
      </c>
      <c r="R636">
        <v>4</v>
      </c>
      <c r="S636" t="s">
        <v>28</v>
      </c>
      <c r="T636" t="str">
        <f>VLOOKUP(Absent_Data[[#This Row],[Month of absence]],Index!$B$4:$C$15,2,FALSE)</f>
        <v>Spring</v>
      </c>
      <c r="U636" t="str" cm="1">
        <f t="array" ref="U636">_xlfn.IFS(Absent_Data[[#This Row],[Body mass index]]&lt;18.5,"Underweight", Absent_Data[[#This Row],[Body mass index]] &lt;=25, "Healthy", Absent_Data[[#This Row],[Body mass index]]&lt;=30, "Overweight",TRUE, "Obese")</f>
        <v>Obese</v>
      </c>
      <c r="W636" s="14"/>
    </row>
    <row r="637" spans="1:23" x14ac:dyDescent="0.3">
      <c r="A637">
        <v>636</v>
      </c>
      <c r="B637">
        <v>13</v>
      </c>
      <c r="C637">
        <v>3</v>
      </c>
      <c r="D637">
        <v>2</v>
      </c>
      <c r="E637">
        <v>45</v>
      </c>
      <c r="F637">
        <v>248</v>
      </c>
      <c r="G637">
        <v>25</v>
      </c>
      <c r="H637">
        <v>47</v>
      </c>
      <c r="I637">
        <v>0</v>
      </c>
      <c r="J637">
        <v>1</v>
      </c>
      <c r="K637">
        <v>2</v>
      </c>
      <c r="L637">
        <v>0</v>
      </c>
      <c r="M637">
        <v>0</v>
      </c>
      <c r="N637">
        <v>1</v>
      </c>
      <c r="O637">
        <v>86</v>
      </c>
      <c r="P637">
        <v>165</v>
      </c>
      <c r="Q637">
        <v>32</v>
      </c>
      <c r="R637">
        <v>2</v>
      </c>
      <c r="S637" t="s">
        <v>30</v>
      </c>
      <c r="T637" t="str">
        <f>VLOOKUP(Absent_Data[[#This Row],[Month of absence]],Index!$B$4:$C$15,2,FALSE)</f>
        <v>Spring</v>
      </c>
      <c r="U637" t="str" cm="1">
        <f t="array" ref="U637">_xlfn.IFS(Absent_Data[[#This Row],[Body mass index]]&lt;18.5,"Underweight", Absent_Data[[#This Row],[Body mass index]] &lt;=25, "Healthy", Absent_Data[[#This Row],[Body mass index]]&lt;=30, "Overweight",TRUE, "Obese")</f>
        <v>Obese</v>
      </c>
      <c r="W637" s="14"/>
    </row>
    <row r="638" spans="1:23" x14ac:dyDescent="0.3">
      <c r="A638">
        <v>637</v>
      </c>
      <c r="B638">
        <v>27</v>
      </c>
      <c r="C638">
        <v>3</v>
      </c>
      <c r="D638">
        <v>2</v>
      </c>
      <c r="E638">
        <v>24</v>
      </c>
      <c r="F638">
        <v>179</v>
      </c>
      <c r="G638">
        <v>51</v>
      </c>
      <c r="H638">
        <v>38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89</v>
      </c>
      <c r="P638">
        <v>170</v>
      </c>
      <c r="Q638">
        <v>31</v>
      </c>
      <c r="R638">
        <v>3</v>
      </c>
      <c r="S638" t="s">
        <v>36</v>
      </c>
      <c r="T638" t="str">
        <f>VLOOKUP(Absent_Data[[#This Row],[Month of absence]],Index!$B$4:$C$15,2,FALSE)</f>
        <v>Spring</v>
      </c>
      <c r="U638" t="str" cm="1">
        <f t="array" ref="U638">_xlfn.IFS(Absent_Data[[#This Row],[Body mass index]]&lt;18.5,"Underweight", Absent_Data[[#This Row],[Body mass index]] &lt;=25, "Healthy", Absent_Data[[#This Row],[Body mass index]]&lt;=30, "Overweight",TRUE, "Obese")</f>
        <v>Obese</v>
      </c>
      <c r="W638" s="14"/>
    </row>
    <row r="639" spans="1:23" x14ac:dyDescent="0.3">
      <c r="A639">
        <v>638</v>
      </c>
      <c r="B639">
        <v>7</v>
      </c>
      <c r="C639">
        <v>3</v>
      </c>
      <c r="D639">
        <v>2</v>
      </c>
      <c r="E639">
        <v>40</v>
      </c>
      <c r="F639">
        <v>225</v>
      </c>
      <c r="G639">
        <v>26</v>
      </c>
      <c r="H639">
        <v>28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2</v>
      </c>
      <c r="O639">
        <v>69</v>
      </c>
      <c r="P639">
        <v>169</v>
      </c>
      <c r="Q639">
        <v>24</v>
      </c>
      <c r="R639">
        <v>8</v>
      </c>
      <c r="S639" t="s">
        <v>23</v>
      </c>
      <c r="T639" t="str">
        <f>VLOOKUP(Absent_Data[[#This Row],[Month of absence]],Index!$B$4:$C$15,2,FALSE)</f>
        <v>Spring</v>
      </c>
      <c r="U639" t="str" cm="1">
        <f t="array" ref="U639">_xlfn.IFS(Absent_Data[[#This Row],[Body mass index]]&lt;18.5,"Underweight", Absent_Data[[#This Row],[Body mass index]] &lt;=25, "Healthy", Absent_Data[[#This Row],[Body mass index]]&lt;=30, "Overweight",TRUE, "Obese")</f>
        <v>Healthy</v>
      </c>
      <c r="W639" s="14"/>
    </row>
    <row r="640" spans="1:23" x14ac:dyDescent="0.3">
      <c r="A640">
        <v>639</v>
      </c>
      <c r="B640">
        <v>27</v>
      </c>
      <c r="C640">
        <v>3</v>
      </c>
      <c r="D640">
        <v>3</v>
      </c>
      <c r="E640">
        <v>26</v>
      </c>
      <c r="F640">
        <v>179</v>
      </c>
      <c r="G640">
        <v>51</v>
      </c>
      <c r="H640">
        <v>38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89</v>
      </c>
      <c r="P640">
        <v>170</v>
      </c>
      <c r="Q640">
        <v>31</v>
      </c>
      <c r="R640">
        <v>2</v>
      </c>
      <c r="S640" t="s">
        <v>36</v>
      </c>
      <c r="T640" t="str">
        <f>VLOOKUP(Absent_Data[[#This Row],[Month of absence]],Index!$B$4:$C$15,2,FALSE)</f>
        <v>Spring</v>
      </c>
      <c r="U640" t="str" cm="1">
        <f t="array" ref="U640">_xlfn.IFS(Absent_Data[[#This Row],[Body mass index]]&lt;18.5,"Underweight", Absent_Data[[#This Row],[Body mass index]] &lt;=25, "Healthy", Absent_Data[[#This Row],[Body mass index]]&lt;=30, "Overweight",TRUE, "Obese")</f>
        <v>Obese</v>
      </c>
      <c r="W640" s="14"/>
    </row>
    <row r="641" spans="1:23" x14ac:dyDescent="0.3">
      <c r="A641">
        <v>640</v>
      </c>
      <c r="B641">
        <v>23</v>
      </c>
      <c r="C641">
        <v>3</v>
      </c>
      <c r="D641">
        <v>4</v>
      </c>
      <c r="E641">
        <v>38</v>
      </c>
      <c r="F641">
        <v>289</v>
      </c>
      <c r="G641">
        <v>36</v>
      </c>
      <c r="H641">
        <v>33</v>
      </c>
      <c r="I641">
        <v>0</v>
      </c>
      <c r="J641">
        <v>1</v>
      </c>
      <c r="K641">
        <v>2</v>
      </c>
      <c r="L641">
        <v>1</v>
      </c>
      <c r="M641">
        <v>0</v>
      </c>
      <c r="N641">
        <v>1</v>
      </c>
      <c r="O641">
        <v>90</v>
      </c>
      <c r="P641">
        <v>172</v>
      </c>
      <c r="Q641">
        <v>30</v>
      </c>
      <c r="R641">
        <v>8</v>
      </c>
      <c r="S641" t="s">
        <v>22</v>
      </c>
      <c r="T641" t="str">
        <f>VLOOKUP(Absent_Data[[#This Row],[Month of absence]],Index!$B$4:$C$15,2,FALSE)</f>
        <v>Spring</v>
      </c>
      <c r="U641" t="str" cm="1">
        <f t="array" ref="U641">_xlfn.IFS(Absent_Data[[#This Row],[Body mass index]]&lt;18.5,"Underweight", Absent_Data[[#This Row],[Body mass index]] &lt;=25, "Healthy", Absent_Data[[#This Row],[Body mass index]]&lt;=30, "Overweight",TRUE, "Obese")</f>
        <v>Overweight</v>
      </c>
      <c r="W641" s="14"/>
    </row>
    <row r="642" spans="1:23" x14ac:dyDescent="0.3">
      <c r="A642">
        <v>641</v>
      </c>
      <c r="B642">
        <v>25</v>
      </c>
      <c r="C642">
        <v>3</v>
      </c>
      <c r="D642">
        <v>4</v>
      </c>
      <c r="E642">
        <v>46</v>
      </c>
      <c r="F642">
        <v>228</v>
      </c>
      <c r="G642">
        <v>14</v>
      </c>
      <c r="H642">
        <v>58</v>
      </c>
      <c r="I642">
        <v>0</v>
      </c>
      <c r="J642">
        <v>1</v>
      </c>
      <c r="K642">
        <v>2</v>
      </c>
      <c r="L642">
        <v>0</v>
      </c>
      <c r="M642">
        <v>0</v>
      </c>
      <c r="N642">
        <v>1</v>
      </c>
      <c r="O642">
        <v>65</v>
      </c>
      <c r="P642">
        <v>172</v>
      </c>
      <c r="Q642">
        <v>22</v>
      </c>
      <c r="R642">
        <v>2</v>
      </c>
      <c r="S642" t="s">
        <v>33</v>
      </c>
      <c r="T642" t="str">
        <f>VLOOKUP(Absent_Data[[#This Row],[Month of absence]],Index!$B$4:$C$15,2,FALSE)</f>
        <v>Spring</v>
      </c>
      <c r="U642" t="str" cm="1">
        <f t="array" ref="U642">_xlfn.IFS(Absent_Data[[#This Row],[Body mass index]]&lt;18.5,"Underweight", Absent_Data[[#This Row],[Body mass index]] &lt;=25, "Healthy", Absent_Data[[#This Row],[Body mass index]]&lt;=30, "Overweight",TRUE, "Obese")</f>
        <v>Healthy</v>
      </c>
      <c r="W642" s="14"/>
    </row>
    <row r="643" spans="1:23" x14ac:dyDescent="0.3">
      <c r="A643">
        <v>642</v>
      </c>
      <c r="B643">
        <v>27</v>
      </c>
      <c r="C643">
        <v>3</v>
      </c>
      <c r="D643">
        <v>4</v>
      </c>
      <c r="E643">
        <v>43</v>
      </c>
      <c r="F643">
        <v>179</v>
      </c>
      <c r="G643">
        <v>51</v>
      </c>
      <c r="H643">
        <v>38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89</v>
      </c>
      <c r="P643">
        <v>170</v>
      </c>
      <c r="Q643">
        <v>31</v>
      </c>
      <c r="R643">
        <v>2</v>
      </c>
      <c r="S643" t="s">
        <v>36</v>
      </c>
      <c r="T643" t="str">
        <f>VLOOKUP(Absent_Data[[#This Row],[Month of absence]],Index!$B$4:$C$15,2,FALSE)</f>
        <v>Spring</v>
      </c>
      <c r="U643" t="str" cm="1">
        <f t="array" ref="U643">_xlfn.IFS(Absent_Data[[#This Row],[Body mass index]]&lt;18.5,"Underweight", Absent_Data[[#This Row],[Body mass index]] &lt;=25, "Healthy", Absent_Data[[#This Row],[Body mass index]]&lt;=30, "Overweight",TRUE, "Obese")</f>
        <v>Obese</v>
      </c>
      <c r="W643" s="14"/>
    </row>
    <row r="644" spans="1:23" x14ac:dyDescent="0.3">
      <c r="A644">
        <v>643</v>
      </c>
      <c r="B644">
        <v>23</v>
      </c>
      <c r="C644">
        <v>3</v>
      </c>
      <c r="D644">
        <v>5</v>
      </c>
      <c r="E644">
        <v>37</v>
      </c>
      <c r="F644">
        <v>248</v>
      </c>
      <c r="G644">
        <v>25</v>
      </c>
      <c r="H644">
        <v>47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1</v>
      </c>
      <c r="O644">
        <v>86</v>
      </c>
      <c r="P644">
        <v>165</v>
      </c>
      <c r="Q644">
        <v>32</v>
      </c>
      <c r="R644">
        <v>3</v>
      </c>
      <c r="S644" t="s">
        <v>22</v>
      </c>
      <c r="T644" t="str">
        <f>VLOOKUP(Absent_Data[[#This Row],[Month of absence]],Index!$B$4:$C$15,2,FALSE)</f>
        <v>Spring</v>
      </c>
      <c r="U644" t="str" cm="1">
        <f t="array" ref="U644">_xlfn.IFS(Absent_Data[[#This Row],[Body mass index]]&lt;18.5,"Underweight", Absent_Data[[#This Row],[Body mass index]] &lt;=25, "Healthy", Absent_Data[[#This Row],[Body mass index]]&lt;=30, "Overweight",TRUE, "Obese")</f>
        <v>Obese</v>
      </c>
      <c r="W644" s="14"/>
    </row>
    <row r="645" spans="1:23" x14ac:dyDescent="0.3">
      <c r="A645">
        <v>644</v>
      </c>
      <c r="B645">
        <v>27</v>
      </c>
      <c r="C645">
        <v>3</v>
      </c>
      <c r="D645">
        <v>5</v>
      </c>
      <c r="E645">
        <v>39</v>
      </c>
      <c r="F645">
        <v>179</v>
      </c>
      <c r="G645">
        <v>51</v>
      </c>
      <c r="H645">
        <v>38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89</v>
      </c>
      <c r="P645">
        <v>170</v>
      </c>
      <c r="Q645">
        <v>31</v>
      </c>
      <c r="R645">
        <v>3</v>
      </c>
      <c r="S645" t="s">
        <v>36</v>
      </c>
      <c r="T645" t="str">
        <f>VLOOKUP(Absent_Data[[#This Row],[Month of absence]],Index!$B$4:$C$15,2,FALSE)</f>
        <v>Spring</v>
      </c>
      <c r="U645" t="str" cm="1">
        <f t="array" ref="U645">_xlfn.IFS(Absent_Data[[#This Row],[Body mass index]]&lt;18.5,"Underweight", Absent_Data[[#This Row],[Body mass index]] &lt;=25, "Healthy", Absent_Data[[#This Row],[Body mass index]]&lt;=30, "Overweight",TRUE, "Obese")</f>
        <v>Obese</v>
      </c>
      <c r="W645" s="14"/>
    </row>
    <row r="646" spans="1:23" x14ac:dyDescent="0.3">
      <c r="A646">
        <v>645</v>
      </c>
      <c r="B646">
        <v>23</v>
      </c>
      <c r="C646">
        <v>3</v>
      </c>
      <c r="D646">
        <v>6</v>
      </c>
      <c r="E646">
        <v>22</v>
      </c>
      <c r="F646">
        <v>179</v>
      </c>
      <c r="G646">
        <v>26</v>
      </c>
      <c r="H646">
        <v>30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56</v>
      </c>
      <c r="P646">
        <v>171</v>
      </c>
      <c r="Q646">
        <v>19</v>
      </c>
      <c r="R646">
        <v>2</v>
      </c>
      <c r="S646" t="s">
        <v>22</v>
      </c>
      <c r="T646" t="str">
        <f>VLOOKUP(Absent_Data[[#This Row],[Month of absence]],Index!$B$4:$C$15,2,FALSE)</f>
        <v>Spring</v>
      </c>
      <c r="U646" t="str" cm="1">
        <f t="array" ref="U646">_xlfn.IFS(Absent_Data[[#This Row],[Body mass index]]&lt;18.5,"Underweight", Absent_Data[[#This Row],[Body mass index]] &lt;=25, "Healthy", Absent_Data[[#This Row],[Body mass index]]&lt;=30, "Overweight",TRUE, "Obese")</f>
        <v>Healthy</v>
      </c>
      <c r="W646" s="14"/>
    </row>
    <row r="647" spans="1:23" x14ac:dyDescent="0.3">
      <c r="A647">
        <v>646</v>
      </c>
      <c r="B647">
        <v>27</v>
      </c>
      <c r="C647">
        <v>3</v>
      </c>
      <c r="D647">
        <v>6</v>
      </c>
      <c r="E647">
        <v>52</v>
      </c>
      <c r="F647">
        <v>179</v>
      </c>
      <c r="G647">
        <v>51</v>
      </c>
      <c r="H647">
        <v>38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89</v>
      </c>
      <c r="P647">
        <v>170</v>
      </c>
      <c r="Q647">
        <v>31</v>
      </c>
      <c r="R647">
        <v>3</v>
      </c>
      <c r="S647" t="s">
        <v>36</v>
      </c>
      <c r="T647" t="str">
        <f>VLOOKUP(Absent_Data[[#This Row],[Month of absence]],Index!$B$4:$C$15,2,FALSE)</f>
        <v>Spring</v>
      </c>
      <c r="U647" t="str" cm="1">
        <f t="array" ref="U647">_xlfn.IFS(Absent_Data[[#This Row],[Body mass index]]&lt;18.5,"Underweight", Absent_Data[[#This Row],[Body mass index]] &lt;=25, "Healthy", Absent_Data[[#This Row],[Body mass index]]&lt;=30, "Overweight",TRUE, "Obese")</f>
        <v>Obese</v>
      </c>
      <c r="W647" s="14"/>
    </row>
    <row r="648" spans="1:23" x14ac:dyDescent="0.3">
      <c r="A648">
        <v>647</v>
      </c>
      <c r="B648">
        <v>27</v>
      </c>
      <c r="C648">
        <v>3</v>
      </c>
      <c r="D648">
        <v>3</v>
      </c>
      <c r="E648">
        <v>46</v>
      </c>
      <c r="F648">
        <v>179</v>
      </c>
      <c r="G648">
        <v>51</v>
      </c>
      <c r="H648">
        <v>38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89</v>
      </c>
      <c r="P648">
        <v>170</v>
      </c>
      <c r="Q648">
        <v>31</v>
      </c>
      <c r="R648">
        <v>3</v>
      </c>
      <c r="S648" t="s">
        <v>36</v>
      </c>
      <c r="T648" t="str">
        <f>VLOOKUP(Absent_Data[[#This Row],[Month of absence]],Index!$B$4:$C$15,2,FALSE)</f>
        <v>Spring</v>
      </c>
      <c r="U648" t="str" cm="1">
        <f t="array" ref="U648">_xlfn.IFS(Absent_Data[[#This Row],[Body mass index]]&lt;18.5,"Underweight", Absent_Data[[#This Row],[Body mass index]] &lt;=25, "Healthy", Absent_Data[[#This Row],[Body mass index]]&lt;=30, "Overweight",TRUE, "Obese")</f>
        <v>Obese</v>
      </c>
      <c r="W648" s="14"/>
    </row>
    <row r="649" spans="1:23" x14ac:dyDescent="0.3">
      <c r="A649">
        <v>648</v>
      </c>
      <c r="B649">
        <v>23</v>
      </c>
      <c r="C649">
        <v>3</v>
      </c>
      <c r="D649">
        <v>4</v>
      </c>
      <c r="E649">
        <v>45</v>
      </c>
      <c r="F649">
        <v>118</v>
      </c>
      <c r="G649">
        <v>15</v>
      </c>
      <c r="H649">
        <v>46</v>
      </c>
      <c r="I649">
        <v>0</v>
      </c>
      <c r="J649">
        <v>1</v>
      </c>
      <c r="K649">
        <v>2</v>
      </c>
      <c r="L649">
        <v>1</v>
      </c>
      <c r="M649">
        <v>1</v>
      </c>
      <c r="N649">
        <v>0</v>
      </c>
      <c r="O649">
        <v>75</v>
      </c>
      <c r="P649">
        <v>175</v>
      </c>
      <c r="Q649">
        <v>25</v>
      </c>
      <c r="R649">
        <v>8</v>
      </c>
      <c r="S649" t="s">
        <v>22</v>
      </c>
      <c r="T649" t="str">
        <f>VLOOKUP(Absent_Data[[#This Row],[Month of absence]],Index!$B$4:$C$15,2,FALSE)</f>
        <v>Spring</v>
      </c>
      <c r="U649" t="str" cm="1">
        <f t="array" ref="U649">_xlfn.IFS(Absent_Data[[#This Row],[Body mass index]]&lt;18.5,"Underweight", Absent_Data[[#This Row],[Body mass index]] &lt;=25, "Healthy", Absent_Data[[#This Row],[Body mass index]]&lt;=30, "Overweight",TRUE, "Obese")</f>
        <v>Healthy</v>
      </c>
      <c r="W649" s="14"/>
    </row>
    <row r="650" spans="1:23" x14ac:dyDescent="0.3">
      <c r="A650">
        <v>649</v>
      </c>
      <c r="B650">
        <v>13</v>
      </c>
      <c r="C650">
        <v>3</v>
      </c>
      <c r="D650">
        <v>4</v>
      </c>
      <c r="E650">
        <v>51</v>
      </c>
      <c r="F650">
        <v>155</v>
      </c>
      <c r="G650">
        <v>12</v>
      </c>
      <c r="H650">
        <v>34</v>
      </c>
      <c r="I650">
        <v>0</v>
      </c>
      <c r="J650">
        <v>1</v>
      </c>
      <c r="K650">
        <v>2</v>
      </c>
      <c r="L650">
        <v>1</v>
      </c>
      <c r="M650">
        <v>0</v>
      </c>
      <c r="N650">
        <v>0</v>
      </c>
      <c r="O650">
        <v>95</v>
      </c>
      <c r="P650">
        <v>196</v>
      </c>
      <c r="Q650">
        <v>25</v>
      </c>
      <c r="R650">
        <v>24</v>
      </c>
      <c r="S650" t="s">
        <v>30</v>
      </c>
      <c r="T650" t="str">
        <f>VLOOKUP(Absent_Data[[#This Row],[Month of absence]],Index!$B$4:$C$15,2,FALSE)</f>
        <v>Spring</v>
      </c>
      <c r="U650" t="str" cm="1">
        <f t="array" ref="U650">_xlfn.IFS(Absent_Data[[#This Row],[Body mass index]]&lt;18.5,"Underweight", Absent_Data[[#This Row],[Body mass index]] &lt;=25, "Healthy", Absent_Data[[#This Row],[Body mass index]]&lt;=30, "Overweight",TRUE, "Obese")</f>
        <v>Healthy</v>
      </c>
      <c r="W650" s="14"/>
    </row>
    <row r="651" spans="1:23" x14ac:dyDescent="0.3">
      <c r="A651">
        <v>650</v>
      </c>
      <c r="B651">
        <v>27</v>
      </c>
      <c r="C651">
        <v>3</v>
      </c>
      <c r="D651">
        <v>4</v>
      </c>
      <c r="E651">
        <v>39</v>
      </c>
      <c r="F651">
        <v>179</v>
      </c>
      <c r="G651">
        <v>51</v>
      </c>
      <c r="H651">
        <v>38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89</v>
      </c>
      <c r="P651">
        <v>170</v>
      </c>
      <c r="Q651">
        <v>31</v>
      </c>
      <c r="R651">
        <v>3</v>
      </c>
      <c r="S651" t="s">
        <v>36</v>
      </c>
      <c r="T651" t="str">
        <f>VLOOKUP(Absent_Data[[#This Row],[Month of absence]],Index!$B$4:$C$15,2,FALSE)</f>
        <v>Spring</v>
      </c>
      <c r="U651" t="str" cm="1">
        <f t="array" ref="U651">_xlfn.IFS(Absent_Data[[#This Row],[Body mass index]]&lt;18.5,"Underweight", Absent_Data[[#This Row],[Body mass index]] &lt;=25, "Healthy", Absent_Data[[#This Row],[Body mass index]]&lt;=30, "Overweight",TRUE, "Obese")</f>
        <v>Obese</v>
      </c>
      <c r="W651" s="14"/>
    </row>
    <row r="652" spans="1:23" x14ac:dyDescent="0.3">
      <c r="A652">
        <v>651</v>
      </c>
      <c r="B652">
        <v>27</v>
      </c>
      <c r="C652">
        <v>3</v>
      </c>
      <c r="D652">
        <v>5</v>
      </c>
      <c r="E652">
        <v>31</v>
      </c>
      <c r="F652">
        <v>179</v>
      </c>
      <c r="G652">
        <v>51</v>
      </c>
      <c r="H652">
        <v>38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89</v>
      </c>
      <c r="P652">
        <v>170</v>
      </c>
      <c r="Q652">
        <v>31</v>
      </c>
      <c r="R652">
        <v>3</v>
      </c>
      <c r="S652" t="s">
        <v>36</v>
      </c>
      <c r="T652" t="str">
        <f>VLOOKUP(Absent_Data[[#This Row],[Month of absence]],Index!$B$4:$C$15,2,FALSE)</f>
        <v>Spring</v>
      </c>
      <c r="U652" t="str" cm="1">
        <f t="array" ref="U652">_xlfn.IFS(Absent_Data[[#This Row],[Body mass index]]&lt;18.5,"Underweight", Absent_Data[[#This Row],[Body mass index]] &lt;=25, "Healthy", Absent_Data[[#This Row],[Body mass index]]&lt;=30, "Overweight",TRUE, "Obese")</f>
        <v>Obese</v>
      </c>
      <c r="W652" s="14"/>
    </row>
    <row r="653" spans="1:23" x14ac:dyDescent="0.3">
      <c r="A653">
        <v>652</v>
      </c>
      <c r="B653">
        <v>13</v>
      </c>
      <c r="C653">
        <v>3</v>
      </c>
      <c r="D653">
        <v>2</v>
      </c>
      <c r="E653">
        <v>50</v>
      </c>
      <c r="F653">
        <v>179</v>
      </c>
      <c r="G653">
        <v>26</v>
      </c>
      <c r="H653">
        <v>30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56</v>
      </c>
      <c r="P653">
        <v>171</v>
      </c>
      <c r="Q653">
        <v>19</v>
      </c>
      <c r="R653">
        <v>2</v>
      </c>
      <c r="S653" t="s">
        <v>30</v>
      </c>
      <c r="T653" t="str">
        <f>VLOOKUP(Absent_Data[[#This Row],[Month of absence]],Index!$B$4:$C$15,2,FALSE)</f>
        <v>Spring</v>
      </c>
      <c r="U653" t="str" cm="1">
        <f t="array" ref="U653">_xlfn.IFS(Absent_Data[[#This Row],[Body mass index]]&lt;18.5,"Underweight", Absent_Data[[#This Row],[Body mass index]] &lt;=25, "Healthy", Absent_Data[[#This Row],[Body mass index]]&lt;=30, "Overweight",TRUE, "Obese")</f>
        <v>Healthy</v>
      </c>
      <c r="W653" s="14"/>
    </row>
    <row r="654" spans="1:23" x14ac:dyDescent="0.3">
      <c r="A654">
        <v>653</v>
      </c>
      <c r="B654">
        <v>19</v>
      </c>
      <c r="C654">
        <v>3</v>
      </c>
      <c r="D654">
        <v>2</v>
      </c>
      <c r="E654">
        <v>53</v>
      </c>
      <c r="F654">
        <v>289</v>
      </c>
      <c r="G654">
        <v>36</v>
      </c>
      <c r="H654">
        <v>33</v>
      </c>
      <c r="I654">
        <v>0</v>
      </c>
      <c r="J654">
        <v>1</v>
      </c>
      <c r="K654">
        <v>2</v>
      </c>
      <c r="L654">
        <v>1</v>
      </c>
      <c r="M654">
        <v>0</v>
      </c>
      <c r="N654">
        <v>1</v>
      </c>
      <c r="O654">
        <v>90</v>
      </c>
      <c r="P654">
        <v>172</v>
      </c>
      <c r="Q654">
        <v>30</v>
      </c>
      <c r="R654">
        <v>104</v>
      </c>
      <c r="S654" t="s">
        <v>25</v>
      </c>
      <c r="T654" t="str">
        <f>VLOOKUP(Absent_Data[[#This Row],[Month of absence]],Index!$B$4:$C$15,2,FALSE)</f>
        <v>Spring</v>
      </c>
      <c r="U654" t="str" cm="1">
        <f t="array" ref="U654">_xlfn.IFS(Absent_Data[[#This Row],[Body mass index]]&lt;18.5,"Underweight", Absent_Data[[#This Row],[Body mass index]] &lt;=25, "Healthy", Absent_Data[[#This Row],[Body mass index]]&lt;=30, "Overweight",TRUE, "Obese")</f>
        <v>Overweight</v>
      </c>
      <c r="W654" s="14"/>
    </row>
    <row r="655" spans="1:23" x14ac:dyDescent="0.3">
      <c r="A655">
        <v>654</v>
      </c>
      <c r="B655">
        <v>22</v>
      </c>
      <c r="C655">
        <v>3</v>
      </c>
      <c r="D655">
        <v>4</v>
      </c>
      <c r="E655">
        <v>35</v>
      </c>
      <c r="F655">
        <v>369</v>
      </c>
      <c r="G655">
        <v>17</v>
      </c>
      <c r="H655">
        <v>31</v>
      </c>
      <c r="I655">
        <v>0</v>
      </c>
      <c r="J655">
        <v>1</v>
      </c>
      <c r="K655">
        <v>3</v>
      </c>
      <c r="L655">
        <v>1</v>
      </c>
      <c r="M655">
        <v>0</v>
      </c>
      <c r="N655">
        <v>0</v>
      </c>
      <c r="O655">
        <v>70</v>
      </c>
      <c r="P655">
        <v>169</v>
      </c>
      <c r="Q655">
        <v>25</v>
      </c>
      <c r="R655">
        <v>8</v>
      </c>
      <c r="S655" t="s">
        <v>24</v>
      </c>
      <c r="T655" t="str">
        <f>VLOOKUP(Absent_Data[[#This Row],[Month of absence]],Index!$B$4:$C$15,2,FALSE)</f>
        <v>Spring</v>
      </c>
      <c r="U655" t="str" cm="1">
        <f t="array" ref="U655">_xlfn.IFS(Absent_Data[[#This Row],[Body mass index]]&lt;18.5,"Underweight", Absent_Data[[#This Row],[Body mass index]] &lt;=25, "Healthy", Absent_Data[[#This Row],[Body mass index]]&lt;=30, "Overweight",TRUE, "Obese")</f>
        <v>Healthy</v>
      </c>
      <c r="W655" s="14"/>
    </row>
    <row r="656" spans="1:23" x14ac:dyDescent="0.3">
      <c r="A656">
        <v>655</v>
      </c>
      <c r="B656">
        <v>13</v>
      </c>
      <c r="C656">
        <v>4</v>
      </c>
      <c r="D656">
        <v>2</v>
      </c>
      <c r="E656">
        <v>51</v>
      </c>
      <c r="F656">
        <v>225</v>
      </c>
      <c r="G656">
        <v>26</v>
      </c>
      <c r="H656">
        <v>28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2</v>
      </c>
      <c r="O656">
        <v>69</v>
      </c>
      <c r="P656">
        <v>169</v>
      </c>
      <c r="Q656">
        <v>24</v>
      </c>
      <c r="R656">
        <v>8</v>
      </c>
      <c r="S656" t="s">
        <v>30</v>
      </c>
      <c r="T656" t="str">
        <f>VLOOKUP(Absent_Data[[#This Row],[Month of absence]],Index!$B$4:$C$15,2,FALSE)</f>
        <v>Spring</v>
      </c>
      <c r="U656" t="str" cm="1">
        <f t="array" ref="U656">_xlfn.IFS(Absent_Data[[#This Row],[Body mass index]]&lt;18.5,"Underweight", Absent_Data[[#This Row],[Body mass index]] &lt;=25, "Healthy", Absent_Data[[#This Row],[Body mass index]]&lt;=30, "Overweight",TRUE, "Obese")</f>
        <v>Healthy</v>
      </c>
      <c r="W656" s="14"/>
    </row>
    <row r="657" spans="1:23" x14ac:dyDescent="0.3">
      <c r="A657">
        <v>656</v>
      </c>
      <c r="B657">
        <v>10</v>
      </c>
      <c r="C657">
        <v>4</v>
      </c>
      <c r="D657">
        <v>2</v>
      </c>
      <c r="E657">
        <v>42</v>
      </c>
      <c r="F657">
        <v>118</v>
      </c>
      <c r="G657">
        <v>10</v>
      </c>
      <c r="H657">
        <v>37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83</v>
      </c>
      <c r="P657">
        <v>172</v>
      </c>
      <c r="Q657">
        <v>28</v>
      </c>
      <c r="R657">
        <v>8</v>
      </c>
      <c r="S657" t="s">
        <v>28</v>
      </c>
      <c r="T657" t="str">
        <f>VLOOKUP(Absent_Data[[#This Row],[Month of absence]],Index!$B$4:$C$15,2,FALSE)</f>
        <v>Spring</v>
      </c>
      <c r="U657" t="str" cm="1">
        <f t="array" ref="U657">_xlfn.IFS(Absent_Data[[#This Row],[Body mass index]]&lt;18.5,"Underweight", Absent_Data[[#This Row],[Body mass index]] &lt;=25, "Healthy", Absent_Data[[#This Row],[Body mass index]]&lt;=30, "Overweight",TRUE, "Obese")</f>
        <v>Overweight</v>
      </c>
      <c r="W657" s="14"/>
    </row>
    <row r="658" spans="1:23" x14ac:dyDescent="0.3">
      <c r="A658">
        <v>657</v>
      </c>
      <c r="B658">
        <v>19</v>
      </c>
      <c r="C658">
        <v>4</v>
      </c>
      <c r="D658">
        <v>3</v>
      </c>
      <c r="E658">
        <v>33</v>
      </c>
      <c r="F658">
        <v>361</v>
      </c>
      <c r="G658">
        <v>52</v>
      </c>
      <c r="H658">
        <v>28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4</v>
      </c>
      <c r="O658">
        <v>80</v>
      </c>
      <c r="P658">
        <v>172</v>
      </c>
      <c r="Q658">
        <v>27</v>
      </c>
      <c r="R658">
        <v>8</v>
      </c>
      <c r="S658" t="s">
        <v>25</v>
      </c>
      <c r="T658" t="str">
        <f>VLOOKUP(Absent_Data[[#This Row],[Month of absence]],Index!$B$4:$C$15,2,FALSE)</f>
        <v>Spring</v>
      </c>
      <c r="U658" t="str" cm="1">
        <f t="array" ref="U658">_xlfn.IFS(Absent_Data[[#This Row],[Body mass index]]&lt;18.5,"Underweight", Absent_Data[[#This Row],[Body mass index]] &lt;=25, "Healthy", Absent_Data[[#This Row],[Body mass index]]&lt;=30, "Overweight",TRUE, "Obese")</f>
        <v>Overweight</v>
      </c>
      <c r="W658" s="14"/>
    </row>
    <row r="659" spans="1:23" x14ac:dyDescent="0.3">
      <c r="A659">
        <v>658</v>
      </c>
      <c r="B659">
        <v>19</v>
      </c>
      <c r="C659">
        <v>4</v>
      </c>
      <c r="D659">
        <v>4</v>
      </c>
      <c r="E659">
        <v>35</v>
      </c>
      <c r="F659">
        <v>248</v>
      </c>
      <c r="G659">
        <v>25</v>
      </c>
      <c r="H659">
        <v>47</v>
      </c>
      <c r="I659">
        <v>0</v>
      </c>
      <c r="J659">
        <v>1</v>
      </c>
      <c r="K659">
        <v>2</v>
      </c>
      <c r="L659">
        <v>0</v>
      </c>
      <c r="M659">
        <v>0</v>
      </c>
      <c r="N659">
        <v>1</v>
      </c>
      <c r="O659">
        <v>86</v>
      </c>
      <c r="P659">
        <v>165</v>
      </c>
      <c r="Q659">
        <v>32</v>
      </c>
      <c r="R659">
        <v>8</v>
      </c>
      <c r="S659" t="s">
        <v>25</v>
      </c>
      <c r="T659" t="str">
        <f>VLOOKUP(Absent_Data[[#This Row],[Month of absence]],Index!$B$4:$C$15,2,FALSE)</f>
        <v>Spring</v>
      </c>
      <c r="U659" t="str" cm="1">
        <f t="array" ref="U659">_xlfn.IFS(Absent_Data[[#This Row],[Body mass index]]&lt;18.5,"Underweight", Absent_Data[[#This Row],[Body mass index]] &lt;=25, "Healthy", Absent_Data[[#This Row],[Body mass index]]&lt;=30, "Overweight",TRUE, "Obese")</f>
        <v>Obese</v>
      </c>
      <c r="W659" s="14"/>
    </row>
    <row r="660" spans="1:23" x14ac:dyDescent="0.3">
      <c r="A660">
        <v>659</v>
      </c>
      <c r="B660">
        <v>13</v>
      </c>
      <c r="C660">
        <v>4</v>
      </c>
      <c r="D660">
        <v>5</v>
      </c>
      <c r="E660">
        <v>48</v>
      </c>
      <c r="F660">
        <v>189</v>
      </c>
      <c r="G660">
        <v>29</v>
      </c>
      <c r="H660">
        <v>33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2</v>
      </c>
      <c r="O660">
        <v>69</v>
      </c>
      <c r="P660">
        <v>167</v>
      </c>
      <c r="Q660">
        <v>25</v>
      </c>
      <c r="R660">
        <v>8</v>
      </c>
      <c r="S660" t="s">
        <v>30</v>
      </c>
      <c r="T660" t="str">
        <f>VLOOKUP(Absent_Data[[#This Row],[Month of absence]],Index!$B$4:$C$15,2,FALSE)</f>
        <v>Spring</v>
      </c>
      <c r="U660" t="str" cm="1">
        <f t="array" ref="U660">_xlfn.IFS(Absent_Data[[#This Row],[Body mass index]]&lt;18.5,"Underweight", Absent_Data[[#This Row],[Body mass index]] &lt;=25, "Healthy", Absent_Data[[#This Row],[Body mass index]]&lt;=30, "Overweight",TRUE, "Obese")</f>
        <v>Healthy</v>
      </c>
      <c r="W660" s="14"/>
    </row>
    <row r="661" spans="1:23" x14ac:dyDescent="0.3">
      <c r="A661">
        <v>660</v>
      </c>
      <c r="B661">
        <v>27</v>
      </c>
      <c r="C661">
        <v>4</v>
      </c>
      <c r="D661">
        <v>6</v>
      </c>
      <c r="E661">
        <v>26</v>
      </c>
      <c r="F661">
        <v>179</v>
      </c>
      <c r="G661">
        <v>26</v>
      </c>
      <c r="H661">
        <v>30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56</v>
      </c>
      <c r="P661">
        <v>171</v>
      </c>
      <c r="Q661">
        <v>19</v>
      </c>
      <c r="R661">
        <v>2</v>
      </c>
      <c r="S661" t="s">
        <v>36</v>
      </c>
      <c r="T661" t="str">
        <f>VLOOKUP(Absent_Data[[#This Row],[Month of absence]],Index!$B$4:$C$15,2,FALSE)</f>
        <v>Spring</v>
      </c>
      <c r="U661" t="str" cm="1">
        <f t="array" ref="U661">_xlfn.IFS(Absent_Data[[#This Row],[Body mass index]]&lt;18.5,"Underweight", Absent_Data[[#This Row],[Body mass index]] &lt;=25, "Healthy", Absent_Data[[#This Row],[Body mass index]]&lt;=30, "Overweight",TRUE, "Obese")</f>
        <v>Healthy</v>
      </c>
      <c r="W661" s="14"/>
    </row>
    <row r="662" spans="1:23" x14ac:dyDescent="0.3">
      <c r="A662">
        <v>661</v>
      </c>
      <c r="B662">
        <v>7</v>
      </c>
      <c r="C662">
        <v>4</v>
      </c>
      <c r="D662">
        <v>2</v>
      </c>
      <c r="E662">
        <v>42</v>
      </c>
      <c r="F662">
        <v>369</v>
      </c>
      <c r="G662">
        <v>17</v>
      </c>
      <c r="H662">
        <v>31</v>
      </c>
      <c r="I662">
        <v>0</v>
      </c>
      <c r="J662">
        <v>1</v>
      </c>
      <c r="K662">
        <v>3</v>
      </c>
      <c r="L662">
        <v>1</v>
      </c>
      <c r="M662">
        <v>0</v>
      </c>
      <c r="N662">
        <v>0</v>
      </c>
      <c r="O662">
        <v>70</v>
      </c>
      <c r="P662">
        <v>169</v>
      </c>
      <c r="Q662">
        <v>25</v>
      </c>
      <c r="R662">
        <v>24</v>
      </c>
      <c r="S662" t="s">
        <v>23</v>
      </c>
      <c r="T662" t="str">
        <f>VLOOKUP(Absent_Data[[#This Row],[Month of absence]],Index!$B$4:$C$15,2,FALSE)</f>
        <v>Spring</v>
      </c>
      <c r="U662" t="str" cm="1">
        <f t="array" ref="U662">_xlfn.IFS(Absent_Data[[#This Row],[Body mass index]]&lt;18.5,"Underweight", Absent_Data[[#This Row],[Body mass index]] &lt;=25, "Healthy", Absent_Data[[#This Row],[Body mass index]]&lt;=30, "Overweight",TRUE, "Obese")</f>
        <v>Healthy</v>
      </c>
      <c r="W662" s="14"/>
    </row>
    <row r="663" spans="1:23" x14ac:dyDescent="0.3">
      <c r="A663">
        <v>662</v>
      </c>
      <c r="B663">
        <v>16</v>
      </c>
      <c r="C663">
        <v>4</v>
      </c>
      <c r="D663">
        <v>3</v>
      </c>
      <c r="E663">
        <v>41</v>
      </c>
      <c r="F663">
        <v>179</v>
      </c>
      <c r="G663">
        <v>22</v>
      </c>
      <c r="H663">
        <v>40</v>
      </c>
      <c r="I663">
        <v>0</v>
      </c>
      <c r="J663">
        <v>2</v>
      </c>
      <c r="K663">
        <v>2</v>
      </c>
      <c r="L663">
        <v>0</v>
      </c>
      <c r="M663">
        <v>1</v>
      </c>
      <c r="N663">
        <v>0</v>
      </c>
      <c r="O663">
        <v>63</v>
      </c>
      <c r="P663">
        <v>170</v>
      </c>
      <c r="Q663">
        <v>22</v>
      </c>
      <c r="R663">
        <v>2</v>
      </c>
      <c r="S663" t="s">
        <v>46</v>
      </c>
      <c r="T663" t="str">
        <f>VLOOKUP(Absent_Data[[#This Row],[Month of absence]],Index!$B$4:$C$15,2,FALSE)</f>
        <v>Spring</v>
      </c>
      <c r="U663" t="str" cm="1">
        <f t="array" ref="U663">_xlfn.IFS(Absent_Data[[#This Row],[Body mass index]]&lt;18.5,"Underweight", Absent_Data[[#This Row],[Body mass index]] &lt;=25, "Healthy", Absent_Data[[#This Row],[Body mass index]]&lt;=30, "Overweight",TRUE, "Obese")</f>
        <v>Healthy</v>
      </c>
      <c r="W663" s="14"/>
    </row>
    <row r="664" spans="1:23" x14ac:dyDescent="0.3">
      <c r="A664">
        <v>663</v>
      </c>
      <c r="B664">
        <v>23</v>
      </c>
      <c r="C664">
        <v>4</v>
      </c>
      <c r="D664">
        <v>3</v>
      </c>
      <c r="E664">
        <v>29</v>
      </c>
      <c r="F664">
        <v>118</v>
      </c>
      <c r="G664">
        <v>13</v>
      </c>
      <c r="H664">
        <v>50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98</v>
      </c>
      <c r="P664">
        <v>178</v>
      </c>
      <c r="Q664">
        <v>31</v>
      </c>
      <c r="R664">
        <v>3</v>
      </c>
      <c r="S664" t="s">
        <v>22</v>
      </c>
      <c r="T664" t="str">
        <f>VLOOKUP(Absent_Data[[#This Row],[Month of absence]],Index!$B$4:$C$15,2,FALSE)</f>
        <v>Spring</v>
      </c>
      <c r="U664" t="str" cm="1">
        <f t="array" ref="U664">_xlfn.IFS(Absent_Data[[#This Row],[Body mass index]]&lt;18.5,"Underweight", Absent_Data[[#This Row],[Body mass index]] &lt;=25, "Healthy", Absent_Data[[#This Row],[Body mass index]]&lt;=30, "Overweight",TRUE, "Obese")</f>
        <v>Obese</v>
      </c>
      <c r="W664" s="14"/>
    </row>
    <row r="665" spans="1:23" x14ac:dyDescent="0.3">
      <c r="A665">
        <v>664</v>
      </c>
      <c r="B665">
        <v>23</v>
      </c>
      <c r="C665">
        <v>4</v>
      </c>
      <c r="D665">
        <v>3</v>
      </c>
      <c r="E665">
        <v>31</v>
      </c>
      <c r="F665">
        <v>361</v>
      </c>
      <c r="G665">
        <v>52</v>
      </c>
      <c r="H665">
        <v>28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4</v>
      </c>
      <c r="O665">
        <v>80</v>
      </c>
      <c r="P665">
        <v>172</v>
      </c>
      <c r="Q665">
        <v>27</v>
      </c>
      <c r="R665">
        <v>2</v>
      </c>
      <c r="S665" t="s">
        <v>22</v>
      </c>
      <c r="T665" t="str">
        <f>VLOOKUP(Absent_Data[[#This Row],[Month of absence]],Index!$B$4:$C$15,2,FALSE)</f>
        <v>Spring</v>
      </c>
      <c r="U665" t="str" cm="1">
        <f t="array" ref="U665">_xlfn.IFS(Absent_Data[[#This Row],[Body mass index]]&lt;18.5,"Underweight", Absent_Data[[#This Row],[Body mass index]] &lt;=25, "Healthy", Absent_Data[[#This Row],[Body mass index]]&lt;=30, "Overweight",TRUE, "Obese")</f>
        <v>Overweight</v>
      </c>
      <c r="W665" s="14"/>
    </row>
    <row r="666" spans="1:23" x14ac:dyDescent="0.3">
      <c r="A666">
        <v>665</v>
      </c>
      <c r="B666">
        <v>10</v>
      </c>
      <c r="C666">
        <v>4</v>
      </c>
      <c r="D666">
        <v>4</v>
      </c>
      <c r="E666">
        <v>28</v>
      </c>
      <c r="F666">
        <v>118</v>
      </c>
      <c r="G666">
        <v>10</v>
      </c>
      <c r="H666">
        <v>37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83</v>
      </c>
      <c r="P666">
        <v>172</v>
      </c>
      <c r="Q666">
        <v>28</v>
      </c>
      <c r="R666">
        <v>2</v>
      </c>
      <c r="S666" t="s">
        <v>28</v>
      </c>
      <c r="T666" t="str">
        <f>VLOOKUP(Absent_Data[[#This Row],[Month of absence]],Index!$B$4:$C$15,2,FALSE)</f>
        <v>Spring</v>
      </c>
      <c r="U666" t="str" cm="1">
        <f t="array" ref="U666">_xlfn.IFS(Absent_Data[[#This Row],[Body mass index]]&lt;18.5,"Underweight", Absent_Data[[#This Row],[Body mass index]] &lt;=25, "Healthy", Absent_Data[[#This Row],[Body mass index]]&lt;=30, "Overweight",TRUE, "Obese")</f>
        <v>Overweight</v>
      </c>
      <c r="W666" s="14"/>
    </row>
    <row r="667" spans="1:23" x14ac:dyDescent="0.3">
      <c r="A667">
        <v>666</v>
      </c>
      <c r="B667">
        <v>22</v>
      </c>
      <c r="C667">
        <v>4</v>
      </c>
      <c r="D667">
        <v>6</v>
      </c>
      <c r="E667">
        <v>46</v>
      </c>
      <c r="F667">
        <v>235</v>
      </c>
      <c r="G667">
        <v>11</v>
      </c>
      <c r="H667">
        <v>37</v>
      </c>
      <c r="I667">
        <v>0</v>
      </c>
      <c r="J667">
        <v>3</v>
      </c>
      <c r="K667">
        <v>1</v>
      </c>
      <c r="L667">
        <v>0</v>
      </c>
      <c r="M667">
        <v>0</v>
      </c>
      <c r="N667">
        <v>1</v>
      </c>
      <c r="O667">
        <v>88</v>
      </c>
      <c r="P667">
        <v>172</v>
      </c>
      <c r="Q667">
        <v>29</v>
      </c>
      <c r="R667">
        <v>8</v>
      </c>
      <c r="S667" t="s">
        <v>24</v>
      </c>
      <c r="T667" t="str">
        <f>VLOOKUP(Absent_Data[[#This Row],[Month of absence]],Index!$B$4:$C$15,2,FALSE)</f>
        <v>Spring</v>
      </c>
      <c r="U667" t="str" cm="1">
        <f t="array" ref="U667">_xlfn.IFS(Absent_Data[[#This Row],[Body mass index]]&lt;18.5,"Underweight", Absent_Data[[#This Row],[Body mass index]] &lt;=25, "Healthy", Absent_Data[[#This Row],[Body mass index]]&lt;=30, "Overweight",TRUE, "Obese")</f>
        <v>Overweight</v>
      </c>
      <c r="W667" s="14"/>
    </row>
    <row r="668" spans="1:23" x14ac:dyDescent="0.3">
      <c r="A668">
        <v>667</v>
      </c>
      <c r="B668">
        <v>27</v>
      </c>
      <c r="C668">
        <v>4</v>
      </c>
      <c r="D668">
        <v>6</v>
      </c>
      <c r="E668">
        <v>25</v>
      </c>
      <c r="F668">
        <v>179</v>
      </c>
      <c r="G668">
        <v>26</v>
      </c>
      <c r="H668">
        <v>30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56</v>
      </c>
      <c r="P668">
        <v>171</v>
      </c>
      <c r="Q668">
        <v>19</v>
      </c>
      <c r="R668">
        <v>2</v>
      </c>
      <c r="S668" t="s">
        <v>36</v>
      </c>
      <c r="T668" t="str">
        <f>VLOOKUP(Absent_Data[[#This Row],[Month of absence]],Index!$B$4:$C$15,2,FALSE)</f>
        <v>Spring</v>
      </c>
      <c r="U668" t="str" cm="1">
        <f t="array" ref="U668">_xlfn.IFS(Absent_Data[[#This Row],[Body mass index]]&lt;18.5,"Underweight", Absent_Data[[#This Row],[Body mass index]] &lt;=25, "Healthy", Absent_Data[[#This Row],[Body mass index]]&lt;=30, "Overweight",TRUE, "Obese")</f>
        <v>Healthy</v>
      </c>
      <c r="W668" s="14"/>
    </row>
    <row r="669" spans="1:23" x14ac:dyDescent="0.3">
      <c r="A669">
        <v>668</v>
      </c>
      <c r="B669">
        <v>19</v>
      </c>
      <c r="C669">
        <v>4</v>
      </c>
      <c r="D669">
        <v>2</v>
      </c>
      <c r="E669">
        <v>28</v>
      </c>
      <c r="F669">
        <v>225</v>
      </c>
      <c r="G669">
        <v>26</v>
      </c>
      <c r="H669">
        <v>28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2</v>
      </c>
      <c r="O669">
        <v>69</v>
      </c>
      <c r="P669">
        <v>169</v>
      </c>
      <c r="Q669">
        <v>24</v>
      </c>
      <c r="R669">
        <v>8</v>
      </c>
      <c r="S669" t="s">
        <v>25</v>
      </c>
      <c r="T669" t="str">
        <f>VLOOKUP(Absent_Data[[#This Row],[Month of absence]],Index!$B$4:$C$15,2,FALSE)</f>
        <v>Spring</v>
      </c>
      <c r="U669" t="str" cm="1">
        <f t="array" ref="U669">_xlfn.IFS(Absent_Data[[#This Row],[Body mass index]]&lt;18.5,"Underweight", Absent_Data[[#This Row],[Body mass index]] &lt;=25, "Healthy", Absent_Data[[#This Row],[Body mass index]]&lt;=30, "Overweight",TRUE, "Obese")</f>
        <v>Healthy</v>
      </c>
      <c r="W669" s="14"/>
    </row>
    <row r="670" spans="1:23" x14ac:dyDescent="0.3">
      <c r="A670">
        <v>669</v>
      </c>
      <c r="B670">
        <v>16</v>
      </c>
      <c r="C670">
        <v>4</v>
      </c>
      <c r="D670">
        <v>3</v>
      </c>
      <c r="E670">
        <v>32</v>
      </c>
      <c r="F670">
        <v>235</v>
      </c>
      <c r="G670">
        <v>16</v>
      </c>
      <c r="H670">
        <v>32</v>
      </c>
      <c r="I670">
        <v>0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75</v>
      </c>
      <c r="P670">
        <v>178</v>
      </c>
      <c r="Q670">
        <v>25</v>
      </c>
      <c r="R670">
        <v>3</v>
      </c>
      <c r="S670" t="s">
        <v>46</v>
      </c>
      <c r="T670" t="str">
        <f>VLOOKUP(Absent_Data[[#This Row],[Month of absence]],Index!$B$4:$C$15,2,FALSE)</f>
        <v>Spring</v>
      </c>
      <c r="U670" t="str" cm="1">
        <f t="array" ref="U670">_xlfn.IFS(Absent_Data[[#This Row],[Body mass index]]&lt;18.5,"Underweight", Absent_Data[[#This Row],[Body mass index]] &lt;=25, "Healthy", Absent_Data[[#This Row],[Body mass index]]&lt;=30, "Overweight",TRUE, "Obese")</f>
        <v>Healthy</v>
      </c>
      <c r="W670" s="14"/>
    </row>
    <row r="671" spans="1:23" x14ac:dyDescent="0.3">
      <c r="A671">
        <v>670</v>
      </c>
      <c r="B671">
        <v>27</v>
      </c>
      <c r="C671">
        <v>4</v>
      </c>
      <c r="D671">
        <v>6</v>
      </c>
      <c r="E671">
        <v>34</v>
      </c>
      <c r="F671">
        <v>179</v>
      </c>
      <c r="G671">
        <v>26</v>
      </c>
      <c r="H671">
        <v>30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56</v>
      </c>
      <c r="P671">
        <v>171</v>
      </c>
      <c r="Q671">
        <v>19</v>
      </c>
      <c r="R671">
        <v>2</v>
      </c>
      <c r="S671" t="s">
        <v>36</v>
      </c>
      <c r="T671" t="str">
        <f>VLOOKUP(Absent_Data[[#This Row],[Month of absence]],Index!$B$4:$C$15,2,FALSE)</f>
        <v>Spring</v>
      </c>
      <c r="U671" t="str" cm="1">
        <f t="array" ref="U671">_xlfn.IFS(Absent_Data[[#This Row],[Body mass index]]&lt;18.5,"Underweight", Absent_Data[[#This Row],[Body mass index]] &lt;=25, "Healthy", Absent_Data[[#This Row],[Body mass index]]&lt;=30, "Overweight",TRUE, "Obese")</f>
        <v>Healthy</v>
      </c>
      <c r="W671" s="14"/>
    </row>
    <row r="672" spans="1:23" x14ac:dyDescent="0.3">
      <c r="A672">
        <v>671</v>
      </c>
      <c r="B672">
        <v>28</v>
      </c>
      <c r="C672">
        <v>4</v>
      </c>
      <c r="D672">
        <v>3</v>
      </c>
      <c r="E672">
        <v>45</v>
      </c>
      <c r="F672">
        <v>155</v>
      </c>
      <c r="G672">
        <v>12</v>
      </c>
      <c r="H672">
        <v>34</v>
      </c>
      <c r="I672">
        <v>0</v>
      </c>
      <c r="J672">
        <v>1</v>
      </c>
      <c r="K672">
        <v>2</v>
      </c>
      <c r="L672">
        <v>1</v>
      </c>
      <c r="M672">
        <v>0</v>
      </c>
      <c r="N672">
        <v>0</v>
      </c>
      <c r="O672">
        <v>95</v>
      </c>
      <c r="P672">
        <v>196</v>
      </c>
      <c r="Q672">
        <v>25</v>
      </c>
      <c r="R672">
        <v>4</v>
      </c>
      <c r="S672" t="s">
        <v>31</v>
      </c>
      <c r="T672" t="str">
        <f>VLOOKUP(Absent_Data[[#This Row],[Month of absence]],Index!$B$4:$C$15,2,FALSE)</f>
        <v>Spring</v>
      </c>
      <c r="U672" t="str" cm="1">
        <f t="array" ref="U672">_xlfn.IFS(Absent_Data[[#This Row],[Body mass index]]&lt;18.5,"Underweight", Absent_Data[[#This Row],[Body mass index]] &lt;=25, "Healthy", Absent_Data[[#This Row],[Body mass index]]&lt;=30, "Overweight",TRUE, "Obese")</f>
        <v>Healthy</v>
      </c>
      <c r="W672" s="14"/>
    </row>
    <row r="673" spans="1:23" x14ac:dyDescent="0.3">
      <c r="A673">
        <v>672</v>
      </c>
      <c r="B673">
        <v>19</v>
      </c>
      <c r="C673">
        <v>4</v>
      </c>
      <c r="D673">
        <v>5</v>
      </c>
      <c r="E673">
        <v>43</v>
      </c>
      <c r="F673">
        <v>225</v>
      </c>
      <c r="G673">
        <v>26</v>
      </c>
      <c r="H673">
        <v>28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2</v>
      </c>
      <c r="O673">
        <v>69</v>
      </c>
      <c r="P673">
        <v>169</v>
      </c>
      <c r="Q673">
        <v>24</v>
      </c>
      <c r="R673">
        <v>8</v>
      </c>
      <c r="S673" t="s">
        <v>25</v>
      </c>
      <c r="T673" t="str">
        <f>VLOOKUP(Absent_Data[[#This Row],[Month of absence]],Index!$B$4:$C$15,2,FALSE)</f>
        <v>Spring</v>
      </c>
      <c r="U673" t="str" cm="1">
        <f t="array" ref="U673">_xlfn.IFS(Absent_Data[[#This Row],[Body mass index]]&lt;18.5,"Underweight", Absent_Data[[#This Row],[Body mass index]] &lt;=25, "Healthy", Absent_Data[[#This Row],[Body mass index]]&lt;=30, "Overweight",TRUE, "Obese")</f>
        <v>Healthy</v>
      </c>
      <c r="W673" s="14"/>
    </row>
    <row r="674" spans="1:23" x14ac:dyDescent="0.3">
      <c r="A674">
        <v>673</v>
      </c>
      <c r="B674">
        <v>14</v>
      </c>
      <c r="C674">
        <v>4</v>
      </c>
      <c r="D674">
        <v>5</v>
      </c>
      <c r="E674">
        <v>31</v>
      </c>
      <c r="F674">
        <v>118</v>
      </c>
      <c r="G674">
        <v>13</v>
      </c>
      <c r="H674">
        <v>50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98</v>
      </c>
      <c r="P674">
        <v>178</v>
      </c>
      <c r="Q674">
        <v>31</v>
      </c>
      <c r="R674">
        <v>2</v>
      </c>
      <c r="S674" t="s">
        <v>27</v>
      </c>
      <c r="T674" t="str">
        <f>VLOOKUP(Absent_Data[[#This Row],[Month of absence]],Index!$B$4:$C$15,2,FALSE)</f>
        <v>Spring</v>
      </c>
      <c r="U674" t="str" cm="1">
        <f t="array" ref="U674">_xlfn.IFS(Absent_Data[[#This Row],[Body mass index]]&lt;18.5,"Underweight", Absent_Data[[#This Row],[Body mass index]] &lt;=25, "Healthy", Absent_Data[[#This Row],[Body mass index]]&lt;=30, "Overweight",TRUE, "Obese")</f>
        <v>Obese</v>
      </c>
      <c r="W674" s="14"/>
    </row>
    <row r="675" spans="1:23" x14ac:dyDescent="0.3">
      <c r="A675">
        <v>674</v>
      </c>
      <c r="B675">
        <v>27</v>
      </c>
      <c r="C675">
        <v>4</v>
      </c>
      <c r="D675">
        <v>6</v>
      </c>
      <c r="E675">
        <v>46</v>
      </c>
      <c r="F675">
        <v>179</v>
      </c>
      <c r="G675">
        <v>26</v>
      </c>
      <c r="H675">
        <v>30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56</v>
      </c>
      <c r="P675">
        <v>171</v>
      </c>
      <c r="Q675">
        <v>19</v>
      </c>
      <c r="R675">
        <v>2</v>
      </c>
      <c r="S675" t="s">
        <v>36</v>
      </c>
      <c r="T675" t="str">
        <f>VLOOKUP(Absent_Data[[#This Row],[Month of absence]],Index!$B$4:$C$15,2,FALSE)</f>
        <v>Spring</v>
      </c>
      <c r="U675" t="str" cm="1">
        <f t="array" ref="U675">_xlfn.IFS(Absent_Data[[#This Row],[Body mass index]]&lt;18.5,"Underweight", Absent_Data[[#This Row],[Body mass index]] &lt;=25, "Healthy", Absent_Data[[#This Row],[Body mass index]]&lt;=30, "Overweight",TRUE, "Obese")</f>
        <v>Healthy</v>
      </c>
      <c r="W675" s="14"/>
    </row>
    <row r="676" spans="1:23" x14ac:dyDescent="0.3">
      <c r="A676">
        <v>675</v>
      </c>
      <c r="B676">
        <v>22</v>
      </c>
      <c r="C676">
        <v>5</v>
      </c>
      <c r="D676">
        <v>2</v>
      </c>
      <c r="E676">
        <v>22</v>
      </c>
      <c r="F676">
        <v>235</v>
      </c>
      <c r="G676">
        <v>11</v>
      </c>
      <c r="H676">
        <v>37</v>
      </c>
      <c r="I676">
        <v>0</v>
      </c>
      <c r="J676">
        <v>3</v>
      </c>
      <c r="K676">
        <v>1</v>
      </c>
      <c r="L676">
        <v>0</v>
      </c>
      <c r="M676">
        <v>0</v>
      </c>
      <c r="N676">
        <v>1</v>
      </c>
      <c r="O676">
        <v>88</v>
      </c>
      <c r="P676">
        <v>172</v>
      </c>
      <c r="Q676">
        <v>29</v>
      </c>
      <c r="R676">
        <v>8</v>
      </c>
      <c r="S676" t="s">
        <v>24</v>
      </c>
      <c r="T676" t="str">
        <f>VLOOKUP(Absent_Data[[#This Row],[Month of absence]],Index!$B$4:$C$15,2,FALSE)</f>
        <v>Spring</v>
      </c>
      <c r="U676" t="str" cm="1">
        <f t="array" ref="U676">_xlfn.IFS(Absent_Data[[#This Row],[Body mass index]]&lt;18.5,"Underweight", Absent_Data[[#This Row],[Body mass index]] &lt;=25, "Healthy", Absent_Data[[#This Row],[Body mass index]]&lt;=30, "Overweight",TRUE, "Obese")</f>
        <v>Overweight</v>
      </c>
      <c r="W676" s="14"/>
    </row>
    <row r="677" spans="1:23" x14ac:dyDescent="0.3">
      <c r="A677">
        <v>676</v>
      </c>
      <c r="B677">
        <v>19</v>
      </c>
      <c r="C677">
        <v>5</v>
      </c>
      <c r="D677">
        <v>4</v>
      </c>
      <c r="E677">
        <v>23</v>
      </c>
      <c r="F677">
        <v>225</v>
      </c>
      <c r="G677">
        <v>15</v>
      </c>
      <c r="H677">
        <v>41</v>
      </c>
      <c r="I677">
        <v>0</v>
      </c>
      <c r="J677">
        <v>4</v>
      </c>
      <c r="K677">
        <v>2</v>
      </c>
      <c r="L677">
        <v>1</v>
      </c>
      <c r="M677">
        <v>0</v>
      </c>
      <c r="N677">
        <v>2</v>
      </c>
      <c r="O677">
        <v>94</v>
      </c>
      <c r="P677">
        <v>182</v>
      </c>
      <c r="Q677">
        <v>28</v>
      </c>
      <c r="R677">
        <v>3</v>
      </c>
      <c r="S677" t="s">
        <v>25</v>
      </c>
      <c r="T677" t="str">
        <f>VLOOKUP(Absent_Data[[#This Row],[Month of absence]],Index!$B$4:$C$15,2,FALSE)</f>
        <v>Spring</v>
      </c>
      <c r="U677" t="str" cm="1">
        <f t="array" ref="U677">_xlfn.IFS(Absent_Data[[#This Row],[Body mass index]]&lt;18.5,"Underweight", Absent_Data[[#This Row],[Body mass index]] &lt;=25, "Healthy", Absent_Data[[#This Row],[Body mass index]]&lt;=30, "Overweight",TRUE, "Obese")</f>
        <v>Overweight</v>
      </c>
      <c r="W677" s="14"/>
    </row>
    <row r="678" spans="1:23" x14ac:dyDescent="0.3">
      <c r="A678">
        <v>677</v>
      </c>
      <c r="B678">
        <v>28</v>
      </c>
      <c r="C678">
        <v>5</v>
      </c>
      <c r="D678">
        <v>4</v>
      </c>
      <c r="E678">
        <v>47</v>
      </c>
      <c r="F678">
        <v>235</v>
      </c>
      <c r="G678">
        <v>16</v>
      </c>
      <c r="H678">
        <v>32</v>
      </c>
      <c r="I678">
        <v>0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75</v>
      </c>
      <c r="P678">
        <v>178</v>
      </c>
      <c r="Q678">
        <v>25</v>
      </c>
      <c r="R678">
        <v>2</v>
      </c>
      <c r="S678" t="s">
        <v>31</v>
      </c>
      <c r="T678" t="str">
        <f>VLOOKUP(Absent_Data[[#This Row],[Month of absence]],Index!$B$4:$C$15,2,FALSE)</f>
        <v>Spring</v>
      </c>
      <c r="U678" t="str" cm="1">
        <f t="array" ref="U678">_xlfn.IFS(Absent_Data[[#This Row],[Body mass index]]&lt;18.5,"Underweight", Absent_Data[[#This Row],[Body mass index]] &lt;=25, "Healthy", Absent_Data[[#This Row],[Body mass index]]&lt;=30, "Overweight",TRUE, "Obese")</f>
        <v>Healthy</v>
      </c>
      <c r="W678" s="14"/>
    </row>
    <row r="679" spans="1:23" x14ac:dyDescent="0.3">
      <c r="A679">
        <v>678</v>
      </c>
      <c r="B679">
        <v>8</v>
      </c>
      <c r="C679">
        <v>5</v>
      </c>
      <c r="D679">
        <v>4</v>
      </c>
      <c r="E679">
        <v>33</v>
      </c>
      <c r="F679">
        <v>118</v>
      </c>
      <c r="G679">
        <v>10</v>
      </c>
      <c r="H679">
        <v>37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83</v>
      </c>
      <c r="P679">
        <v>172</v>
      </c>
      <c r="Q679">
        <v>28</v>
      </c>
      <c r="R679">
        <v>3</v>
      </c>
      <c r="S679" t="s">
        <v>38</v>
      </c>
      <c r="T679" t="str">
        <f>VLOOKUP(Absent_Data[[#This Row],[Month of absence]],Index!$B$4:$C$15,2,FALSE)</f>
        <v>Spring</v>
      </c>
      <c r="U679" t="str" cm="1">
        <f t="array" ref="U679">_xlfn.IFS(Absent_Data[[#This Row],[Body mass index]]&lt;18.5,"Underweight", Absent_Data[[#This Row],[Body mass index]] &lt;=25, "Healthy", Absent_Data[[#This Row],[Body mass index]]&lt;=30, "Overweight",TRUE, "Obese")</f>
        <v>Overweight</v>
      </c>
      <c r="W679" s="14"/>
    </row>
    <row r="680" spans="1:23" x14ac:dyDescent="0.3">
      <c r="A680">
        <v>679</v>
      </c>
      <c r="B680">
        <v>26</v>
      </c>
      <c r="C680">
        <v>5</v>
      </c>
      <c r="D680">
        <v>4</v>
      </c>
      <c r="E680">
        <v>51</v>
      </c>
      <c r="F680">
        <v>235</v>
      </c>
      <c r="G680">
        <v>20</v>
      </c>
      <c r="H680">
        <v>43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106</v>
      </c>
      <c r="P680">
        <v>167</v>
      </c>
      <c r="Q680">
        <v>38</v>
      </c>
      <c r="R680">
        <v>8</v>
      </c>
      <c r="S680" t="s">
        <v>19</v>
      </c>
      <c r="T680" t="str">
        <f>VLOOKUP(Absent_Data[[#This Row],[Month of absence]],Index!$B$4:$C$15,2,FALSE)</f>
        <v>Spring</v>
      </c>
      <c r="U680" t="str" cm="1">
        <f t="array" ref="U680">_xlfn.IFS(Absent_Data[[#This Row],[Body mass index]]&lt;18.5,"Underweight", Absent_Data[[#This Row],[Body mass index]] &lt;=25, "Healthy", Absent_Data[[#This Row],[Body mass index]]&lt;=30, "Overweight",TRUE, "Obese")</f>
        <v>Obese</v>
      </c>
      <c r="W680" s="14"/>
    </row>
    <row r="681" spans="1:23" x14ac:dyDescent="0.3">
      <c r="A681">
        <v>680</v>
      </c>
      <c r="B681">
        <v>13</v>
      </c>
      <c r="C681">
        <v>5</v>
      </c>
      <c r="D681">
        <v>5</v>
      </c>
      <c r="E681">
        <v>42</v>
      </c>
      <c r="F681">
        <v>179</v>
      </c>
      <c r="G681">
        <v>26</v>
      </c>
      <c r="H681">
        <v>30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56</v>
      </c>
      <c r="P681">
        <v>171</v>
      </c>
      <c r="Q681">
        <v>19</v>
      </c>
      <c r="R681">
        <v>1</v>
      </c>
      <c r="S681" t="s">
        <v>30</v>
      </c>
      <c r="T681" t="str">
        <f>VLOOKUP(Absent_Data[[#This Row],[Month of absence]],Index!$B$4:$C$15,2,FALSE)</f>
        <v>Spring</v>
      </c>
      <c r="U681" t="str" cm="1">
        <f t="array" ref="U681">_xlfn.IFS(Absent_Data[[#This Row],[Body mass index]]&lt;18.5,"Underweight", Absent_Data[[#This Row],[Body mass index]] &lt;=25, "Healthy", Absent_Data[[#This Row],[Body mass index]]&lt;=30, "Overweight",TRUE, "Obese")</f>
        <v>Healthy</v>
      </c>
      <c r="W681" s="14"/>
    </row>
    <row r="682" spans="1:23" x14ac:dyDescent="0.3">
      <c r="A682">
        <v>681</v>
      </c>
      <c r="B682">
        <v>28</v>
      </c>
      <c r="C682">
        <v>5</v>
      </c>
      <c r="D682">
        <v>5</v>
      </c>
      <c r="E682">
        <v>47</v>
      </c>
      <c r="F682">
        <v>291</v>
      </c>
      <c r="G682">
        <v>31</v>
      </c>
      <c r="H682">
        <v>40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73</v>
      </c>
      <c r="P682">
        <v>171</v>
      </c>
      <c r="Q682">
        <v>25</v>
      </c>
      <c r="R682">
        <v>2</v>
      </c>
      <c r="S682" t="s">
        <v>31</v>
      </c>
      <c r="T682" t="str">
        <f>VLOOKUP(Absent_Data[[#This Row],[Month of absence]],Index!$B$4:$C$15,2,FALSE)</f>
        <v>Spring</v>
      </c>
      <c r="U682" t="str" cm="1">
        <f t="array" ref="U682">_xlfn.IFS(Absent_Data[[#This Row],[Body mass index]]&lt;18.5,"Underweight", Absent_Data[[#This Row],[Body mass index]] &lt;=25, "Healthy", Absent_Data[[#This Row],[Body mass index]]&lt;=30, "Overweight",TRUE, "Obese")</f>
        <v>Healthy</v>
      </c>
      <c r="W682" s="14"/>
    </row>
    <row r="683" spans="1:23" x14ac:dyDescent="0.3">
      <c r="A683">
        <v>682</v>
      </c>
      <c r="B683">
        <v>14</v>
      </c>
      <c r="C683">
        <v>5</v>
      </c>
      <c r="D683">
        <v>5</v>
      </c>
      <c r="E683">
        <v>32</v>
      </c>
      <c r="F683">
        <v>225</v>
      </c>
      <c r="G683">
        <v>15</v>
      </c>
      <c r="H683">
        <v>41</v>
      </c>
      <c r="I683">
        <v>0</v>
      </c>
      <c r="J683">
        <v>4</v>
      </c>
      <c r="K683">
        <v>2</v>
      </c>
      <c r="L683">
        <v>1</v>
      </c>
      <c r="M683">
        <v>0</v>
      </c>
      <c r="N683">
        <v>2</v>
      </c>
      <c r="O683">
        <v>94</v>
      </c>
      <c r="P683">
        <v>182</v>
      </c>
      <c r="Q683">
        <v>28</v>
      </c>
      <c r="R683">
        <v>8</v>
      </c>
      <c r="S683" t="s">
        <v>27</v>
      </c>
      <c r="T683" t="str">
        <f>VLOOKUP(Absent_Data[[#This Row],[Month of absence]],Index!$B$4:$C$15,2,FALSE)</f>
        <v>Spring</v>
      </c>
      <c r="U683" t="str" cm="1">
        <f t="array" ref="U683">_xlfn.IFS(Absent_Data[[#This Row],[Body mass index]]&lt;18.5,"Underweight", Absent_Data[[#This Row],[Body mass index]] &lt;=25, "Healthy", Absent_Data[[#This Row],[Body mass index]]&lt;=30, "Overweight",TRUE, "Obese")</f>
        <v>Overweight</v>
      </c>
      <c r="W683" s="14"/>
    </row>
    <row r="684" spans="1:23" x14ac:dyDescent="0.3">
      <c r="A684">
        <v>683</v>
      </c>
      <c r="B684">
        <v>19</v>
      </c>
      <c r="C684">
        <v>5</v>
      </c>
      <c r="D684">
        <v>6</v>
      </c>
      <c r="E684">
        <v>44</v>
      </c>
      <c r="F684">
        <v>300</v>
      </c>
      <c r="G684">
        <v>26</v>
      </c>
      <c r="H684">
        <v>43</v>
      </c>
      <c r="I684">
        <v>0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77</v>
      </c>
      <c r="P684">
        <v>175</v>
      </c>
      <c r="Q684">
        <v>25</v>
      </c>
      <c r="R684">
        <v>64</v>
      </c>
      <c r="S684" t="s">
        <v>25</v>
      </c>
      <c r="T684" t="str">
        <f>VLOOKUP(Absent_Data[[#This Row],[Month of absence]],Index!$B$4:$C$15,2,FALSE)</f>
        <v>Spring</v>
      </c>
      <c r="U684" t="str" cm="1">
        <f t="array" ref="U684">_xlfn.IFS(Absent_Data[[#This Row],[Body mass index]]&lt;18.5,"Underweight", Absent_Data[[#This Row],[Body mass index]] &lt;=25, "Healthy", Absent_Data[[#This Row],[Body mass index]]&lt;=30, "Overweight",TRUE, "Obese")</f>
        <v>Healthy</v>
      </c>
      <c r="W684" s="14"/>
    </row>
    <row r="685" spans="1:23" x14ac:dyDescent="0.3">
      <c r="A685">
        <v>684</v>
      </c>
      <c r="B685">
        <v>22</v>
      </c>
      <c r="C685">
        <v>5</v>
      </c>
      <c r="D685">
        <v>6</v>
      </c>
      <c r="E685">
        <v>23</v>
      </c>
      <c r="F685">
        <v>225</v>
      </c>
      <c r="G685">
        <v>15</v>
      </c>
      <c r="H685">
        <v>41</v>
      </c>
      <c r="I685">
        <v>0</v>
      </c>
      <c r="J685">
        <v>4</v>
      </c>
      <c r="K685">
        <v>2</v>
      </c>
      <c r="L685">
        <v>1</v>
      </c>
      <c r="M685">
        <v>0</v>
      </c>
      <c r="N685">
        <v>2</v>
      </c>
      <c r="O685">
        <v>94</v>
      </c>
      <c r="P685">
        <v>182</v>
      </c>
      <c r="Q685">
        <v>28</v>
      </c>
      <c r="R685">
        <v>8</v>
      </c>
      <c r="S685" t="s">
        <v>24</v>
      </c>
      <c r="T685" t="str">
        <f>VLOOKUP(Absent_Data[[#This Row],[Month of absence]],Index!$B$4:$C$15,2,FALSE)</f>
        <v>Spring</v>
      </c>
      <c r="U685" t="str" cm="1">
        <f t="array" ref="U685">_xlfn.IFS(Absent_Data[[#This Row],[Body mass index]]&lt;18.5,"Underweight", Absent_Data[[#This Row],[Body mass index]] &lt;=25, "Healthy", Absent_Data[[#This Row],[Body mass index]]&lt;=30, "Overweight",TRUE, "Obese")</f>
        <v>Overweight</v>
      </c>
      <c r="W685" s="14"/>
    </row>
    <row r="686" spans="1:23" x14ac:dyDescent="0.3">
      <c r="A686">
        <v>685</v>
      </c>
      <c r="B686">
        <v>27</v>
      </c>
      <c r="C686">
        <v>5</v>
      </c>
      <c r="D686">
        <v>6</v>
      </c>
      <c r="E686">
        <v>47</v>
      </c>
      <c r="F686">
        <v>179</v>
      </c>
      <c r="G686">
        <v>26</v>
      </c>
      <c r="H686">
        <v>30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56</v>
      </c>
      <c r="P686">
        <v>171</v>
      </c>
      <c r="Q686">
        <v>19</v>
      </c>
      <c r="R686">
        <v>2</v>
      </c>
      <c r="S686" t="s">
        <v>36</v>
      </c>
      <c r="T686" t="str">
        <f>VLOOKUP(Absent_Data[[#This Row],[Month of absence]],Index!$B$4:$C$15,2,FALSE)</f>
        <v>Spring</v>
      </c>
      <c r="U686" t="str" cm="1">
        <f t="array" ref="U686">_xlfn.IFS(Absent_Data[[#This Row],[Body mass index]]&lt;18.5,"Underweight", Absent_Data[[#This Row],[Body mass index]] &lt;=25, "Healthy", Absent_Data[[#This Row],[Body mass index]]&lt;=30, "Overweight",TRUE, "Obese")</f>
        <v>Healthy</v>
      </c>
      <c r="W686" s="14"/>
    </row>
    <row r="687" spans="1:23" x14ac:dyDescent="0.3">
      <c r="A687">
        <v>686</v>
      </c>
      <c r="B687">
        <v>23</v>
      </c>
      <c r="C687">
        <v>5</v>
      </c>
      <c r="D687">
        <v>2</v>
      </c>
      <c r="E687">
        <v>36</v>
      </c>
      <c r="F687">
        <v>118</v>
      </c>
      <c r="G687">
        <v>13</v>
      </c>
      <c r="H687">
        <v>50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98</v>
      </c>
      <c r="P687">
        <v>178</v>
      </c>
      <c r="Q687">
        <v>31</v>
      </c>
      <c r="R687">
        <v>2</v>
      </c>
      <c r="S687" t="s">
        <v>22</v>
      </c>
      <c r="T687" t="str">
        <f>VLOOKUP(Absent_Data[[#This Row],[Month of absence]],Index!$B$4:$C$15,2,FALSE)</f>
        <v>Spring</v>
      </c>
      <c r="U687" t="str" cm="1">
        <f t="array" ref="U687">_xlfn.IFS(Absent_Data[[#This Row],[Body mass index]]&lt;18.5,"Underweight", Absent_Data[[#This Row],[Body mass index]] &lt;=25, "Healthy", Absent_Data[[#This Row],[Body mass index]]&lt;=30, "Overweight",TRUE, "Obese")</f>
        <v>Obese</v>
      </c>
      <c r="W687" s="14"/>
    </row>
    <row r="688" spans="1:23" x14ac:dyDescent="0.3">
      <c r="A688">
        <v>687</v>
      </c>
      <c r="B688">
        <v>5</v>
      </c>
      <c r="C688">
        <v>5</v>
      </c>
      <c r="D688">
        <v>3</v>
      </c>
      <c r="E688">
        <v>36</v>
      </c>
      <c r="F688">
        <v>118</v>
      </c>
      <c r="G688">
        <v>13</v>
      </c>
      <c r="H688">
        <v>50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98</v>
      </c>
      <c r="P688">
        <v>178</v>
      </c>
      <c r="Q688">
        <v>31</v>
      </c>
      <c r="R688">
        <v>3</v>
      </c>
      <c r="S688" t="s">
        <v>40</v>
      </c>
      <c r="T688" t="str">
        <f>VLOOKUP(Absent_Data[[#This Row],[Month of absence]],Index!$B$4:$C$15,2,FALSE)</f>
        <v>Spring</v>
      </c>
      <c r="U688" t="str" cm="1">
        <f t="array" ref="U688">_xlfn.IFS(Absent_Data[[#This Row],[Body mass index]]&lt;18.5,"Underweight", Absent_Data[[#This Row],[Body mass index]] &lt;=25, "Healthy", Absent_Data[[#This Row],[Body mass index]]&lt;=30, "Overweight",TRUE, "Obese")</f>
        <v>Obese</v>
      </c>
      <c r="W688" s="14"/>
    </row>
    <row r="689" spans="1:23" x14ac:dyDescent="0.3">
      <c r="A689">
        <v>688</v>
      </c>
      <c r="B689">
        <v>28</v>
      </c>
      <c r="C689">
        <v>5</v>
      </c>
      <c r="D689">
        <v>3</v>
      </c>
      <c r="E689">
        <v>33</v>
      </c>
      <c r="F689">
        <v>118</v>
      </c>
      <c r="G689">
        <v>10</v>
      </c>
      <c r="H689">
        <v>37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83</v>
      </c>
      <c r="P689">
        <v>172</v>
      </c>
      <c r="Q689">
        <v>28</v>
      </c>
      <c r="R689">
        <v>1</v>
      </c>
      <c r="S689" t="s">
        <v>31</v>
      </c>
      <c r="T689" t="str">
        <f>VLOOKUP(Absent_Data[[#This Row],[Month of absence]],Index!$B$4:$C$15,2,FALSE)</f>
        <v>Spring</v>
      </c>
      <c r="U689" t="str" cm="1">
        <f t="array" ref="U689">_xlfn.IFS(Absent_Data[[#This Row],[Body mass index]]&lt;18.5,"Underweight", Absent_Data[[#This Row],[Body mass index]] &lt;=25, "Healthy", Absent_Data[[#This Row],[Body mass index]]&lt;=30, "Overweight",TRUE, "Obese")</f>
        <v>Overweight</v>
      </c>
      <c r="W689" s="14"/>
    </row>
    <row r="690" spans="1:23" x14ac:dyDescent="0.3">
      <c r="A690">
        <v>689</v>
      </c>
      <c r="B690">
        <v>0</v>
      </c>
      <c r="C690">
        <v>5</v>
      </c>
      <c r="D690">
        <v>3</v>
      </c>
      <c r="E690">
        <v>39</v>
      </c>
      <c r="F690">
        <v>118</v>
      </c>
      <c r="G690">
        <v>13</v>
      </c>
      <c r="H690">
        <v>50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98</v>
      </c>
      <c r="P690">
        <v>178</v>
      </c>
      <c r="Q690">
        <v>31</v>
      </c>
      <c r="R690">
        <v>0</v>
      </c>
      <c r="S690" t="s">
        <v>20</v>
      </c>
      <c r="T690" t="str">
        <f>VLOOKUP(Absent_Data[[#This Row],[Month of absence]],Index!$B$4:$C$15,2,FALSE)</f>
        <v>Spring</v>
      </c>
      <c r="U690" t="str" cm="1">
        <f t="array" ref="U690">_xlfn.IFS(Absent_Data[[#This Row],[Body mass index]]&lt;18.5,"Underweight", Absent_Data[[#This Row],[Body mass index]] &lt;=25, "Healthy", Absent_Data[[#This Row],[Body mass index]]&lt;=30, "Overweight",TRUE, "Obese")</f>
        <v>Obese</v>
      </c>
      <c r="W690" s="14"/>
    </row>
    <row r="691" spans="1:23" x14ac:dyDescent="0.3">
      <c r="A691">
        <v>690</v>
      </c>
      <c r="B691">
        <v>27</v>
      </c>
      <c r="C691">
        <v>5</v>
      </c>
      <c r="D691">
        <v>4</v>
      </c>
      <c r="E691">
        <v>34</v>
      </c>
      <c r="F691">
        <v>179</v>
      </c>
      <c r="G691">
        <v>26</v>
      </c>
      <c r="H691">
        <v>30</v>
      </c>
      <c r="I691">
        <v>0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56</v>
      </c>
      <c r="P691">
        <v>171</v>
      </c>
      <c r="Q691">
        <v>19</v>
      </c>
      <c r="R691">
        <v>2</v>
      </c>
      <c r="S691" t="s">
        <v>36</v>
      </c>
      <c r="T691" t="str">
        <f>VLOOKUP(Absent_Data[[#This Row],[Month of absence]],Index!$B$4:$C$15,2,FALSE)</f>
        <v>Spring</v>
      </c>
      <c r="U691" t="str" cm="1">
        <f t="array" ref="U691">_xlfn.IFS(Absent_Data[[#This Row],[Body mass index]]&lt;18.5,"Underweight", Absent_Data[[#This Row],[Body mass index]] &lt;=25, "Healthy", Absent_Data[[#This Row],[Body mass index]]&lt;=30, "Overweight",TRUE, "Obese")</f>
        <v>Healthy</v>
      </c>
      <c r="W691" s="14"/>
    </row>
    <row r="692" spans="1:23" x14ac:dyDescent="0.3">
      <c r="A692">
        <v>691</v>
      </c>
      <c r="B692">
        <v>0</v>
      </c>
      <c r="C692">
        <v>5</v>
      </c>
      <c r="D692">
        <v>4</v>
      </c>
      <c r="E692">
        <v>51</v>
      </c>
      <c r="F692">
        <v>378</v>
      </c>
      <c r="G692">
        <v>49</v>
      </c>
      <c r="H692">
        <v>36</v>
      </c>
      <c r="I692">
        <v>1</v>
      </c>
      <c r="J692">
        <v>1</v>
      </c>
      <c r="K692">
        <v>2</v>
      </c>
      <c r="L692">
        <v>0</v>
      </c>
      <c r="M692">
        <v>1</v>
      </c>
      <c r="N692">
        <v>4</v>
      </c>
      <c r="O692">
        <v>65</v>
      </c>
      <c r="P692">
        <v>174</v>
      </c>
      <c r="Q692">
        <v>21</v>
      </c>
      <c r="R692">
        <v>0</v>
      </c>
      <c r="S692" t="s">
        <v>20</v>
      </c>
      <c r="T692" t="str">
        <f>VLOOKUP(Absent_Data[[#This Row],[Month of absence]],Index!$B$4:$C$15,2,FALSE)</f>
        <v>Spring</v>
      </c>
      <c r="U692" t="str" cm="1">
        <f t="array" ref="U692">_xlfn.IFS(Absent_Data[[#This Row],[Body mass index]]&lt;18.5,"Underweight", Absent_Data[[#This Row],[Body mass index]] &lt;=25, "Healthy", Absent_Data[[#This Row],[Body mass index]]&lt;=30, "Overweight",TRUE, "Obese")</f>
        <v>Healthy</v>
      </c>
      <c r="W692" s="14"/>
    </row>
    <row r="693" spans="1:23" x14ac:dyDescent="0.3">
      <c r="A693">
        <v>692</v>
      </c>
      <c r="B693">
        <v>16</v>
      </c>
      <c r="C693">
        <v>5</v>
      </c>
      <c r="D693">
        <v>6</v>
      </c>
      <c r="E693">
        <v>42</v>
      </c>
      <c r="F693">
        <v>179</v>
      </c>
      <c r="G693">
        <v>22</v>
      </c>
      <c r="H693">
        <v>40</v>
      </c>
      <c r="I693">
        <v>0</v>
      </c>
      <c r="J693">
        <v>2</v>
      </c>
      <c r="K693">
        <v>2</v>
      </c>
      <c r="L693">
        <v>0</v>
      </c>
      <c r="M693">
        <v>1</v>
      </c>
      <c r="N693">
        <v>0</v>
      </c>
      <c r="O693">
        <v>63</v>
      </c>
      <c r="P693">
        <v>170</v>
      </c>
      <c r="Q693">
        <v>22</v>
      </c>
      <c r="R693">
        <v>1</v>
      </c>
      <c r="S693" t="s">
        <v>46</v>
      </c>
      <c r="T693" t="str">
        <f>VLOOKUP(Absent_Data[[#This Row],[Month of absence]],Index!$B$4:$C$15,2,FALSE)</f>
        <v>Spring</v>
      </c>
      <c r="U693" t="str" cm="1">
        <f t="array" ref="U693">_xlfn.IFS(Absent_Data[[#This Row],[Body mass index]]&lt;18.5,"Underweight", Absent_Data[[#This Row],[Body mass index]] &lt;=25, "Healthy", Absent_Data[[#This Row],[Body mass index]]&lt;=30, "Overweight",TRUE, "Obese")</f>
        <v>Healthy</v>
      </c>
      <c r="W693" s="14"/>
    </row>
    <row r="694" spans="1:23" x14ac:dyDescent="0.3">
      <c r="A694">
        <v>693</v>
      </c>
      <c r="B694">
        <v>10</v>
      </c>
      <c r="C694">
        <v>5</v>
      </c>
      <c r="D694">
        <v>2</v>
      </c>
      <c r="E694">
        <v>22</v>
      </c>
      <c r="F694">
        <v>155</v>
      </c>
      <c r="G694">
        <v>12</v>
      </c>
      <c r="H694">
        <v>34</v>
      </c>
      <c r="I694">
        <v>0</v>
      </c>
      <c r="J694">
        <v>1</v>
      </c>
      <c r="K694">
        <v>2</v>
      </c>
      <c r="L694">
        <v>1</v>
      </c>
      <c r="M694">
        <v>0</v>
      </c>
      <c r="N694">
        <v>0</v>
      </c>
      <c r="O694">
        <v>95</v>
      </c>
      <c r="P694">
        <v>196</v>
      </c>
      <c r="Q694">
        <v>25</v>
      </c>
      <c r="R694">
        <v>48</v>
      </c>
      <c r="S694" t="s">
        <v>28</v>
      </c>
      <c r="T694" t="str">
        <f>VLOOKUP(Absent_Data[[#This Row],[Month of absence]],Index!$B$4:$C$15,2,FALSE)</f>
        <v>Spring</v>
      </c>
      <c r="U694" t="str" cm="1">
        <f t="array" ref="U694">_xlfn.IFS(Absent_Data[[#This Row],[Body mass index]]&lt;18.5,"Underweight", Absent_Data[[#This Row],[Body mass index]] &lt;=25, "Healthy", Absent_Data[[#This Row],[Body mass index]]&lt;=30, "Overweight",TRUE, "Obese")</f>
        <v>Healthy</v>
      </c>
      <c r="W694" s="14"/>
    </row>
    <row r="695" spans="1:23" x14ac:dyDescent="0.3">
      <c r="A695">
        <v>694</v>
      </c>
      <c r="B695">
        <v>10</v>
      </c>
      <c r="C695">
        <v>5</v>
      </c>
      <c r="D695">
        <v>2</v>
      </c>
      <c r="E695">
        <v>49</v>
      </c>
      <c r="F695">
        <v>235</v>
      </c>
      <c r="G695">
        <v>16</v>
      </c>
      <c r="H695">
        <v>32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75</v>
      </c>
      <c r="P695">
        <v>178</v>
      </c>
      <c r="Q695">
        <v>25</v>
      </c>
      <c r="R695">
        <v>8</v>
      </c>
      <c r="S695" t="s">
        <v>28</v>
      </c>
      <c r="T695" t="str">
        <f>VLOOKUP(Absent_Data[[#This Row],[Month of absence]],Index!$B$4:$C$15,2,FALSE)</f>
        <v>Spring</v>
      </c>
      <c r="U695" t="str" cm="1">
        <f t="array" ref="U695">_xlfn.IFS(Absent_Data[[#This Row],[Body mass index]]&lt;18.5,"Underweight", Absent_Data[[#This Row],[Body mass index]] &lt;=25, "Healthy", Absent_Data[[#This Row],[Body mass index]]&lt;=30, "Overweight",TRUE, "Obese")</f>
        <v>Healthy</v>
      </c>
      <c r="W695" s="14"/>
    </row>
    <row r="696" spans="1:23" x14ac:dyDescent="0.3">
      <c r="A696">
        <v>695</v>
      </c>
      <c r="B696">
        <v>22</v>
      </c>
      <c r="C696">
        <v>5</v>
      </c>
      <c r="D696">
        <v>4</v>
      </c>
      <c r="E696">
        <v>51</v>
      </c>
      <c r="F696">
        <v>291</v>
      </c>
      <c r="G696">
        <v>31</v>
      </c>
      <c r="H696">
        <v>40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73</v>
      </c>
      <c r="P696">
        <v>171</v>
      </c>
      <c r="Q696">
        <v>25</v>
      </c>
      <c r="R696">
        <v>8</v>
      </c>
      <c r="S696" t="s">
        <v>24</v>
      </c>
      <c r="T696" t="str">
        <f>VLOOKUP(Absent_Data[[#This Row],[Month of absence]],Index!$B$4:$C$15,2,FALSE)</f>
        <v>Spring</v>
      </c>
      <c r="U696" t="str" cm="1">
        <f t="array" ref="U696">_xlfn.IFS(Absent_Data[[#This Row],[Body mass index]]&lt;18.5,"Underweight", Absent_Data[[#This Row],[Body mass index]] &lt;=25, "Healthy", Absent_Data[[#This Row],[Body mass index]]&lt;=30, "Overweight",TRUE, "Obese")</f>
        <v>Healthy</v>
      </c>
      <c r="W696" s="14"/>
    </row>
    <row r="697" spans="1:23" x14ac:dyDescent="0.3">
      <c r="A697">
        <v>696</v>
      </c>
      <c r="B697">
        <v>10</v>
      </c>
      <c r="C697">
        <v>5</v>
      </c>
      <c r="D697">
        <v>4</v>
      </c>
      <c r="E697">
        <v>55</v>
      </c>
      <c r="F697">
        <v>179</v>
      </c>
      <c r="G697">
        <v>22</v>
      </c>
      <c r="H697">
        <v>40</v>
      </c>
      <c r="I697">
        <v>0</v>
      </c>
      <c r="J697">
        <v>2</v>
      </c>
      <c r="K697">
        <v>2</v>
      </c>
      <c r="L697">
        <v>0</v>
      </c>
      <c r="M697">
        <v>1</v>
      </c>
      <c r="N697">
        <v>0</v>
      </c>
      <c r="O697">
        <v>63</v>
      </c>
      <c r="P697">
        <v>170</v>
      </c>
      <c r="Q697">
        <v>22</v>
      </c>
      <c r="R697">
        <v>8</v>
      </c>
      <c r="S697" t="s">
        <v>28</v>
      </c>
      <c r="T697" t="str">
        <f>VLOOKUP(Absent_Data[[#This Row],[Month of absence]],Index!$B$4:$C$15,2,FALSE)</f>
        <v>Spring</v>
      </c>
      <c r="U697" t="str" cm="1">
        <f t="array" ref="U697">_xlfn.IFS(Absent_Data[[#This Row],[Body mass index]]&lt;18.5,"Underweight", Absent_Data[[#This Row],[Body mass index]] &lt;=25, "Healthy", Absent_Data[[#This Row],[Body mass index]]&lt;=30, "Overweight",TRUE, "Obese")</f>
        <v>Healthy</v>
      </c>
      <c r="W697" s="14"/>
    </row>
    <row r="698" spans="1:23" x14ac:dyDescent="0.3">
      <c r="A698">
        <v>697</v>
      </c>
      <c r="B698">
        <v>6</v>
      </c>
      <c r="C698">
        <v>5</v>
      </c>
      <c r="D698">
        <v>4</v>
      </c>
      <c r="E698">
        <v>37</v>
      </c>
      <c r="F698">
        <v>225</v>
      </c>
      <c r="G698">
        <v>26</v>
      </c>
      <c r="H698">
        <v>28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2</v>
      </c>
      <c r="O698">
        <v>69</v>
      </c>
      <c r="P698">
        <v>169</v>
      </c>
      <c r="Q698">
        <v>24</v>
      </c>
      <c r="R698">
        <v>3</v>
      </c>
      <c r="S698" t="s">
        <v>35</v>
      </c>
      <c r="T698" t="str">
        <f>VLOOKUP(Absent_Data[[#This Row],[Month of absence]],Index!$B$4:$C$15,2,FALSE)</f>
        <v>Spring</v>
      </c>
      <c r="U698" t="str" cm="1">
        <f t="array" ref="U698">_xlfn.IFS(Absent_Data[[#This Row],[Body mass index]]&lt;18.5,"Underweight", Absent_Data[[#This Row],[Body mass index]] &lt;=25, "Healthy", Absent_Data[[#This Row],[Body mass index]]&lt;=30, "Overweight",TRUE, "Obese")</f>
        <v>Healthy</v>
      </c>
      <c r="W698" s="14"/>
    </row>
    <row r="699" spans="1:23" x14ac:dyDescent="0.3">
      <c r="A699">
        <v>698</v>
      </c>
      <c r="B699">
        <v>10</v>
      </c>
      <c r="C699">
        <v>5</v>
      </c>
      <c r="D699">
        <v>5</v>
      </c>
      <c r="E699">
        <v>31</v>
      </c>
      <c r="F699">
        <v>330</v>
      </c>
      <c r="G699">
        <v>16</v>
      </c>
      <c r="H699">
        <v>28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84</v>
      </c>
      <c r="P699">
        <v>182</v>
      </c>
      <c r="Q699">
        <v>25</v>
      </c>
      <c r="R699">
        <v>8</v>
      </c>
      <c r="S699" t="s">
        <v>28</v>
      </c>
      <c r="T699" t="str">
        <f>VLOOKUP(Absent_Data[[#This Row],[Month of absence]],Index!$B$4:$C$15,2,FALSE)</f>
        <v>Spring</v>
      </c>
      <c r="U699" t="str" cm="1">
        <f t="array" ref="U699">_xlfn.IFS(Absent_Data[[#This Row],[Body mass index]]&lt;18.5,"Underweight", Absent_Data[[#This Row],[Body mass index]] &lt;=25, "Healthy", Absent_Data[[#This Row],[Body mass index]]&lt;=30, "Overweight",TRUE, "Obese")</f>
        <v>Healthy</v>
      </c>
      <c r="W699" s="14"/>
    </row>
    <row r="700" spans="1:23" x14ac:dyDescent="0.3">
      <c r="A700">
        <v>699</v>
      </c>
      <c r="B700">
        <v>23</v>
      </c>
      <c r="C700">
        <v>5</v>
      </c>
      <c r="D700">
        <v>5</v>
      </c>
      <c r="E700">
        <v>46</v>
      </c>
      <c r="F700">
        <v>235</v>
      </c>
      <c r="G700">
        <v>16</v>
      </c>
      <c r="H700">
        <v>32</v>
      </c>
      <c r="I700">
        <v>0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75</v>
      </c>
      <c r="P700">
        <v>178</v>
      </c>
      <c r="Q700">
        <v>25</v>
      </c>
      <c r="R700">
        <v>2</v>
      </c>
      <c r="S700" t="s">
        <v>22</v>
      </c>
      <c r="T700" t="str">
        <f>VLOOKUP(Absent_Data[[#This Row],[Month of absence]],Index!$B$4:$C$15,2,FALSE)</f>
        <v>Spring</v>
      </c>
      <c r="U700" t="str" cm="1">
        <f t="array" ref="U700">_xlfn.IFS(Absent_Data[[#This Row],[Body mass index]]&lt;18.5,"Underweight", Absent_Data[[#This Row],[Body mass index]] &lt;=25, "Healthy", Absent_Data[[#This Row],[Body mass index]]&lt;=30, "Overweight",TRUE, "Obese")</f>
        <v>Healthy</v>
      </c>
      <c r="W700" s="14"/>
    </row>
    <row r="701" spans="1:23" x14ac:dyDescent="0.3">
      <c r="A701">
        <v>700</v>
      </c>
      <c r="B701">
        <v>28</v>
      </c>
      <c r="C701">
        <v>5</v>
      </c>
      <c r="D701">
        <v>5</v>
      </c>
      <c r="E701">
        <v>29</v>
      </c>
      <c r="F701">
        <v>291</v>
      </c>
      <c r="G701">
        <v>31</v>
      </c>
      <c r="H701">
        <v>40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73</v>
      </c>
      <c r="P701">
        <v>171</v>
      </c>
      <c r="Q701">
        <v>25</v>
      </c>
      <c r="R701">
        <v>2</v>
      </c>
      <c r="S701" t="s">
        <v>31</v>
      </c>
      <c r="T701" t="str">
        <f>VLOOKUP(Absent_Data[[#This Row],[Month of absence]],Index!$B$4:$C$15,2,FALSE)</f>
        <v>Spring</v>
      </c>
      <c r="U701" t="str" cm="1">
        <f t="array" ref="U701">_xlfn.IFS(Absent_Data[[#This Row],[Body mass index]]&lt;18.5,"Underweight", Absent_Data[[#This Row],[Body mass index]] &lt;=25, "Healthy", Absent_Data[[#This Row],[Body mass index]]&lt;=30, "Overweight",TRUE, "Obese")</f>
        <v>Healthy</v>
      </c>
      <c r="W701" s="14"/>
    </row>
    <row r="702" spans="1:23" x14ac:dyDescent="0.3">
      <c r="A702">
        <v>701</v>
      </c>
      <c r="B702">
        <v>27</v>
      </c>
      <c r="C702">
        <v>5</v>
      </c>
      <c r="D702">
        <v>6</v>
      </c>
      <c r="E702">
        <v>55</v>
      </c>
      <c r="F702">
        <v>179</v>
      </c>
      <c r="G702">
        <v>26</v>
      </c>
      <c r="H702">
        <v>30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56</v>
      </c>
      <c r="P702">
        <v>171</v>
      </c>
      <c r="Q702">
        <v>19</v>
      </c>
      <c r="R702">
        <v>2</v>
      </c>
      <c r="S702" t="s">
        <v>36</v>
      </c>
      <c r="T702" t="str">
        <f>VLOOKUP(Absent_Data[[#This Row],[Month of absence]],Index!$B$4:$C$15,2,FALSE)</f>
        <v>Spring</v>
      </c>
      <c r="U702" t="str" cm="1">
        <f t="array" ref="U702">_xlfn.IFS(Absent_Data[[#This Row],[Body mass index]]&lt;18.5,"Underweight", Absent_Data[[#This Row],[Body mass index]] &lt;=25, "Healthy", Absent_Data[[#This Row],[Body mass index]]&lt;=30, "Overweight",TRUE, "Obese")</f>
        <v>Healthy</v>
      </c>
      <c r="W702" s="14"/>
    </row>
    <row r="703" spans="1:23" x14ac:dyDescent="0.3">
      <c r="A703">
        <v>702</v>
      </c>
      <c r="B703">
        <v>7</v>
      </c>
      <c r="C703">
        <v>5</v>
      </c>
      <c r="D703">
        <v>2</v>
      </c>
      <c r="E703">
        <v>43</v>
      </c>
      <c r="F703">
        <v>361</v>
      </c>
      <c r="G703">
        <v>52</v>
      </c>
      <c r="H703">
        <v>28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4</v>
      </c>
      <c r="O703">
        <v>80</v>
      </c>
      <c r="P703">
        <v>172</v>
      </c>
      <c r="Q703">
        <v>27</v>
      </c>
      <c r="R703">
        <v>8</v>
      </c>
      <c r="S703" t="s">
        <v>23</v>
      </c>
      <c r="T703" t="str">
        <f>VLOOKUP(Absent_Data[[#This Row],[Month of absence]],Index!$B$4:$C$15,2,FALSE)</f>
        <v>Spring</v>
      </c>
      <c r="U703" t="str" cm="1">
        <f t="array" ref="U703">_xlfn.IFS(Absent_Data[[#This Row],[Body mass index]]&lt;18.5,"Underweight", Absent_Data[[#This Row],[Body mass index]] &lt;=25, "Healthy", Absent_Data[[#This Row],[Body mass index]]&lt;=30, "Overweight",TRUE, "Obese")</f>
        <v>Overweight</v>
      </c>
      <c r="W703" s="14"/>
    </row>
    <row r="704" spans="1:23" x14ac:dyDescent="0.3">
      <c r="A704">
        <v>703</v>
      </c>
      <c r="B704">
        <v>23</v>
      </c>
      <c r="C704">
        <v>5</v>
      </c>
      <c r="D704">
        <v>4</v>
      </c>
      <c r="E704">
        <v>35</v>
      </c>
      <c r="F704">
        <v>155</v>
      </c>
      <c r="G704">
        <v>12</v>
      </c>
      <c r="H704">
        <v>34</v>
      </c>
      <c r="I704">
        <v>0</v>
      </c>
      <c r="J704">
        <v>1</v>
      </c>
      <c r="K704">
        <v>2</v>
      </c>
      <c r="L704">
        <v>1</v>
      </c>
      <c r="M704">
        <v>0</v>
      </c>
      <c r="N704">
        <v>0</v>
      </c>
      <c r="O704">
        <v>95</v>
      </c>
      <c r="P704">
        <v>196</v>
      </c>
      <c r="Q704">
        <v>25</v>
      </c>
      <c r="R704">
        <v>2</v>
      </c>
      <c r="S704" t="s">
        <v>22</v>
      </c>
      <c r="T704" t="str">
        <f>VLOOKUP(Absent_Data[[#This Row],[Month of absence]],Index!$B$4:$C$15,2,FALSE)</f>
        <v>Spring</v>
      </c>
      <c r="U704" t="str" cm="1">
        <f t="array" ref="U704">_xlfn.IFS(Absent_Data[[#This Row],[Body mass index]]&lt;18.5,"Underweight", Absent_Data[[#This Row],[Body mass index]] &lt;=25, "Healthy", Absent_Data[[#This Row],[Body mass index]]&lt;=30, "Overweight",TRUE, "Obese")</f>
        <v>Healthy</v>
      </c>
      <c r="W704" s="14"/>
    </row>
    <row r="705" spans="1:23" x14ac:dyDescent="0.3">
      <c r="A705">
        <v>704</v>
      </c>
      <c r="B705">
        <v>25</v>
      </c>
      <c r="C705">
        <v>5</v>
      </c>
      <c r="D705">
        <v>6</v>
      </c>
      <c r="E705">
        <v>46</v>
      </c>
      <c r="F705">
        <v>179</v>
      </c>
      <c r="G705">
        <v>22</v>
      </c>
      <c r="H705">
        <v>40</v>
      </c>
      <c r="I705">
        <v>0</v>
      </c>
      <c r="J705">
        <v>2</v>
      </c>
      <c r="K705">
        <v>2</v>
      </c>
      <c r="L705">
        <v>0</v>
      </c>
      <c r="M705">
        <v>1</v>
      </c>
      <c r="N705">
        <v>0</v>
      </c>
      <c r="O705">
        <v>63</v>
      </c>
      <c r="P705">
        <v>170</v>
      </c>
      <c r="Q705">
        <v>22</v>
      </c>
      <c r="R705">
        <v>8</v>
      </c>
      <c r="S705" t="s">
        <v>33</v>
      </c>
      <c r="T705" t="str">
        <f>VLOOKUP(Absent_Data[[#This Row],[Month of absence]],Index!$B$4:$C$15,2,FALSE)</f>
        <v>Spring</v>
      </c>
      <c r="U705" t="str" cm="1">
        <f t="array" ref="U705">_xlfn.IFS(Absent_Data[[#This Row],[Body mass index]]&lt;18.5,"Underweight", Absent_Data[[#This Row],[Body mass index]] &lt;=25, "Healthy", Absent_Data[[#This Row],[Body mass index]]&lt;=30, "Overweight",TRUE, "Obese")</f>
        <v>Healthy</v>
      </c>
      <c r="W705" s="14"/>
    </row>
    <row r="706" spans="1:23" x14ac:dyDescent="0.3">
      <c r="A706">
        <v>705</v>
      </c>
      <c r="B706">
        <v>10</v>
      </c>
      <c r="C706">
        <v>5</v>
      </c>
      <c r="D706">
        <v>6</v>
      </c>
      <c r="E706">
        <v>54</v>
      </c>
      <c r="F706">
        <v>155</v>
      </c>
      <c r="G706">
        <v>12</v>
      </c>
      <c r="H706">
        <v>34</v>
      </c>
      <c r="I706">
        <v>0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95</v>
      </c>
      <c r="P706">
        <v>196</v>
      </c>
      <c r="Q706">
        <v>25</v>
      </c>
      <c r="R706">
        <v>8</v>
      </c>
      <c r="S706" t="s">
        <v>28</v>
      </c>
      <c r="T706" t="str">
        <f>VLOOKUP(Absent_Data[[#This Row],[Month of absence]],Index!$B$4:$C$15,2,FALSE)</f>
        <v>Spring</v>
      </c>
      <c r="U706" t="str" cm="1">
        <f t="array" ref="U706">_xlfn.IFS(Absent_Data[[#This Row],[Body mass index]]&lt;18.5,"Underweight", Absent_Data[[#This Row],[Body mass index]] &lt;=25, "Healthy", Absent_Data[[#This Row],[Body mass index]]&lt;=30, "Overweight",TRUE, "Obese")</f>
        <v>Healthy</v>
      </c>
      <c r="W706" s="14"/>
    </row>
    <row r="707" spans="1:23" x14ac:dyDescent="0.3">
      <c r="A707">
        <v>706</v>
      </c>
      <c r="B707">
        <v>11</v>
      </c>
      <c r="C707">
        <v>5</v>
      </c>
      <c r="D707">
        <v>2</v>
      </c>
      <c r="E707">
        <v>24</v>
      </c>
      <c r="F707">
        <v>225</v>
      </c>
      <c r="G707">
        <v>26</v>
      </c>
      <c r="H707">
        <v>28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2</v>
      </c>
      <c r="O707">
        <v>69</v>
      </c>
      <c r="P707">
        <v>169</v>
      </c>
      <c r="Q707">
        <v>24</v>
      </c>
      <c r="R707">
        <v>1</v>
      </c>
      <c r="S707" t="s">
        <v>26</v>
      </c>
      <c r="T707" t="str">
        <f>VLOOKUP(Absent_Data[[#This Row],[Month of absence]],Index!$B$4:$C$15,2,FALSE)</f>
        <v>Spring</v>
      </c>
      <c r="U707" t="str" cm="1">
        <f t="array" ref="U707">_xlfn.IFS(Absent_Data[[#This Row],[Body mass index]]&lt;18.5,"Underweight", Absent_Data[[#This Row],[Body mass index]] &lt;=25, "Healthy", Absent_Data[[#This Row],[Body mass index]]&lt;=30, "Overweight",TRUE, "Obese")</f>
        <v>Healthy</v>
      </c>
      <c r="W707" s="14"/>
    </row>
    <row r="708" spans="1:23" x14ac:dyDescent="0.3">
      <c r="A708">
        <v>707</v>
      </c>
      <c r="B708">
        <v>7</v>
      </c>
      <c r="C708">
        <v>6</v>
      </c>
      <c r="D708">
        <v>4</v>
      </c>
      <c r="E708">
        <v>48</v>
      </c>
      <c r="F708">
        <v>118</v>
      </c>
      <c r="G708">
        <v>15</v>
      </c>
      <c r="H708">
        <v>46</v>
      </c>
      <c r="I708">
        <v>0</v>
      </c>
      <c r="J708">
        <v>1</v>
      </c>
      <c r="K708">
        <v>2</v>
      </c>
      <c r="L708">
        <v>1</v>
      </c>
      <c r="M708">
        <v>1</v>
      </c>
      <c r="N708">
        <v>0</v>
      </c>
      <c r="O708">
        <v>75</v>
      </c>
      <c r="P708">
        <v>175</v>
      </c>
      <c r="Q708">
        <v>25</v>
      </c>
      <c r="R708">
        <v>8</v>
      </c>
      <c r="S708" t="s">
        <v>23</v>
      </c>
      <c r="T708" t="str">
        <f>VLOOKUP(Absent_Data[[#This Row],[Month of absence]],Index!$B$4:$C$15,2,FALSE)</f>
        <v>Summer</v>
      </c>
      <c r="U708" t="str" cm="1">
        <f t="array" ref="U708">_xlfn.IFS(Absent_Data[[#This Row],[Body mass index]]&lt;18.5,"Underweight", Absent_Data[[#This Row],[Body mass index]] &lt;=25, "Healthy", Absent_Data[[#This Row],[Body mass index]]&lt;=30, "Overweight",TRUE, "Obese")</f>
        <v>Healthy</v>
      </c>
      <c r="W708" s="14"/>
    </row>
    <row r="709" spans="1:23" x14ac:dyDescent="0.3">
      <c r="A709">
        <v>708</v>
      </c>
      <c r="B709">
        <v>27</v>
      </c>
      <c r="C709">
        <v>6</v>
      </c>
      <c r="D709">
        <v>4</v>
      </c>
      <c r="E709">
        <v>48</v>
      </c>
      <c r="F709">
        <v>179</v>
      </c>
      <c r="G709">
        <v>26</v>
      </c>
      <c r="H709">
        <v>30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56</v>
      </c>
      <c r="P709">
        <v>171</v>
      </c>
      <c r="Q709">
        <v>19</v>
      </c>
      <c r="R709">
        <v>3</v>
      </c>
      <c r="S709" t="s">
        <v>36</v>
      </c>
      <c r="T709" t="str">
        <f>VLOOKUP(Absent_Data[[#This Row],[Month of absence]],Index!$B$4:$C$15,2,FALSE)</f>
        <v>Summer</v>
      </c>
      <c r="U709" t="str" cm="1">
        <f t="array" ref="U709">_xlfn.IFS(Absent_Data[[#This Row],[Body mass index]]&lt;18.5,"Underweight", Absent_Data[[#This Row],[Body mass index]] &lt;=25, "Healthy", Absent_Data[[#This Row],[Body mass index]]&lt;=30, "Overweight",TRUE, "Obese")</f>
        <v>Healthy</v>
      </c>
      <c r="W709" s="14"/>
    </row>
    <row r="710" spans="1:23" x14ac:dyDescent="0.3">
      <c r="A710">
        <v>709</v>
      </c>
      <c r="B710">
        <v>26</v>
      </c>
      <c r="C710">
        <v>6</v>
      </c>
      <c r="D710">
        <v>6</v>
      </c>
      <c r="E710">
        <v>38</v>
      </c>
      <c r="F710">
        <v>118</v>
      </c>
      <c r="G710">
        <v>10</v>
      </c>
      <c r="H710">
        <v>37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83</v>
      </c>
      <c r="P710">
        <v>172</v>
      </c>
      <c r="Q710">
        <v>28</v>
      </c>
      <c r="R710">
        <v>8</v>
      </c>
      <c r="S710" t="s">
        <v>19</v>
      </c>
      <c r="T710" t="str">
        <f>VLOOKUP(Absent_Data[[#This Row],[Month of absence]],Index!$B$4:$C$15,2,FALSE)</f>
        <v>Summer</v>
      </c>
      <c r="U710" t="str" cm="1">
        <f t="array" ref="U710">_xlfn.IFS(Absent_Data[[#This Row],[Body mass index]]&lt;18.5,"Underweight", Absent_Data[[#This Row],[Body mass index]] &lt;=25, "Healthy", Absent_Data[[#This Row],[Body mass index]]&lt;=30, "Overweight",TRUE, "Obese")</f>
        <v>Overweight</v>
      </c>
      <c r="W710" s="14"/>
    </row>
    <row r="711" spans="1:23" x14ac:dyDescent="0.3">
      <c r="A711">
        <v>710</v>
      </c>
      <c r="B711">
        <v>10</v>
      </c>
      <c r="C711">
        <v>6</v>
      </c>
      <c r="D711">
        <v>4</v>
      </c>
      <c r="E711">
        <v>52</v>
      </c>
      <c r="F711">
        <v>118</v>
      </c>
      <c r="G711">
        <v>10</v>
      </c>
      <c r="H711">
        <v>37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83</v>
      </c>
      <c r="P711">
        <v>172</v>
      </c>
      <c r="Q711">
        <v>28</v>
      </c>
      <c r="R711">
        <v>8</v>
      </c>
      <c r="S711" t="s">
        <v>28</v>
      </c>
      <c r="T711" t="str">
        <f>VLOOKUP(Absent_Data[[#This Row],[Month of absence]],Index!$B$4:$C$15,2,FALSE)</f>
        <v>Summer</v>
      </c>
      <c r="U711" t="str" cm="1">
        <f t="array" ref="U711">_xlfn.IFS(Absent_Data[[#This Row],[Body mass index]]&lt;18.5,"Underweight", Absent_Data[[#This Row],[Body mass index]] &lt;=25, "Healthy", Absent_Data[[#This Row],[Body mass index]]&lt;=30, "Overweight",TRUE, "Obese")</f>
        <v>Overweight</v>
      </c>
      <c r="W711" s="14"/>
    </row>
    <row r="712" spans="1:23" x14ac:dyDescent="0.3">
      <c r="A712">
        <v>711</v>
      </c>
      <c r="B712">
        <v>22</v>
      </c>
      <c r="C712">
        <v>6</v>
      </c>
      <c r="D712">
        <v>5</v>
      </c>
      <c r="E712">
        <v>38</v>
      </c>
      <c r="F712">
        <v>378</v>
      </c>
      <c r="G712">
        <v>49</v>
      </c>
      <c r="H712">
        <v>36</v>
      </c>
      <c r="I712">
        <v>0</v>
      </c>
      <c r="J712">
        <v>1</v>
      </c>
      <c r="K712">
        <v>2</v>
      </c>
      <c r="L712">
        <v>0</v>
      </c>
      <c r="M712">
        <v>1</v>
      </c>
      <c r="N712">
        <v>4</v>
      </c>
      <c r="O712">
        <v>65</v>
      </c>
      <c r="P712">
        <v>174</v>
      </c>
      <c r="Q712">
        <v>21</v>
      </c>
      <c r="R712">
        <v>8</v>
      </c>
      <c r="S712" t="s">
        <v>24</v>
      </c>
      <c r="T712" t="str">
        <f>VLOOKUP(Absent_Data[[#This Row],[Month of absence]],Index!$B$4:$C$15,2,FALSE)</f>
        <v>Summer</v>
      </c>
      <c r="U712" t="str" cm="1">
        <f t="array" ref="U712">_xlfn.IFS(Absent_Data[[#This Row],[Body mass index]]&lt;18.5,"Underweight", Absent_Data[[#This Row],[Body mass index]] &lt;=25, "Healthy", Absent_Data[[#This Row],[Body mass index]]&lt;=30, "Overweight",TRUE, "Obese")</f>
        <v>Healthy</v>
      </c>
      <c r="W712" s="14"/>
    </row>
    <row r="713" spans="1:23" x14ac:dyDescent="0.3">
      <c r="A713">
        <v>712</v>
      </c>
      <c r="B713">
        <v>19</v>
      </c>
      <c r="C713">
        <v>6</v>
      </c>
      <c r="D713">
        <v>5</v>
      </c>
      <c r="E713">
        <v>46</v>
      </c>
      <c r="F713">
        <v>118</v>
      </c>
      <c r="G713">
        <v>13</v>
      </c>
      <c r="H713">
        <v>50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98</v>
      </c>
      <c r="P713">
        <v>178</v>
      </c>
      <c r="Q713">
        <v>31</v>
      </c>
      <c r="R713">
        <v>24</v>
      </c>
      <c r="S713" t="s">
        <v>25</v>
      </c>
      <c r="T713" t="str">
        <f>VLOOKUP(Absent_Data[[#This Row],[Month of absence]],Index!$B$4:$C$15,2,FALSE)</f>
        <v>Summer</v>
      </c>
      <c r="U713" t="str" cm="1">
        <f t="array" ref="U713">_xlfn.IFS(Absent_Data[[#This Row],[Body mass index]]&lt;18.5,"Underweight", Absent_Data[[#This Row],[Body mass index]] &lt;=25, "Healthy", Absent_Data[[#This Row],[Body mass index]]&lt;=30, "Overweight",TRUE, "Obese")</f>
        <v>Obese</v>
      </c>
      <c r="W713" s="14"/>
    </row>
    <row r="714" spans="1:23" x14ac:dyDescent="0.3">
      <c r="A714">
        <v>713</v>
      </c>
      <c r="B714">
        <v>19</v>
      </c>
      <c r="C714">
        <v>6</v>
      </c>
      <c r="D714">
        <v>6</v>
      </c>
      <c r="E714">
        <v>38</v>
      </c>
      <c r="F714">
        <v>233</v>
      </c>
      <c r="G714">
        <v>51</v>
      </c>
      <c r="H714">
        <v>31</v>
      </c>
      <c r="I714">
        <v>0</v>
      </c>
      <c r="J714">
        <v>2</v>
      </c>
      <c r="K714">
        <v>1</v>
      </c>
      <c r="L714">
        <v>1</v>
      </c>
      <c r="M714">
        <v>0</v>
      </c>
      <c r="N714">
        <v>8</v>
      </c>
      <c r="O714">
        <v>68</v>
      </c>
      <c r="P714">
        <v>178</v>
      </c>
      <c r="Q714">
        <v>21</v>
      </c>
      <c r="R714">
        <v>8</v>
      </c>
      <c r="S714" t="s">
        <v>25</v>
      </c>
      <c r="T714" t="str">
        <f>VLOOKUP(Absent_Data[[#This Row],[Month of absence]],Index!$B$4:$C$15,2,FALSE)</f>
        <v>Summer</v>
      </c>
      <c r="U714" t="str" cm="1">
        <f t="array" ref="U714">_xlfn.IFS(Absent_Data[[#This Row],[Body mass index]]&lt;18.5,"Underweight", Absent_Data[[#This Row],[Body mass index]] &lt;=25, "Healthy", Absent_Data[[#This Row],[Body mass index]]&lt;=30, "Overweight",TRUE, "Obese")</f>
        <v>Healthy</v>
      </c>
      <c r="W714" s="14"/>
    </row>
    <row r="715" spans="1:23" x14ac:dyDescent="0.3">
      <c r="A715">
        <v>714</v>
      </c>
      <c r="B715">
        <v>27</v>
      </c>
      <c r="C715">
        <v>6</v>
      </c>
      <c r="D715">
        <v>6</v>
      </c>
      <c r="E715">
        <v>40</v>
      </c>
      <c r="F715">
        <v>179</v>
      </c>
      <c r="G715">
        <v>26</v>
      </c>
      <c r="H715">
        <v>30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56</v>
      </c>
      <c r="P715">
        <v>171</v>
      </c>
      <c r="Q715">
        <v>19</v>
      </c>
      <c r="R715">
        <v>2</v>
      </c>
      <c r="S715" t="s">
        <v>36</v>
      </c>
      <c r="T715" t="str">
        <f>VLOOKUP(Absent_Data[[#This Row],[Month of absence]],Index!$B$4:$C$15,2,FALSE)</f>
        <v>Summer</v>
      </c>
      <c r="U715" t="str" cm="1">
        <f t="array" ref="U715">_xlfn.IFS(Absent_Data[[#This Row],[Body mass index]]&lt;18.5,"Underweight", Absent_Data[[#This Row],[Body mass index]] &lt;=25, "Healthy", Absent_Data[[#This Row],[Body mass index]]&lt;=30, "Overweight",TRUE, "Obese")</f>
        <v>Healthy</v>
      </c>
      <c r="W715" s="14"/>
    </row>
    <row r="716" spans="1:23" x14ac:dyDescent="0.3">
      <c r="A716">
        <v>715</v>
      </c>
      <c r="B716">
        <v>0</v>
      </c>
      <c r="C716">
        <v>6</v>
      </c>
      <c r="D716">
        <v>2</v>
      </c>
      <c r="E716">
        <v>52</v>
      </c>
      <c r="F716">
        <v>235</v>
      </c>
      <c r="G716">
        <v>29</v>
      </c>
      <c r="H716">
        <v>48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5</v>
      </c>
      <c r="O716">
        <v>88</v>
      </c>
      <c r="P716">
        <v>163</v>
      </c>
      <c r="Q716">
        <v>33</v>
      </c>
      <c r="R716">
        <v>0</v>
      </c>
      <c r="S716" t="s">
        <v>20</v>
      </c>
      <c r="T716" t="str">
        <f>VLOOKUP(Absent_Data[[#This Row],[Month of absence]],Index!$B$4:$C$15,2,FALSE)</f>
        <v>Summer</v>
      </c>
      <c r="U716" t="str" cm="1">
        <f t="array" ref="U716">_xlfn.IFS(Absent_Data[[#This Row],[Body mass index]]&lt;18.5,"Underweight", Absent_Data[[#This Row],[Body mass index]] &lt;=25, "Healthy", Absent_Data[[#This Row],[Body mass index]]&lt;=30, "Overweight",TRUE, "Obese")</f>
        <v>Obese</v>
      </c>
      <c r="W716" s="14"/>
    </row>
    <row r="717" spans="1:23" x14ac:dyDescent="0.3">
      <c r="A717">
        <v>716</v>
      </c>
      <c r="B717">
        <v>0</v>
      </c>
      <c r="C717">
        <v>6</v>
      </c>
      <c r="D717">
        <v>2</v>
      </c>
      <c r="E717">
        <v>34</v>
      </c>
      <c r="F717">
        <v>268</v>
      </c>
      <c r="G717">
        <v>11</v>
      </c>
      <c r="H717">
        <v>33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79</v>
      </c>
      <c r="P717">
        <v>178</v>
      </c>
      <c r="Q717">
        <v>25</v>
      </c>
      <c r="R717">
        <v>0</v>
      </c>
      <c r="S717" t="s">
        <v>20</v>
      </c>
      <c r="T717" t="str">
        <f>VLOOKUP(Absent_Data[[#This Row],[Month of absence]],Index!$B$4:$C$15,2,FALSE)</f>
        <v>Summer</v>
      </c>
      <c r="U717" t="str" cm="1">
        <f t="array" ref="U717">_xlfn.IFS(Absent_Data[[#This Row],[Body mass index]]&lt;18.5,"Underweight", Absent_Data[[#This Row],[Body mass index]] &lt;=25, "Healthy", Absent_Data[[#This Row],[Body mass index]]&lt;=30, "Overweight",TRUE, "Obese")</f>
        <v>Healthy</v>
      </c>
      <c r="W717" s="14"/>
    </row>
    <row r="718" spans="1:23" x14ac:dyDescent="0.3">
      <c r="A718">
        <v>717</v>
      </c>
      <c r="B718">
        <v>19</v>
      </c>
      <c r="C718">
        <v>6</v>
      </c>
      <c r="D718">
        <v>5</v>
      </c>
      <c r="E718">
        <v>33</v>
      </c>
      <c r="F718">
        <v>118</v>
      </c>
      <c r="G718">
        <v>13</v>
      </c>
      <c r="H718">
        <v>50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98</v>
      </c>
      <c r="P718">
        <v>178</v>
      </c>
      <c r="Q718">
        <v>31</v>
      </c>
      <c r="R718">
        <v>3</v>
      </c>
      <c r="S718" t="s">
        <v>25</v>
      </c>
      <c r="T718" t="str">
        <f>VLOOKUP(Absent_Data[[#This Row],[Month of absence]],Index!$B$4:$C$15,2,FALSE)</f>
        <v>Summer</v>
      </c>
      <c r="U718" t="str" cm="1">
        <f t="array" ref="U718">_xlfn.IFS(Absent_Data[[#This Row],[Body mass index]]&lt;18.5,"Underweight", Absent_Data[[#This Row],[Body mass index]] &lt;=25, "Healthy", Absent_Data[[#This Row],[Body mass index]]&lt;=30, "Overweight",TRUE, "Obese")</f>
        <v>Obese</v>
      </c>
      <c r="W718" s="14"/>
    </row>
    <row r="719" spans="1:23" x14ac:dyDescent="0.3">
      <c r="A719">
        <v>718</v>
      </c>
      <c r="B719">
        <v>13</v>
      </c>
      <c r="C719">
        <v>6</v>
      </c>
      <c r="D719">
        <v>5</v>
      </c>
      <c r="E719">
        <v>36</v>
      </c>
      <c r="F719">
        <v>179</v>
      </c>
      <c r="G719">
        <v>26</v>
      </c>
      <c r="H719">
        <v>30</v>
      </c>
      <c r="I719">
        <v>0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56</v>
      </c>
      <c r="P719">
        <v>171</v>
      </c>
      <c r="Q719">
        <v>19</v>
      </c>
      <c r="R719">
        <v>2</v>
      </c>
      <c r="S719" t="s">
        <v>30</v>
      </c>
      <c r="T719" t="str">
        <f>VLOOKUP(Absent_Data[[#This Row],[Month of absence]],Index!$B$4:$C$15,2,FALSE)</f>
        <v>Summer</v>
      </c>
      <c r="U719" t="str" cm="1">
        <f t="array" ref="U719">_xlfn.IFS(Absent_Data[[#This Row],[Body mass index]]&lt;18.5,"Underweight", Absent_Data[[#This Row],[Body mass index]] &lt;=25, "Healthy", Absent_Data[[#This Row],[Body mass index]]&lt;=30, "Overweight",TRUE, "Obese")</f>
        <v>Healthy</v>
      </c>
      <c r="W719" s="14"/>
    </row>
    <row r="720" spans="1:23" x14ac:dyDescent="0.3">
      <c r="A720">
        <v>719</v>
      </c>
      <c r="B720">
        <v>28</v>
      </c>
      <c r="C720">
        <v>6</v>
      </c>
      <c r="D720">
        <v>5</v>
      </c>
      <c r="E720">
        <v>52</v>
      </c>
      <c r="F720">
        <v>291</v>
      </c>
      <c r="G720">
        <v>31</v>
      </c>
      <c r="H720">
        <v>40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73</v>
      </c>
      <c r="P720">
        <v>171</v>
      </c>
      <c r="Q720">
        <v>25</v>
      </c>
      <c r="R720">
        <v>2</v>
      </c>
      <c r="S720" t="s">
        <v>31</v>
      </c>
      <c r="T720" t="str">
        <f>VLOOKUP(Absent_Data[[#This Row],[Month of absence]],Index!$B$4:$C$15,2,FALSE)</f>
        <v>Summer</v>
      </c>
      <c r="U720" t="str" cm="1">
        <f t="array" ref="U720">_xlfn.IFS(Absent_Data[[#This Row],[Body mass index]]&lt;18.5,"Underweight", Absent_Data[[#This Row],[Body mass index]] &lt;=25, "Healthy", Absent_Data[[#This Row],[Body mass index]]&lt;=30, "Overweight",TRUE, "Obese")</f>
        <v>Healthy</v>
      </c>
      <c r="W720" s="14"/>
    </row>
    <row r="721" spans="1:23" x14ac:dyDescent="0.3">
      <c r="A721">
        <v>720</v>
      </c>
      <c r="B721">
        <v>13</v>
      </c>
      <c r="C721">
        <v>6</v>
      </c>
      <c r="D721">
        <v>2</v>
      </c>
      <c r="E721">
        <v>44</v>
      </c>
      <c r="F721">
        <v>179</v>
      </c>
      <c r="G721">
        <v>26</v>
      </c>
      <c r="H721">
        <v>30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56</v>
      </c>
      <c r="P721">
        <v>171</v>
      </c>
      <c r="Q721">
        <v>19</v>
      </c>
      <c r="R721">
        <v>3</v>
      </c>
      <c r="S721" t="s">
        <v>30</v>
      </c>
      <c r="T721" t="str">
        <f>VLOOKUP(Absent_Data[[#This Row],[Month of absence]],Index!$B$4:$C$15,2,FALSE)</f>
        <v>Summer</v>
      </c>
      <c r="U721" t="str" cm="1">
        <f t="array" ref="U721">_xlfn.IFS(Absent_Data[[#This Row],[Body mass index]]&lt;18.5,"Underweight", Absent_Data[[#This Row],[Body mass index]] &lt;=25, "Healthy", Absent_Data[[#This Row],[Body mass index]]&lt;=30, "Overweight",TRUE, "Obese")</f>
        <v>Healthy</v>
      </c>
      <c r="W721" s="14"/>
    </row>
    <row r="722" spans="1:23" x14ac:dyDescent="0.3">
      <c r="A722">
        <v>721</v>
      </c>
      <c r="B722">
        <v>25</v>
      </c>
      <c r="C722">
        <v>6</v>
      </c>
      <c r="D722">
        <v>2</v>
      </c>
      <c r="E722">
        <v>22</v>
      </c>
      <c r="F722">
        <v>118</v>
      </c>
      <c r="G722">
        <v>10</v>
      </c>
      <c r="H722">
        <v>37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83</v>
      </c>
      <c r="P722">
        <v>172</v>
      </c>
      <c r="Q722">
        <v>28</v>
      </c>
      <c r="R722">
        <v>3</v>
      </c>
      <c r="S722" t="s">
        <v>33</v>
      </c>
      <c r="T722" t="str">
        <f>VLOOKUP(Absent_Data[[#This Row],[Month of absence]],Index!$B$4:$C$15,2,FALSE)</f>
        <v>Summer</v>
      </c>
      <c r="U722" t="str" cm="1">
        <f t="array" ref="U722">_xlfn.IFS(Absent_Data[[#This Row],[Body mass index]]&lt;18.5,"Underweight", Absent_Data[[#This Row],[Body mass index]] &lt;=25, "Healthy", Absent_Data[[#This Row],[Body mass index]]&lt;=30, "Overweight",TRUE, "Obese")</f>
        <v>Overweight</v>
      </c>
      <c r="W722" s="14"/>
    </row>
    <row r="723" spans="1:23" x14ac:dyDescent="0.3">
      <c r="A723">
        <v>722</v>
      </c>
      <c r="B723">
        <v>22</v>
      </c>
      <c r="C723">
        <v>6</v>
      </c>
      <c r="D723">
        <v>5</v>
      </c>
      <c r="E723">
        <v>23</v>
      </c>
      <c r="F723">
        <v>233</v>
      </c>
      <c r="G723">
        <v>51</v>
      </c>
      <c r="H723">
        <v>31</v>
      </c>
      <c r="I723">
        <v>0</v>
      </c>
      <c r="J723">
        <v>2</v>
      </c>
      <c r="K723">
        <v>1</v>
      </c>
      <c r="L723">
        <v>1</v>
      </c>
      <c r="M723">
        <v>0</v>
      </c>
      <c r="N723">
        <v>8</v>
      </c>
      <c r="O723">
        <v>68</v>
      </c>
      <c r="P723">
        <v>178</v>
      </c>
      <c r="Q723">
        <v>21</v>
      </c>
      <c r="R723">
        <v>8</v>
      </c>
      <c r="S723" t="s">
        <v>24</v>
      </c>
      <c r="T723" t="str">
        <f>VLOOKUP(Absent_Data[[#This Row],[Month of absence]],Index!$B$4:$C$15,2,FALSE)</f>
        <v>Summer</v>
      </c>
      <c r="U723" t="str" cm="1">
        <f t="array" ref="U723">_xlfn.IFS(Absent_Data[[#This Row],[Body mass index]]&lt;18.5,"Underweight", Absent_Data[[#This Row],[Body mass index]] &lt;=25, "Healthy", Absent_Data[[#This Row],[Body mass index]]&lt;=30, "Overweight",TRUE, "Obese")</f>
        <v>Healthy</v>
      </c>
      <c r="W723" s="14"/>
    </row>
    <row r="724" spans="1:23" x14ac:dyDescent="0.3">
      <c r="A724">
        <v>723</v>
      </c>
      <c r="B724">
        <v>8</v>
      </c>
      <c r="C724">
        <v>6</v>
      </c>
      <c r="D724">
        <v>6</v>
      </c>
      <c r="E724">
        <v>26</v>
      </c>
      <c r="F724">
        <v>118</v>
      </c>
      <c r="G724">
        <v>10</v>
      </c>
      <c r="H724">
        <v>37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83</v>
      </c>
      <c r="P724">
        <v>172</v>
      </c>
      <c r="Q724">
        <v>28</v>
      </c>
      <c r="R724">
        <v>2</v>
      </c>
      <c r="S724" t="s">
        <v>38</v>
      </c>
      <c r="T724" t="str">
        <f>VLOOKUP(Absent_Data[[#This Row],[Month of absence]],Index!$B$4:$C$15,2,FALSE)</f>
        <v>Summer</v>
      </c>
      <c r="U724" t="str" cm="1">
        <f t="array" ref="U724">_xlfn.IFS(Absent_Data[[#This Row],[Body mass index]]&lt;18.5,"Underweight", Absent_Data[[#This Row],[Body mass index]] &lt;=25, "Healthy", Absent_Data[[#This Row],[Body mass index]]&lt;=30, "Overweight",TRUE, "Obese")</f>
        <v>Overweight</v>
      </c>
      <c r="W724" s="14"/>
    </row>
    <row r="725" spans="1:23" x14ac:dyDescent="0.3">
      <c r="A725">
        <v>724</v>
      </c>
      <c r="B725">
        <v>10</v>
      </c>
      <c r="C725">
        <v>6</v>
      </c>
      <c r="D725">
        <v>4</v>
      </c>
      <c r="E725">
        <v>24</v>
      </c>
      <c r="F725">
        <v>118</v>
      </c>
      <c r="G725">
        <v>10</v>
      </c>
      <c r="H725">
        <v>37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83</v>
      </c>
      <c r="P725">
        <v>172</v>
      </c>
      <c r="Q725">
        <v>28</v>
      </c>
      <c r="R725">
        <v>3</v>
      </c>
      <c r="S725" t="s">
        <v>28</v>
      </c>
      <c r="T725" t="str">
        <f>VLOOKUP(Absent_Data[[#This Row],[Month of absence]],Index!$B$4:$C$15,2,FALSE)</f>
        <v>Summer</v>
      </c>
      <c r="U725" t="str" cm="1">
        <f t="array" ref="U725">_xlfn.IFS(Absent_Data[[#This Row],[Body mass index]]&lt;18.5,"Underweight", Absent_Data[[#This Row],[Body mass index]] &lt;=25, "Healthy", Absent_Data[[#This Row],[Body mass index]]&lt;=30, "Overweight",TRUE, "Obese")</f>
        <v>Overweight</v>
      </c>
      <c r="W725" s="14"/>
    </row>
    <row r="726" spans="1:23" x14ac:dyDescent="0.3">
      <c r="A726">
        <v>725</v>
      </c>
      <c r="B726">
        <v>22</v>
      </c>
      <c r="C726">
        <v>6</v>
      </c>
      <c r="D726">
        <v>4</v>
      </c>
      <c r="E726">
        <v>52</v>
      </c>
      <c r="F726">
        <v>233</v>
      </c>
      <c r="G726">
        <v>51</v>
      </c>
      <c r="H726">
        <v>31</v>
      </c>
      <c r="I726">
        <v>0</v>
      </c>
      <c r="J726">
        <v>2</v>
      </c>
      <c r="K726">
        <v>1</v>
      </c>
      <c r="L726">
        <v>1</v>
      </c>
      <c r="M726">
        <v>0</v>
      </c>
      <c r="N726">
        <v>8</v>
      </c>
      <c r="O726">
        <v>68</v>
      </c>
      <c r="P726">
        <v>178</v>
      </c>
      <c r="Q726">
        <v>21</v>
      </c>
      <c r="R726">
        <v>3</v>
      </c>
      <c r="S726" t="s">
        <v>24</v>
      </c>
      <c r="T726" t="str">
        <f>VLOOKUP(Absent_Data[[#This Row],[Month of absence]],Index!$B$4:$C$15,2,FALSE)</f>
        <v>Summer</v>
      </c>
      <c r="U726" t="str" cm="1">
        <f t="array" ref="U726">_xlfn.IFS(Absent_Data[[#This Row],[Body mass index]]&lt;18.5,"Underweight", Absent_Data[[#This Row],[Body mass index]] &lt;=25, "Healthy", Absent_Data[[#This Row],[Body mass index]]&lt;=30, "Overweight",TRUE, "Obese")</f>
        <v>Healthy</v>
      </c>
      <c r="W726" s="14"/>
    </row>
    <row r="727" spans="1:23" x14ac:dyDescent="0.3">
      <c r="A727">
        <v>726</v>
      </c>
      <c r="B727">
        <v>26</v>
      </c>
      <c r="C727">
        <v>7</v>
      </c>
      <c r="D727">
        <v>4</v>
      </c>
      <c r="E727">
        <v>48</v>
      </c>
      <c r="F727">
        <v>235</v>
      </c>
      <c r="G727">
        <v>20</v>
      </c>
      <c r="H727">
        <v>43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106</v>
      </c>
      <c r="P727">
        <v>167</v>
      </c>
      <c r="Q727">
        <v>38</v>
      </c>
      <c r="R727">
        <v>4</v>
      </c>
      <c r="S727" t="s">
        <v>19</v>
      </c>
      <c r="T727" t="str">
        <f>VLOOKUP(Absent_Data[[#This Row],[Month of absence]],Index!$B$4:$C$15,2,FALSE)</f>
        <v>Summer</v>
      </c>
      <c r="U727" t="str" cm="1">
        <f t="array" ref="U727">_xlfn.IFS(Absent_Data[[#This Row],[Body mass index]]&lt;18.5,"Underweight", Absent_Data[[#This Row],[Body mass index]] &lt;=25, "Healthy", Absent_Data[[#This Row],[Body mass index]]&lt;=30, "Overweight",TRUE, "Obese")</f>
        <v>Obese</v>
      </c>
      <c r="W727" s="14"/>
    </row>
    <row r="728" spans="1:23" x14ac:dyDescent="0.3">
      <c r="A728">
        <v>727</v>
      </c>
      <c r="B728">
        <v>19</v>
      </c>
      <c r="C728">
        <v>7</v>
      </c>
      <c r="D728">
        <v>6</v>
      </c>
      <c r="E728">
        <v>50</v>
      </c>
      <c r="F728">
        <v>233</v>
      </c>
      <c r="G728">
        <v>51</v>
      </c>
      <c r="H728">
        <v>31</v>
      </c>
      <c r="I728">
        <v>0</v>
      </c>
      <c r="J728">
        <v>2</v>
      </c>
      <c r="K728">
        <v>1</v>
      </c>
      <c r="L728">
        <v>1</v>
      </c>
      <c r="M728">
        <v>0</v>
      </c>
      <c r="N728">
        <v>8</v>
      </c>
      <c r="O728">
        <v>68</v>
      </c>
      <c r="P728">
        <v>178</v>
      </c>
      <c r="Q728">
        <v>21</v>
      </c>
      <c r="R728">
        <v>2</v>
      </c>
      <c r="S728" t="s">
        <v>25</v>
      </c>
      <c r="T728" t="str">
        <f>VLOOKUP(Absent_Data[[#This Row],[Month of absence]],Index!$B$4:$C$15,2,FALSE)</f>
        <v>Summer</v>
      </c>
      <c r="U728" t="str" cm="1">
        <f t="array" ref="U728">_xlfn.IFS(Absent_Data[[#This Row],[Body mass index]]&lt;18.5,"Underweight", Absent_Data[[#This Row],[Body mass index]] &lt;=25, "Healthy", Absent_Data[[#This Row],[Body mass index]]&lt;=30, "Overweight",TRUE, "Obese")</f>
        <v>Healthy</v>
      </c>
      <c r="W728" s="14"/>
    </row>
    <row r="729" spans="1:23" x14ac:dyDescent="0.3">
      <c r="A729">
        <v>728</v>
      </c>
      <c r="B729">
        <v>6</v>
      </c>
      <c r="C729">
        <v>7</v>
      </c>
      <c r="D729">
        <v>2</v>
      </c>
      <c r="E729">
        <v>40</v>
      </c>
      <c r="F729">
        <v>228</v>
      </c>
      <c r="G729">
        <v>14</v>
      </c>
      <c r="H729">
        <v>58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1</v>
      </c>
      <c r="O729">
        <v>65</v>
      </c>
      <c r="P729">
        <v>172</v>
      </c>
      <c r="Q729">
        <v>22</v>
      </c>
      <c r="R729">
        <v>8</v>
      </c>
      <c r="S729" t="s">
        <v>35</v>
      </c>
      <c r="T729" t="str">
        <f>VLOOKUP(Absent_Data[[#This Row],[Month of absence]],Index!$B$4:$C$15,2,FALSE)</f>
        <v>Summer</v>
      </c>
      <c r="U729" t="str" cm="1">
        <f t="array" ref="U729">_xlfn.IFS(Absent_Data[[#This Row],[Body mass index]]&lt;18.5,"Underweight", Absent_Data[[#This Row],[Body mass index]] &lt;=25, "Healthy", Absent_Data[[#This Row],[Body mass index]]&lt;=30, "Overweight",TRUE, "Obese")</f>
        <v>Healthy</v>
      </c>
      <c r="W729" s="14"/>
    </row>
    <row r="730" spans="1:23" x14ac:dyDescent="0.3">
      <c r="A730">
        <v>729</v>
      </c>
      <c r="B730">
        <v>28</v>
      </c>
      <c r="C730">
        <v>7</v>
      </c>
      <c r="D730">
        <v>2</v>
      </c>
      <c r="E730">
        <v>31</v>
      </c>
      <c r="F730">
        <v>118</v>
      </c>
      <c r="G730">
        <v>10</v>
      </c>
      <c r="H730">
        <v>37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83</v>
      </c>
      <c r="P730">
        <v>172</v>
      </c>
      <c r="Q730">
        <v>28</v>
      </c>
      <c r="R730">
        <v>4</v>
      </c>
      <c r="S730" t="s">
        <v>31</v>
      </c>
      <c r="T730" t="str">
        <f>VLOOKUP(Absent_Data[[#This Row],[Month of absence]],Index!$B$4:$C$15,2,FALSE)</f>
        <v>Summer</v>
      </c>
      <c r="U730" t="str" cm="1">
        <f t="array" ref="U730">_xlfn.IFS(Absent_Data[[#This Row],[Body mass index]]&lt;18.5,"Underweight", Absent_Data[[#This Row],[Body mass index]] &lt;=25, "Healthy", Absent_Data[[#This Row],[Body mass index]]&lt;=30, "Overweight",TRUE, "Obese")</f>
        <v>Overweight</v>
      </c>
      <c r="W730" s="14"/>
    </row>
    <row r="731" spans="1:23" x14ac:dyDescent="0.3">
      <c r="A731">
        <v>730</v>
      </c>
      <c r="B731">
        <v>6</v>
      </c>
      <c r="C731">
        <v>7</v>
      </c>
      <c r="D731">
        <v>3</v>
      </c>
      <c r="E731">
        <v>40</v>
      </c>
      <c r="F731">
        <v>228</v>
      </c>
      <c r="G731">
        <v>14</v>
      </c>
      <c r="H731">
        <v>58</v>
      </c>
      <c r="I731">
        <v>0</v>
      </c>
      <c r="J731">
        <v>1</v>
      </c>
      <c r="K731">
        <v>2</v>
      </c>
      <c r="L731">
        <v>0</v>
      </c>
      <c r="M731">
        <v>0</v>
      </c>
      <c r="N731">
        <v>1</v>
      </c>
      <c r="O731">
        <v>65</v>
      </c>
      <c r="P731">
        <v>172</v>
      </c>
      <c r="Q731">
        <v>22</v>
      </c>
      <c r="R731">
        <v>120</v>
      </c>
      <c r="S731" t="s">
        <v>35</v>
      </c>
      <c r="T731" t="str">
        <f>VLOOKUP(Absent_Data[[#This Row],[Month of absence]],Index!$B$4:$C$15,2,FALSE)</f>
        <v>Summer</v>
      </c>
      <c r="U731" t="str" cm="1">
        <f t="array" ref="U731">_xlfn.IFS(Absent_Data[[#This Row],[Body mass index]]&lt;18.5,"Underweight", Absent_Data[[#This Row],[Body mass index]] &lt;=25, "Healthy", Absent_Data[[#This Row],[Body mass index]]&lt;=30, "Overweight",TRUE, "Obese")</f>
        <v>Healthy</v>
      </c>
      <c r="W731" s="14"/>
    </row>
    <row r="732" spans="1:23" x14ac:dyDescent="0.3">
      <c r="A732">
        <v>731</v>
      </c>
      <c r="B732">
        <v>22</v>
      </c>
      <c r="C732">
        <v>7</v>
      </c>
      <c r="D732">
        <v>3</v>
      </c>
      <c r="E732">
        <v>41</v>
      </c>
      <c r="F732">
        <v>189</v>
      </c>
      <c r="G732">
        <v>29</v>
      </c>
      <c r="H732">
        <v>33</v>
      </c>
      <c r="I732">
        <v>0</v>
      </c>
      <c r="J732">
        <v>1</v>
      </c>
      <c r="K732">
        <v>2</v>
      </c>
      <c r="L732">
        <v>0</v>
      </c>
      <c r="M732">
        <v>0</v>
      </c>
      <c r="N732">
        <v>2</v>
      </c>
      <c r="O732">
        <v>69</v>
      </c>
      <c r="P732">
        <v>167</v>
      </c>
      <c r="Q732">
        <v>25</v>
      </c>
      <c r="R732">
        <v>16</v>
      </c>
      <c r="S732" t="s">
        <v>24</v>
      </c>
      <c r="T732" t="str">
        <f>VLOOKUP(Absent_Data[[#This Row],[Month of absence]],Index!$B$4:$C$15,2,FALSE)</f>
        <v>Summer</v>
      </c>
      <c r="U732" t="str" cm="1">
        <f t="array" ref="U732">_xlfn.IFS(Absent_Data[[#This Row],[Body mass index]]&lt;18.5,"Underweight", Absent_Data[[#This Row],[Body mass index]] &lt;=25, "Healthy", Absent_Data[[#This Row],[Body mass index]]&lt;=30, "Overweight",TRUE, "Obese")</f>
        <v>Healthy</v>
      </c>
      <c r="W732" s="14"/>
    </row>
    <row r="733" spans="1:23" x14ac:dyDescent="0.3">
      <c r="A733">
        <v>732</v>
      </c>
      <c r="B733">
        <v>23</v>
      </c>
      <c r="C733">
        <v>7</v>
      </c>
      <c r="D733">
        <v>4</v>
      </c>
      <c r="E733">
        <v>40</v>
      </c>
      <c r="F733">
        <v>118</v>
      </c>
      <c r="G733">
        <v>10</v>
      </c>
      <c r="H733">
        <v>37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83</v>
      </c>
      <c r="P733">
        <v>172</v>
      </c>
      <c r="Q733">
        <v>28</v>
      </c>
      <c r="R733">
        <v>2</v>
      </c>
      <c r="S733" t="s">
        <v>22</v>
      </c>
      <c r="T733" t="str">
        <f>VLOOKUP(Absent_Data[[#This Row],[Month of absence]],Index!$B$4:$C$15,2,FALSE)</f>
        <v>Summer</v>
      </c>
      <c r="U733" t="str" cm="1">
        <f t="array" ref="U733">_xlfn.IFS(Absent_Data[[#This Row],[Body mass index]]&lt;18.5,"Underweight", Absent_Data[[#This Row],[Body mass index]] &lt;=25, "Healthy", Absent_Data[[#This Row],[Body mass index]]&lt;=30, "Overweight",TRUE, "Obese")</f>
        <v>Overweight</v>
      </c>
      <c r="W733" s="14"/>
    </row>
    <row r="734" spans="1:23" x14ac:dyDescent="0.3">
      <c r="A734">
        <v>733</v>
      </c>
      <c r="B734">
        <v>22</v>
      </c>
      <c r="C734">
        <v>7</v>
      </c>
      <c r="D734">
        <v>4</v>
      </c>
      <c r="E734">
        <v>46</v>
      </c>
      <c r="F734">
        <v>361</v>
      </c>
      <c r="G734">
        <v>52</v>
      </c>
      <c r="H734">
        <v>28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4</v>
      </c>
      <c r="O734">
        <v>80</v>
      </c>
      <c r="P734">
        <v>172</v>
      </c>
      <c r="Q734">
        <v>27</v>
      </c>
      <c r="R734">
        <v>8</v>
      </c>
      <c r="S734" t="s">
        <v>24</v>
      </c>
      <c r="T734" t="str">
        <f>VLOOKUP(Absent_Data[[#This Row],[Month of absence]],Index!$B$4:$C$15,2,FALSE)</f>
        <v>Summer</v>
      </c>
      <c r="U734" t="str" cm="1">
        <f t="array" ref="U734">_xlfn.IFS(Absent_Data[[#This Row],[Body mass index]]&lt;18.5,"Underweight", Absent_Data[[#This Row],[Body mass index]] &lt;=25, "Healthy", Absent_Data[[#This Row],[Body mass index]]&lt;=30, "Overweight",TRUE, "Obese")</f>
        <v>Overweight</v>
      </c>
      <c r="W734" s="14"/>
    </row>
    <row r="735" spans="1:23" x14ac:dyDescent="0.3">
      <c r="A735">
        <v>734</v>
      </c>
      <c r="B735">
        <v>22</v>
      </c>
      <c r="C735">
        <v>7</v>
      </c>
      <c r="D735">
        <v>4</v>
      </c>
      <c r="E735">
        <v>29</v>
      </c>
      <c r="F735">
        <v>225</v>
      </c>
      <c r="G735">
        <v>26</v>
      </c>
      <c r="H735">
        <v>28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2</v>
      </c>
      <c r="O735">
        <v>69</v>
      </c>
      <c r="P735">
        <v>169</v>
      </c>
      <c r="Q735">
        <v>24</v>
      </c>
      <c r="R735">
        <v>8</v>
      </c>
      <c r="S735" t="s">
        <v>24</v>
      </c>
      <c r="T735" t="str">
        <f>VLOOKUP(Absent_Data[[#This Row],[Month of absence]],Index!$B$4:$C$15,2,FALSE)</f>
        <v>Summer</v>
      </c>
      <c r="U735" t="str" cm="1">
        <f t="array" ref="U735">_xlfn.IFS(Absent_Data[[#This Row],[Body mass index]]&lt;18.5,"Underweight", Absent_Data[[#This Row],[Body mass index]] &lt;=25, "Healthy", Absent_Data[[#This Row],[Body mass index]]&lt;=30, "Overweight",TRUE, "Obese")</f>
        <v>Healthy</v>
      </c>
      <c r="W735" s="14"/>
    </row>
    <row r="736" spans="1:23" x14ac:dyDescent="0.3">
      <c r="A736">
        <v>735</v>
      </c>
      <c r="B736">
        <v>13</v>
      </c>
      <c r="C736">
        <v>7</v>
      </c>
      <c r="D736">
        <v>2</v>
      </c>
      <c r="E736">
        <v>31</v>
      </c>
      <c r="F736">
        <v>369</v>
      </c>
      <c r="G736">
        <v>17</v>
      </c>
      <c r="H736">
        <v>31</v>
      </c>
      <c r="I736">
        <v>0</v>
      </c>
      <c r="J736">
        <v>1</v>
      </c>
      <c r="K736">
        <v>3</v>
      </c>
      <c r="L736">
        <v>1</v>
      </c>
      <c r="M736">
        <v>0</v>
      </c>
      <c r="N736">
        <v>0</v>
      </c>
      <c r="O736">
        <v>70</v>
      </c>
      <c r="P736">
        <v>169</v>
      </c>
      <c r="Q736">
        <v>25</v>
      </c>
      <c r="R736">
        <v>80</v>
      </c>
      <c r="S736" t="s">
        <v>30</v>
      </c>
      <c r="T736" t="str">
        <f>VLOOKUP(Absent_Data[[#This Row],[Month of absence]],Index!$B$4:$C$15,2,FALSE)</f>
        <v>Summer</v>
      </c>
      <c r="U736" t="str" cm="1">
        <f t="array" ref="U736">_xlfn.IFS(Absent_Data[[#This Row],[Body mass index]]&lt;18.5,"Underweight", Absent_Data[[#This Row],[Body mass index]] &lt;=25, "Healthy", Absent_Data[[#This Row],[Body mass index]]&lt;=30, "Overweight",TRUE, "Obese")</f>
        <v>Healthy</v>
      </c>
      <c r="W736" s="14"/>
    </row>
    <row r="737" spans="1:23" x14ac:dyDescent="0.3">
      <c r="A737">
        <v>736</v>
      </c>
      <c r="B737">
        <v>14</v>
      </c>
      <c r="C737">
        <v>7</v>
      </c>
      <c r="D737">
        <v>3</v>
      </c>
      <c r="E737">
        <v>55</v>
      </c>
      <c r="F737">
        <v>289</v>
      </c>
      <c r="G737">
        <v>36</v>
      </c>
      <c r="H737">
        <v>33</v>
      </c>
      <c r="I737">
        <v>0</v>
      </c>
      <c r="J737">
        <v>1</v>
      </c>
      <c r="K737">
        <v>2</v>
      </c>
      <c r="L737">
        <v>1</v>
      </c>
      <c r="M737">
        <v>0</v>
      </c>
      <c r="N737">
        <v>1</v>
      </c>
      <c r="O737">
        <v>90</v>
      </c>
      <c r="P737">
        <v>172</v>
      </c>
      <c r="Q737">
        <v>30</v>
      </c>
      <c r="R737">
        <v>8</v>
      </c>
      <c r="S737" t="s">
        <v>27</v>
      </c>
      <c r="T737" t="str">
        <f>VLOOKUP(Absent_Data[[#This Row],[Month of absence]],Index!$B$4:$C$15,2,FALSE)</f>
        <v>Summer</v>
      </c>
      <c r="U737" t="str" cm="1">
        <f t="array" ref="U737">_xlfn.IFS(Absent_Data[[#This Row],[Body mass index]]&lt;18.5,"Underweight", Absent_Data[[#This Row],[Body mass index]] &lt;=25, "Healthy", Absent_Data[[#This Row],[Body mass index]]&lt;=30, "Overweight",TRUE, "Obese")</f>
        <v>Overweight</v>
      </c>
      <c r="W737" s="14"/>
    </row>
    <row r="738" spans="1:23" x14ac:dyDescent="0.3">
      <c r="A738">
        <v>737</v>
      </c>
      <c r="B738">
        <v>11</v>
      </c>
      <c r="C738">
        <v>7</v>
      </c>
      <c r="D738">
        <v>3</v>
      </c>
      <c r="E738">
        <v>26</v>
      </c>
      <c r="F738">
        <v>235</v>
      </c>
      <c r="G738">
        <v>11</v>
      </c>
      <c r="H738">
        <v>37</v>
      </c>
      <c r="I738">
        <v>0</v>
      </c>
      <c r="J738">
        <v>3</v>
      </c>
      <c r="K738">
        <v>1</v>
      </c>
      <c r="L738">
        <v>0</v>
      </c>
      <c r="M738">
        <v>0</v>
      </c>
      <c r="N738">
        <v>1</v>
      </c>
      <c r="O738">
        <v>88</v>
      </c>
      <c r="P738">
        <v>172</v>
      </c>
      <c r="Q738">
        <v>29</v>
      </c>
      <c r="R738">
        <v>4</v>
      </c>
      <c r="S738" t="s">
        <v>26</v>
      </c>
      <c r="T738" t="str">
        <f>VLOOKUP(Absent_Data[[#This Row],[Month of absence]],Index!$B$4:$C$15,2,FALSE)</f>
        <v>Summer</v>
      </c>
      <c r="U738" t="str" cm="1">
        <f t="array" ref="U738">_xlfn.IFS(Absent_Data[[#This Row],[Body mass index]]&lt;18.5,"Underweight", Absent_Data[[#This Row],[Body mass index]] &lt;=25, "Healthy", Absent_Data[[#This Row],[Body mass index]]&lt;=30, "Overweight",TRUE, "Obese")</f>
        <v>Overweight</v>
      </c>
      <c r="W738" s="14"/>
    </row>
    <row r="739" spans="1:23" x14ac:dyDescent="0.3">
      <c r="A739">
        <v>738</v>
      </c>
      <c r="B739">
        <v>0</v>
      </c>
      <c r="C739">
        <v>1</v>
      </c>
      <c r="D739">
        <v>3</v>
      </c>
      <c r="E739">
        <v>48</v>
      </c>
      <c r="F739">
        <v>118</v>
      </c>
      <c r="G739">
        <v>14</v>
      </c>
      <c r="H739">
        <v>40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8</v>
      </c>
      <c r="O739">
        <v>98</v>
      </c>
      <c r="P739">
        <v>170</v>
      </c>
      <c r="Q739">
        <v>34</v>
      </c>
      <c r="R739">
        <v>0</v>
      </c>
      <c r="S739" t="s">
        <v>20</v>
      </c>
      <c r="T739" t="str">
        <f>VLOOKUP(Absent_Data[[#This Row],[Month of absence]],Index!$B$4:$C$15,2,FALSE)</f>
        <v>Winter</v>
      </c>
      <c r="U739" t="str" cm="1">
        <f t="array" ref="U739">_xlfn.IFS(Absent_Data[[#This Row],[Body mass index]]&lt;18.5,"Underweight", Absent_Data[[#This Row],[Body mass index]] &lt;=25, "Healthy", Absent_Data[[#This Row],[Body mass index]]&lt;=30, "Overweight",TRUE, "Obese")</f>
        <v>Obese</v>
      </c>
      <c r="W739" s="14"/>
    </row>
    <row r="740" spans="1:23" x14ac:dyDescent="0.3">
      <c r="A740">
        <v>739</v>
      </c>
      <c r="B740">
        <v>0</v>
      </c>
      <c r="C740">
        <v>1</v>
      </c>
      <c r="D740">
        <v>4</v>
      </c>
      <c r="E740">
        <v>42</v>
      </c>
      <c r="F740">
        <v>231</v>
      </c>
      <c r="G740">
        <v>35</v>
      </c>
      <c r="H740">
        <v>39</v>
      </c>
      <c r="I740">
        <v>0</v>
      </c>
      <c r="J740">
        <v>1</v>
      </c>
      <c r="K740">
        <v>2</v>
      </c>
      <c r="L740">
        <v>1</v>
      </c>
      <c r="M740">
        <v>0</v>
      </c>
      <c r="N740">
        <v>2</v>
      </c>
      <c r="O740">
        <v>100</v>
      </c>
      <c r="P740">
        <v>170</v>
      </c>
      <c r="Q740">
        <v>35</v>
      </c>
      <c r="R740">
        <v>0</v>
      </c>
      <c r="S740" t="s">
        <v>20</v>
      </c>
      <c r="T740" t="str">
        <f>VLOOKUP(Absent_Data[[#This Row],[Month of absence]],Index!$B$4:$C$15,2,FALSE)</f>
        <v>Winter</v>
      </c>
      <c r="U740" t="str" cm="1">
        <f t="array" ref="U740">_xlfn.IFS(Absent_Data[[#This Row],[Body mass index]]&lt;18.5,"Underweight", Absent_Data[[#This Row],[Body mass index]] &lt;=25, "Healthy", Absent_Data[[#This Row],[Body mass index]]&lt;=30, "Overweight",TRUE, "Obese")</f>
        <v>Obese</v>
      </c>
      <c r="W740" s="14"/>
    </row>
    <row r="741" spans="1:23" x14ac:dyDescent="0.3">
      <c r="A741">
        <v>740</v>
      </c>
      <c r="B741">
        <v>0</v>
      </c>
      <c r="C741">
        <v>1</v>
      </c>
      <c r="D741">
        <v>6</v>
      </c>
      <c r="E741">
        <v>55</v>
      </c>
      <c r="F741">
        <v>179</v>
      </c>
      <c r="G741">
        <v>45</v>
      </c>
      <c r="H741">
        <v>53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77</v>
      </c>
      <c r="P741">
        <v>175</v>
      </c>
      <c r="Q741">
        <v>25</v>
      </c>
      <c r="R741">
        <v>0</v>
      </c>
      <c r="S741" t="s">
        <v>20</v>
      </c>
      <c r="T741" t="str">
        <f>VLOOKUP(Absent_Data[[#This Row],[Month of absence]],Index!$B$4:$C$15,2,FALSE)</f>
        <v>Winter</v>
      </c>
      <c r="U741" t="str" cm="1">
        <f t="array" ref="U741">_xlfn.IFS(Absent_Data[[#This Row],[Body mass index]]&lt;18.5,"Underweight", Absent_Data[[#This Row],[Body mass index]] &lt;=25, "Healthy", Absent_Data[[#This Row],[Body mass index]]&lt;=30, "Overweight",TRUE, "Obese")</f>
        <v>Healthy</v>
      </c>
      <c r="W741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DFEEC41-5D51-4DDF-9F22-A484991A921D}">
  <ds:schemaRefs/>
</ds:datastoreItem>
</file>

<file path=customXml/itemProps2.xml><?xml version="1.0" encoding="utf-8"?>
<ds:datastoreItem xmlns:ds="http://schemas.openxmlformats.org/officeDocument/2006/customXml" ds:itemID="{102AC67E-A9B1-4C0A-B44C-4DEE843BEDEE}">
  <ds:schemaRefs/>
</ds:datastoreItem>
</file>

<file path=customXml/itemProps3.xml><?xml version="1.0" encoding="utf-8"?>
<ds:datastoreItem xmlns:ds="http://schemas.openxmlformats.org/officeDocument/2006/customXml" ds:itemID="{6C8A4E08-D345-48C7-8797-AF2B7B5FD312}">
  <ds:schemaRefs/>
</ds:datastoreItem>
</file>

<file path=customXml/itemProps4.xml><?xml version="1.0" encoding="utf-8"?>
<ds:datastoreItem xmlns:ds="http://schemas.openxmlformats.org/officeDocument/2006/customXml" ds:itemID="{B6294873-069A-4F72-9356-EDB8F9FC0F0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2969955D-5AC0-4686-916F-65A7792010D3}">
  <ds:schemaRefs/>
</ds:datastoreItem>
</file>

<file path=customXml/itemProps6.xml><?xml version="1.0" encoding="utf-8"?>
<ds:datastoreItem xmlns:ds="http://schemas.openxmlformats.org/officeDocument/2006/customXml" ds:itemID="{D8DC39A6-DEF3-4204-9617-14847EC4CBF3}">
  <ds:schemaRefs/>
</ds:datastoreItem>
</file>

<file path=customXml/itemProps7.xml><?xml version="1.0" encoding="utf-8"?>
<ds:datastoreItem xmlns:ds="http://schemas.openxmlformats.org/officeDocument/2006/customXml" ds:itemID="{AC0ABD8B-F155-415F-8AC9-E4B533CED64B}">
  <ds:schemaRefs/>
</ds:datastoreItem>
</file>

<file path=customXml/itemProps8.xml><?xml version="1.0" encoding="utf-8"?>
<ds:datastoreItem xmlns:ds="http://schemas.openxmlformats.org/officeDocument/2006/customXml" ds:itemID="{BB3E5664-EF3E-4367-97F3-72CDEA1B938D}">
  <ds:schemaRefs/>
</ds:datastoreItem>
</file>

<file path=customXml/itemProps9.xml><?xml version="1.0" encoding="utf-8"?>
<ds:datastoreItem xmlns:ds="http://schemas.openxmlformats.org/officeDocument/2006/customXml" ds:itemID="{87E660C5-7A38-4CEF-AF0A-46159122E54F}">
  <ds:schemaRefs/>
</ds:datastoreItem>
</file>

<file path=customXml/itemProps10.xml><?xml version="1.0" encoding="utf-8"?>
<ds:datastoreItem xmlns:ds="http://schemas.openxmlformats.org/officeDocument/2006/customXml" ds:itemID="{D194AB12-F68A-4149-88B9-E3FB406B0FBE}">
  <ds:schemaRefs/>
</ds:datastoreItem>
</file>

<file path=customXml/itemProps11.xml><?xml version="1.0" encoding="utf-8"?>
<ds:datastoreItem xmlns:ds="http://schemas.openxmlformats.org/officeDocument/2006/customXml" ds:itemID="{7546B7BD-7D58-4E0E-BA01-BE55BED3A728}">
  <ds:schemaRefs/>
</ds:datastoreItem>
</file>

<file path=customXml/itemProps12.xml><?xml version="1.0" encoding="utf-8"?>
<ds:datastoreItem xmlns:ds="http://schemas.openxmlformats.org/officeDocument/2006/customXml" ds:itemID="{3D892212-4903-4FB2-A91F-6A96ECDEB973}">
  <ds:schemaRefs/>
</ds:datastoreItem>
</file>

<file path=customXml/itemProps13.xml><?xml version="1.0" encoding="utf-8"?>
<ds:datastoreItem xmlns:ds="http://schemas.openxmlformats.org/officeDocument/2006/customXml" ds:itemID="{8474B737-3EC3-4F4E-AE4C-F569B8F41B75}">
  <ds:schemaRefs/>
</ds:datastoreItem>
</file>

<file path=customXml/itemProps14.xml><?xml version="1.0" encoding="utf-8"?>
<ds:datastoreItem xmlns:ds="http://schemas.openxmlformats.org/officeDocument/2006/customXml" ds:itemID="{7DDAD367-5B1C-4F90-A178-9CE49E740021}">
  <ds:schemaRefs/>
</ds:datastoreItem>
</file>

<file path=customXml/itemProps15.xml><?xml version="1.0" encoding="utf-8"?>
<ds:datastoreItem xmlns:ds="http://schemas.openxmlformats.org/officeDocument/2006/customXml" ds:itemID="{DC1FBB82-94D0-4580-8758-E8B7CB5FCFAF}">
  <ds:schemaRefs/>
</ds:datastoreItem>
</file>

<file path=customXml/itemProps16.xml><?xml version="1.0" encoding="utf-8"?>
<ds:datastoreItem xmlns:ds="http://schemas.openxmlformats.org/officeDocument/2006/customXml" ds:itemID="{F6AA155A-94EC-4631-9E63-73BF8666A7F1}">
  <ds:schemaRefs/>
</ds:datastoreItem>
</file>

<file path=customXml/itemProps17.xml><?xml version="1.0" encoding="utf-8"?>
<ds:datastoreItem xmlns:ds="http://schemas.openxmlformats.org/officeDocument/2006/customXml" ds:itemID="{580E4B68-D172-45BF-9252-46D543DB3FD4}">
  <ds:schemaRefs/>
</ds:datastoreItem>
</file>

<file path=customXml/itemProps18.xml><?xml version="1.0" encoding="utf-8"?>
<ds:datastoreItem xmlns:ds="http://schemas.openxmlformats.org/officeDocument/2006/customXml" ds:itemID="{BA32F2FC-1ADC-4A80-A41E-29BBAADDD811}">
  <ds:schemaRefs/>
</ds:datastoreItem>
</file>

<file path=customXml/itemProps19.xml><?xml version="1.0" encoding="utf-8"?>
<ds:datastoreItem xmlns:ds="http://schemas.openxmlformats.org/officeDocument/2006/customXml" ds:itemID="{2F919BDF-13C5-4E8A-A88F-C83878D689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Dashboard(Overview)</vt:lpstr>
      <vt:lpstr>Dashboard(Factors)</vt:lpstr>
      <vt:lpstr>Dashboard Metrics</vt:lpstr>
      <vt:lpstr>Calculation Engine</vt:lpstr>
      <vt:lpstr>Index</vt:lpstr>
      <vt:lpstr>Absent_Data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Menezes</dc:creator>
  <cp:lastModifiedBy>Trevor Menezes</cp:lastModifiedBy>
  <dcterms:created xsi:type="dcterms:W3CDTF">2015-06-05T18:17:20Z</dcterms:created>
  <dcterms:modified xsi:type="dcterms:W3CDTF">2025-05-06T19:01:12Z</dcterms:modified>
</cp:coreProperties>
</file>