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jame\Desktop\Personal\AquaticAlgorithms\"/>
    </mc:Choice>
  </mc:AlternateContent>
  <xr:revisionPtr revIDLastSave="0" documentId="13_ncr:1_{7B1D0395-7362-4B05-B9BF-1ECDE1431FE3}" xr6:coauthVersionLast="47" xr6:coauthVersionMax="47" xr10:uidLastSave="{00000000-0000-0000-0000-000000000000}"/>
  <bookViews>
    <workbookView xWindow="-120" yWindow="-120" windowWidth="29040" windowHeight="17520" xr2:uid="{33785ADC-FF77-4250-BB26-A21FE1186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5" i="1"/>
  <c r="L25" i="1" s="1"/>
  <c r="J25" i="1"/>
  <c r="F26" i="1"/>
  <c r="G26" i="1" s="1"/>
  <c r="P26" i="1" s="1"/>
  <c r="F27" i="1"/>
  <c r="G27" i="1" s="1"/>
  <c r="P27" i="1" s="1"/>
  <c r="F28" i="1"/>
  <c r="G28" i="1" s="1"/>
  <c r="P28" i="1" s="1"/>
  <c r="F29" i="1"/>
  <c r="G29" i="1" s="1"/>
  <c r="P29" i="1" s="1"/>
  <c r="F30" i="1"/>
  <c r="G30" i="1" s="1"/>
  <c r="P30" i="1" s="1"/>
  <c r="F31" i="1"/>
  <c r="G31" i="1" s="1"/>
  <c r="P31" i="1" s="1"/>
  <c r="F32" i="1"/>
  <c r="G32" i="1" s="1"/>
  <c r="P32" i="1" s="1"/>
  <c r="F33" i="1"/>
  <c r="G33" i="1" s="1"/>
  <c r="P33" i="1" s="1"/>
  <c r="F34" i="1"/>
  <c r="G34" i="1" s="1"/>
  <c r="P34" i="1" s="1"/>
  <c r="F35" i="1"/>
  <c r="G35" i="1" s="1"/>
  <c r="P35" i="1" s="1"/>
  <c r="F36" i="1"/>
  <c r="G36" i="1" s="1"/>
  <c r="P36" i="1" s="1"/>
  <c r="F37" i="1"/>
  <c r="G37" i="1" s="1"/>
  <c r="P37" i="1" s="1"/>
  <c r="F38" i="1"/>
  <c r="G38" i="1" s="1"/>
  <c r="P38" i="1" s="1"/>
  <c r="F39" i="1"/>
  <c r="G39" i="1" s="1"/>
  <c r="P39" i="1" s="1"/>
  <c r="F40" i="1"/>
  <c r="G40" i="1" s="1"/>
  <c r="P40" i="1" s="1"/>
  <c r="F41" i="1"/>
  <c r="G41" i="1" s="1"/>
  <c r="P41" i="1" s="1"/>
  <c r="F42" i="1"/>
  <c r="G42" i="1" s="1"/>
  <c r="P42" i="1" s="1"/>
  <c r="F43" i="1"/>
  <c r="G43" i="1" s="1"/>
  <c r="P43" i="1" s="1"/>
  <c r="F44" i="1"/>
  <c r="G44" i="1" s="1"/>
  <c r="P44" i="1" s="1"/>
  <c r="F25" i="1"/>
  <c r="G25" i="1" s="1"/>
  <c r="P25" i="1" s="1"/>
  <c r="C4" i="1"/>
  <c r="L26" i="1" l="1"/>
  <c r="L27" i="1" s="1"/>
  <c r="L28" i="1" s="1"/>
  <c r="M25" i="1"/>
  <c r="R25" i="1" s="1"/>
  <c r="M27" i="1" l="1"/>
  <c r="R27" i="1" s="1"/>
  <c r="M26" i="1"/>
  <c r="R26" i="1" s="1"/>
  <c r="L29" i="1"/>
  <c r="M28" i="1"/>
  <c r="R28" i="1" s="1"/>
  <c r="L30" i="1" l="1"/>
  <c r="M29" i="1"/>
  <c r="R29" i="1" s="1"/>
  <c r="L31" i="1" l="1"/>
  <c r="M30" i="1"/>
  <c r="R30" i="1" s="1"/>
  <c r="L32" i="1" l="1"/>
  <c r="M31" i="1"/>
  <c r="R31" i="1" s="1"/>
  <c r="L33" i="1" l="1"/>
  <c r="M32" i="1"/>
  <c r="R32" i="1" s="1"/>
  <c r="L34" i="1" l="1"/>
  <c r="M33" i="1"/>
  <c r="R33" i="1" s="1"/>
  <c r="L35" i="1" l="1"/>
  <c r="M34" i="1"/>
  <c r="R34" i="1" s="1"/>
  <c r="L36" i="1" l="1"/>
  <c r="M35" i="1"/>
  <c r="R35" i="1" s="1"/>
  <c r="L37" i="1" l="1"/>
  <c r="M36" i="1"/>
  <c r="R36" i="1" s="1"/>
  <c r="L38" i="1" l="1"/>
  <c r="M37" i="1"/>
  <c r="R37" i="1" s="1"/>
  <c r="L39" i="1" l="1"/>
  <c r="M38" i="1"/>
  <c r="R38" i="1" s="1"/>
  <c r="L40" i="1" l="1"/>
  <c r="M39" i="1"/>
  <c r="R39" i="1" s="1"/>
  <c r="L41" i="1" l="1"/>
  <c r="M40" i="1"/>
  <c r="R40" i="1" s="1"/>
  <c r="L42" i="1" l="1"/>
  <c r="M41" i="1"/>
  <c r="R41" i="1" s="1"/>
  <c r="L43" i="1" l="1"/>
  <c r="M42" i="1"/>
  <c r="R42" i="1" s="1"/>
  <c r="L44" i="1" l="1"/>
  <c r="M44" i="1" s="1"/>
  <c r="R44" i="1" s="1"/>
  <c r="M43" i="1"/>
  <c r="R43" i="1" s="1"/>
  <c r="Q45" i="1" l="1"/>
  <c r="B52" i="1" s="1"/>
</calcChain>
</file>

<file path=xl/sharedStrings.xml><?xml version="1.0" encoding="utf-8"?>
<sst xmlns="http://schemas.openxmlformats.org/spreadsheetml/2006/main" count="56" uniqueCount="44">
  <si>
    <t>Budget Remaining:</t>
  </si>
  <si>
    <t>Round</t>
  </si>
  <si>
    <t>Reservoir release</t>
  </si>
  <si>
    <t>Water delivered to town</t>
  </si>
  <si>
    <t>Forecast technology:</t>
  </si>
  <si>
    <t>Canals:</t>
  </si>
  <si>
    <t>Reservoir Max Capacity:</t>
  </si>
  <si>
    <t>Type</t>
  </si>
  <si>
    <t>Current Storage (%)</t>
  </si>
  <si>
    <t>Cost</t>
  </si>
  <si>
    <t>Storage</t>
  </si>
  <si>
    <t>-</t>
  </si>
  <si>
    <t>Small</t>
  </si>
  <si>
    <t>None</t>
  </si>
  <si>
    <t>INFLOW</t>
  </si>
  <si>
    <t>ROLL</t>
  </si>
  <si>
    <t>Multiplier</t>
  </si>
  <si>
    <t>Actual</t>
  </si>
  <si>
    <t>DEMAND</t>
  </si>
  <si>
    <t>YOU DECIDE</t>
  </si>
  <si>
    <t>Demand base rate:</t>
  </si>
  <si>
    <t>Minimum flow requirement:</t>
  </si>
  <si>
    <t>Unmet Demand</t>
  </si>
  <si>
    <t>Env. Flow Violation</t>
  </si>
  <si>
    <t>SECOND HALF:</t>
  </si>
  <si>
    <t>Extra cost</t>
  </si>
  <si>
    <t>Added Storage</t>
  </si>
  <si>
    <t>INITIAL INFRASTRUCTURE</t>
  </si>
  <si>
    <t>CONDITIONAL (ROLL)</t>
  </si>
  <si>
    <t>Town name:</t>
  </si>
  <si>
    <t>FINANCES</t>
  </si>
  <si>
    <t>STORAGE</t>
  </si>
  <si>
    <t>PENALTIES</t>
  </si>
  <si>
    <t>Revenue</t>
  </si>
  <si>
    <t>Temp. Storage</t>
  </si>
  <si>
    <t>Op. costs:</t>
  </si>
  <si>
    <t>$ Spent</t>
  </si>
  <si>
    <t>Res. Volume</t>
  </si>
  <si>
    <t>PENALTY TOTAL:</t>
  </si>
  <si>
    <t xml:space="preserve">FINAL SCORE: </t>
  </si>
  <si>
    <t>NOTE:</t>
  </si>
  <si>
    <t xml:space="preserve">Temporary storage can be purchased during any round. </t>
  </si>
  <si>
    <t>MAX RELEASE = 20</t>
  </si>
  <si>
    <t>Res.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</si>
</sst>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8" xfId="0" applyFill="1" applyBorder="1"/>
    <xf numFmtId="0" fontId="0" fillId="4" borderId="4" xfId="0" applyFill="1" applyBorder="1"/>
    <xf numFmtId="0" fontId="0" fillId="3" borderId="0" xfId="0" applyFill="1" applyBorder="1"/>
    <xf numFmtId="0" fontId="0" fillId="4" borderId="6" xfId="0" applyFill="1" applyBorder="1"/>
    <xf numFmtId="0" fontId="0" fillId="3" borderId="7" xfId="0" applyFill="1" applyBorder="1"/>
    <xf numFmtId="0" fontId="1" fillId="0" borderId="0" xfId="0" applyFont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3" borderId="13" xfId="0" applyFill="1" applyBorder="1"/>
    <xf numFmtId="0" fontId="0" fillId="4" borderId="11" xfId="0" applyFill="1" applyBorder="1"/>
    <xf numFmtId="0" fontId="0" fillId="3" borderId="12" xfId="0" applyFill="1" applyBorder="1"/>
    <xf numFmtId="0" fontId="0" fillId="12" borderId="0" xfId="0" applyFill="1"/>
    <xf numFmtId="0" fontId="0" fillId="12" borderId="0" xfId="0" applyFill="1" applyBorder="1"/>
    <xf numFmtId="0" fontId="0" fillId="13" borderId="14" xfId="0" applyFill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F57B-C1DF-4C70-AC24-7AF8C9A3B850}">
  <dimension ref="A2:R52"/>
  <sheetViews>
    <sheetView tabSelected="1" zoomScale="55" zoomScaleNormal="55" workbookViewId="0">
      <selection activeCell="R9" sqref="R1:R1048576"/>
    </sheetView>
  </sheetViews>
  <sheetFormatPr defaultRowHeight="15" x14ac:dyDescent="0.25"/>
  <cols>
    <col min="2" max="2" width="27.7109375" customWidth="1"/>
    <col min="3" max="3" width="14.42578125" customWidth="1"/>
    <col min="4" max="4" width="13.42578125" customWidth="1"/>
    <col min="5" max="5" width="18.5703125" customWidth="1"/>
    <col min="6" max="6" width="16.85546875" customWidth="1"/>
    <col min="7" max="12" width="18.85546875" customWidth="1"/>
    <col min="13" max="13" width="27.5703125" customWidth="1"/>
    <col min="14" max="14" width="22" customWidth="1"/>
    <col min="15" max="15" width="29.85546875" customWidth="1"/>
    <col min="16" max="16" width="18.140625" customWidth="1"/>
    <col min="17" max="17" width="30.5703125" customWidth="1"/>
    <col min="18" max="18" width="20.5703125" customWidth="1"/>
  </cols>
  <sheetData>
    <row r="2" spans="2:8" x14ac:dyDescent="0.25">
      <c r="B2" s="1" t="s">
        <v>29</v>
      </c>
    </row>
    <row r="3" spans="2:8" ht="15.75" thickBot="1" x14ac:dyDescent="0.3"/>
    <row r="4" spans="2:8" ht="15.75" thickBot="1" x14ac:dyDescent="0.3">
      <c r="B4" s="17" t="s">
        <v>0</v>
      </c>
      <c r="C4" s="18">
        <f xml:space="preserve"> (1000000) - SUM($D$8:$D$10)</f>
        <v>700000</v>
      </c>
    </row>
    <row r="5" spans="2:8" ht="15.75" thickBot="1" x14ac:dyDescent="0.3"/>
    <row r="6" spans="2:8" x14ac:dyDescent="0.25">
      <c r="B6" s="2" t="s">
        <v>27</v>
      </c>
      <c r="C6" s="3"/>
      <c r="D6" s="3"/>
      <c r="E6" s="4"/>
      <c r="H6" t="s">
        <v>40</v>
      </c>
    </row>
    <row r="7" spans="2:8" x14ac:dyDescent="0.25">
      <c r="B7" s="5"/>
      <c r="C7" s="6" t="s">
        <v>7</v>
      </c>
      <c r="D7" s="6" t="s">
        <v>9</v>
      </c>
      <c r="E7" s="7" t="s">
        <v>10</v>
      </c>
      <c r="H7" t="s">
        <v>41</v>
      </c>
    </row>
    <row r="8" spans="2:8" x14ac:dyDescent="0.25">
      <c r="B8" s="5" t="s">
        <v>6</v>
      </c>
      <c r="C8" s="6" t="s">
        <v>12</v>
      </c>
      <c r="D8" s="6">
        <v>300000</v>
      </c>
      <c r="E8" s="7">
        <v>100</v>
      </c>
    </row>
    <row r="9" spans="2:8" x14ac:dyDescent="0.25">
      <c r="B9" s="5" t="s">
        <v>5</v>
      </c>
      <c r="C9" s="6" t="s">
        <v>13</v>
      </c>
      <c r="D9" s="6">
        <v>0</v>
      </c>
      <c r="E9" s="7">
        <v>0</v>
      </c>
    </row>
    <row r="10" spans="2:8" ht="15.75" thickBot="1" x14ac:dyDescent="0.3">
      <c r="B10" s="8" t="s">
        <v>4</v>
      </c>
      <c r="C10" s="9" t="s">
        <v>13</v>
      </c>
      <c r="D10" s="9">
        <v>0</v>
      </c>
      <c r="E10" s="10" t="s">
        <v>11</v>
      </c>
    </row>
    <row r="11" spans="2:8" ht="15.75" thickBot="1" x14ac:dyDescent="0.3"/>
    <row r="12" spans="2:8" x14ac:dyDescent="0.25">
      <c r="B12" s="11" t="s">
        <v>24</v>
      </c>
      <c r="C12" s="12"/>
      <c r="D12" s="12"/>
      <c r="E12" s="13"/>
    </row>
    <row r="13" spans="2:8" x14ac:dyDescent="0.25">
      <c r="B13" s="5"/>
      <c r="C13" s="6" t="s">
        <v>7</v>
      </c>
      <c r="D13" s="6" t="s">
        <v>25</v>
      </c>
      <c r="E13" s="7" t="s">
        <v>26</v>
      </c>
    </row>
    <row r="14" spans="2:8" x14ac:dyDescent="0.25">
      <c r="B14" s="5" t="s">
        <v>6</v>
      </c>
      <c r="C14" s="6" t="s">
        <v>12</v>
      </c>
      <c r="D14" s="6">
        <v>0</v>
      </c>
      <c r="E14" s="7">
        <v>0</v>
      </c>
    </row>
    <row r="15" spans="2:8" x14ac:dyDescent="0.25">
      <c r="B15" s="5" t="s">
        <v>5</v>
      </c>
      <c r="C15" s="6" t="s">
        <v>13</v>
      </c>
      <c r="D15" s="6">
        <v>0</v>
      </c>
      <c r="E15" s="7">
        <v>0</v>
      </c>
    </row>
    <row r="16" spans="2:8" ht="15.75" thickBot="1" x14ac:dyDescent="0.3">
      <c r="B16" s="8" t="s">
        <v>4</v>
      </c>
      <c r="C16" s="9" t="s">
        <v>13</v>
      </c>
      <c r="D16" s="9">
        <v>0</v>
      </c>
      <c r="E16" s="10" t="s">
        <v>11</v>
      </c>
    </row>
    <row r="17" spans="1:18" ht="15.75" thickBot="1" x14ac:dyDescent="0.3"/>
    <row r="18" spans="1:18" x14ac:dyDescent="0.25">
      <c r="B18" s="14" t="s">
        <v>28</v>
      </c>
      <c r="C18" s="15"/>
      <c r="D18" s="15"/>
      <c r="E18" s="16"/>
    </row>
    <row r="19" spans="1:18" x14ac:dyDescent="0.25">
      <c r="B19" s="5" t="s">
        <v>20</v>
      </c>
      <c r="C19" s="6">
        <v>5</v>
      </c>
      <c r="D19" s="6"/>
      <c r="E19" s="7"/>
    </row>
    <row r="20" spans="1:18" ht="15.75" thickBot="1" x14ac:dyDescent="0.3">
      <c r="B20" s="8" t="s">
        <v>21</v>
      </c>
      <c r="C20" s="9"/>
      <c r="D20" s="9"/>
      <c r="E20" s="10"/>
      <c r="N20" t="s">
        <v>42</v>
      </c>
    </row>
    <row r="22" spans="1:18" ht="15.75" thickBot="1" x14ac:dyDescent="0.3"/>
    <row r="23" spans="1:18" s="27" customFormat="1" ht="23.25" customHeight="1" x14ac:dyDescent="0.25">
      <c r="B23" s="28" t="s">
        <v>14</v>
      </c>
      <c r="C23" s="29"/>
      <c r="D23" s="30"/>
      <c r="E23" s="31" t="s">
        <v>18</v>
      </c>
      <c r="F23" s="32"/>
      <c r="G23" s="33"/>
      <c r="H23" s="34" t="s">
        <v>30</v>
      </c>
      <c r="I23" s="35"/>
      <c r="J23" s="35"/>
      <c r="K23" s="36" t="s">
        <v>31</v>
      </c>
      <c r="L23" s="49"/>
      <c r="M23" s="37"/>
      <c r="N23" s="50" t="s">
        <v>19</v>
      </c>
      <c r="O23" s="38"/>
      <c r="P23" s="39" t="s">
        <v>32</v>
      </c>
      <c r="Q23" s="40"/>
      <c r="R23" s="41"/>
    </row>
    <row r="24" spans="1:18" s="42" customFormat="1" x14ac:dyDescent="0.25">
      <c r="A24" s="42" t="s">
        <v>1</v>
      </c>
      <c r="B24" s="43" t="s">
        <v>15</v>
      </c>
      <c r="C24" s="44" t="s">
        <v>16</v>
      </c>
      <c r="D24" s="45" t="s">
        <v>17</v>
      </c>
      <c r="E24" s="43" t="s">
        <v>15</v>
      </c>
      <c r="F24" s="44" t="s">
        <v>16</v>
      </c>
      <c r="G24" s="45" t="s">
        <v>17</v>
      </c>
      <c r="H24" s="46" t="s">
        <v>36</v>
      </c>
      <c r="I24" s="47" t="s">
        <v>35</v>
      </c>
      <c r="J24" s="47" t="s">
        <v>33</v>
      </c>
      <c r="K24" s="46" t="s">
        <v>34</v>
      </c>
      <c r="L24" s="47" t="s">
        <v>37</v>
      </c>
      <c r="M24" s="45" t="s">
        <v>8</v>
      </c>
      <c r="N24" s="44" t="s">
        <v>2</v>
      </c>
      <c r="O24" s="48" t="s">
        <v>3</v>
      </c>
      <c r="P24" s="43" t="s">
        <v>22</v>
      </c>
      <c r="Q24" s="44" t="s">
        <v>23</v>
      </c>
      <c r="R24" s="48" t="s">
        <v>43</v>
      </c>
    </row>
    <row r="25" spans="1:18" x14ac:dyDescent="0.25">
      <c r="A25" s="1">
        <v>1</v>
      </c>
      <c r="B25" s="19"/>
      <c r="C25" s="6">
        <v>1</v>
      </c>
      <c r="D25" s="20">
        <f>B25*10*C25</f>
        <v>0</v>
      </c>
      <c r="E25" s="19"/>
      <c r="F25" s="6">
        <f>IF(C25&lt;1, 1.2, 1)</f>
        <v>1</v>
      </c>
      <c r="G25" s="20">
        <f>E25*$C$19*F25</f>
        <v>0</v>
      </c>
      <c r="H25" s="23">
        <v>0</v>
      </c>
      <c r="I25" s="24">
        <v>50000</v>
      </c>
      <c r="J25" s="24">
        <f>10000*O25</f>
        <v>0</v>
      </c>
      <c r="K25" s="23">
        <v>0</v>
      </c>
      <c r="L25" s="24">
        <f>(0.5*$E$8 +D25)</f>
        <v>50</v>
      </c>
      <c r="M25" s="20">
        <f>L25/$E$8*100</f>
        <v>50</v>
      </c>
      <c r="N25" s="6"/>
      <c r="O25" s="7"/>
      <c r="P25" s="5">
        <f xml:space="preserve"> MIN(O25-G25, 0)</f>
        <v>0</v>
      </c>
      <c r="Q25" s="6">
        <f>MIN(N25-$C$20, 0)</f>
        <v>0</v>
      </c>
      <c r="R25" s="7">
        <f>IF(M25&gt;100, 100, 0)</f>
        <v>0</v>
      </c>
    </row>
    <row r="26" spans="1:18" x14ac:dyDescent="0.25">
      <c r="A26" s="1">
        <v>2</v>
      </c>
      <c r="B26" s="19"/>
      <c r="C26" s="6">
        <v>1</v>
      </c>
      <c r="D26" s="20">
        <f t="shared" ref="D26:D44" si="0">B26*10*C26</f>
        <v>0</v>
      </c>
      <c r="E26" s="19"/>
      <c r="F26" s="6">
        <f t="shared" ref="F26:F44" si="1">IF(C26&lt;1, 1.2, 1)</f>
        <v>1</v>
      </c>
      <c r="G26" s="20">
        <f t="shared" ref="G26:G44" si="2">E26*$C$19*F26</f>
        <v>0</v>
      </c>
      <c r="H26" s="23">
        <v>0</v>
      </c>
      <c r="I26" s="24">
        <v>50000</v>
      </c>
      <c r="J26" s="24">
        <f t="shared" ref="J26:J44" si="3">10000*O26</f>
        <v>0</v>
      </c>
      <c r="K26" s="23">
        <v>0</v>
      </c>
      <c r="L26" s="24">
        <f>(L25+D26-N25-O25)</f>
        <v>50</v>
      </c>
      <c r="M26" s="20">
        <f t="shared" ref="M26:M34" si="4">L26/$E$8*100</f>
        <v>50</v>
      </c>
      <c r="N26" s="6"/>
      <c r="O26" s="7"/>
      <c r="P26" s="5">
        <f t="shared" ref="P26:P44" si="5" xml:space="preserve"> MIN(O26-G26, 0)</f>
        <v>0</v>
      </c>
      <c r="Q26" s="6">
        <f t="shared" ref="Q26:Q44" si="6">MIN(N26-$C$20, 0)</f>
        <v>0</v>
      </c>
      <c r="R26" s="7">
        <f>IF(M26&gt;100, 100, 0)</f>
        <v>0</v>
      </c>
    </row>
    <row r="27" spans="1:18" x14ac:dyDescent="0.25">
      <c r="A27" s="1">
        <v>3</v>
      </c>
      <c r="B27" s="19"/>
      <c r="C27" s="6">
        <v>1</v>
      </c>
      <c r="D27" s="20">
        <f t="shared" si="0"/>
        <v>0</v>
      </c>
      <c r="E27" s="19"/>
      <c r="F27" s="6">
        <f t="shared" si="1"/>
        <v>1</v>
      </c>
      <c r="G27" s="20">
        <f t="shared" si="2"/>
        <v>0</v>
      </c>
      <c r="H27" s="23">
        <v>0</v>
      </c>
      <c r="I27" s="24">
        <v>50000</v>
      </c>
      <c r="J27" s="24">
        <f t="shared" si="3"/>
        <v>0</v>
      </c>
      <c r="K27" s="23">
        <v>0</v>
      </c>
      <c r="L27" s="24">
        <f t="shared" ref="L27:L44" si="7">(L26+D27-N26-O26)</f>
        <v>50</v>
      </c>
      <c r="M27" s="20">
        <f t="shared" si="4"/>
        <v>50</v>
      </c>
      <c r="N27" s="6"/>
      <c r="O27" s="7"/>
      <c r="P27" s="5">
        <f t="shared" si="5"/>
        <v>0</v>
      </c>
      <c r="Q27" s="6">
        <f t="shared" si="6"/>
        <v>0</v>
      </c>
      <c r="R27" s="7">
        <f>IF(M27&gt;100, 100, 0)</f>
        <v>0</v>
      </c>
    </row>
    <row r="28" spans="1:18" x14ac:dyDescent="0.25">
      <c r="A28" s="1">
        <v>4</v>
      </c>
      <c r="B28" s="19"/>
      <c r="C28" s="6">
        <v>1</v>
      </c>
      <c r="D28" s="20">
        <f t="shared" si="0"/>
        <v>0</v>
      </c>
      <c r="E28" s="19"/>
      <c r="F28" s="6">
        <f t="shared" si="1"/>
        <v>1</v>
      </c>
      <c r="G28" s="20">
        <f t="shared" si="2"/>
        <v>0</v>
      </c>
      <c r="H28" s="23">
        <v>0</v>
      </c>
      <c r="I28" s="24">
        <v>50000</v>
      </c>
      <c r="J28" s="24">
        <f t="shared" si="3"/>
        <v>0</v>
      </c>
      <c r="K28" s="23">
        <v>0</v>
      </c>
      <c r="L28" s="24">
        <f t="shared" si="7"/>
        <v>50</v>
      </c>
      <c r="M28" s="20">
        <f t="shared" si="4"/>
        <v>50</v>
      </c>
      <c r="N28" s="6"/>
      <c r="O28" s="7"/>
      <c r="P28" s="5">
        <f t="shared" si="5"/>
        <v>0</v>
      </c>
      <c r="Q28" s="6">
        <f t="shared" si="6"/>
        <v>0</v>
      </c>
      <c r="R28" s="7">
        <f>IF(M28&gt;100, 100, 0)</f>
        <v>0</v>
      </c>
    </row>
    <row r="29" spans="1:18" x14ac:dyDescent="0.25">
      <c r="A29" s="1">
        <v>5</v>
      </c>
      <c r="B29" s="19"/>
      <c r="C29" s="6">
        <v>1</v>
      </c>
      <c r="D29" s="20">
        <f t="shared" si="0"/>
        <v>0</v>
      </c>
      <c r="E29" s="19"/>
      <c r="F29" s="6">
        <f t="shared" si="1"/>
        <v>1</v>
      </c>
      <c r="G29" s="20">
        <f t="shared" si="2"/>
        <v>0</v>
      </c>
      <c r="H29" s="23">
        <v>0</v>
      </c>
      <c r="I29" s="24">
        <v>50000</v>
      </c>
      <c r="J29" s="24">
        <f t="shared" si="3"/>
        <v>0</v>
      </c>
      <c r="K29" s="23">
        <v>0</v>
      </c>
      <c r="L29" s="24">
        <f t="shared" si="7"/>
        <v>50</v>
      </c>
      <c r="M29" s="20">
        <f t="shared" si="4"/>
        <v>50</v>
      </c>
      <c r="N29" s="6"/>
      <c r="O29" s="7"/>
      <c r="P29" s="5">
        <f t="shared" si="5"/>
        <v>0</v>
      </c>
      <c r="Q29" s="6">
        <f t="shared" si="6"/>
        <v>0</v>
      </c>
      <c r="R29" s="7">
        <f>IF(M29&gt;100, 100, 0)</f>
        <v>0</v>
      </c>
    </row>
    <row r="30" spans="1:18" x14ac:dyDescent="0.25">
      <c r="A30" s="1">
        <v>6</v>
      </c>
      <c r="B30" s="19"/>
      <c r="C30" s="6">
        <v>1</v>
      </c>
      <c r="D30" s="20">
        <f t="shared" si="0"/>
        <v>0</v>
      </c>
      <c r="E30" s="19"/>
      <c r="F30" s="6">
        <f t="shared" si="1"/>
        <v>1</v>
      </c>
      <c r="G30" s="20">
        <f t="shared" si="2"/>
        <v>0</v>
      </c>
      <c r="H30" s="23">
        <v>0</v>
      </c>
      <c r="I30" s="24">
        <v>50000</v>
      </c>
      <c r="J30" s="24">
        <f t="shared" si="3"/>
        <v>0</v>
      </c>
      <c r="K30" s="23">
        <v>0</v>
      </c>
      <c r="L30" s="24">
        <f t="shared" si="7"/>
        <v>50</v>
      </c>
      <c r="M30" s="20">
        <f t="shared" si="4"/>
        <v>50</v>
      </c>
      <c r="N30" s="6"/>
      <c r="O30" s="7"/>
      <c r="P30" s="5">
        <f t="shared" si="5"/>
        <v>0</v>
      </c>
      <c r="Q30" s="6">
        <f t="shared" si="6"/>
        <v>0</v>
      </c>
      <c r="R30" s="7">
        <f>IF(M30&gt;100, 100, 0)</f>
        <v>0</v>
      </c>
    </row>
    <row r="31" spans="1:18" x14ac:dyDescent="0.25">
      <c r="A31" s="1">
        <v>7</v>
      </c>
      <c r="B31" s="19"/>
      <c r="C31" s="6">
        <v>1</v>
      </c>
      <c r="D31" s="20">
        <f t="shared" si="0"/>
        <v>0</v>
      </c>
      <c r="E31" s="19"/>
      <c r="F31" s="6">
        <f t="shared" si="1"/>
        <v>1</v>
      </c>
      <c r="G31" s="20">
        <f t="shared" si="2"/>
        <v>0</v>
      </c>
      <c r="H31" s="23">
        <v>0</v>
      </c>
      <c r="I31" s="24">
        <v>50000</v>
      </c>
      <c r="J31" s="24">
        <f t="shared" si="3"/>
        <v>0</v>
      </c>
      <c r="K31" s="23">
        <v>0</v>
      </c>
      <c r="L31" s="24">
        <f t="shared" si="7"/>
        <v>50</v>
      </c>
      <c r="M31" s="20">
        <f t="shared" si="4"/>
        <v>50</v>
      </c>
      <c r="N31" s="6"/>
      <c r="O31" s="7"/>
      <c r="P31" s="5">
        <f t="shared" si="5"/>
        <v>0</v>
      </c>
      <c r="Q31" s="6">
        <f t="shared" si="6"/>
        <v>0</v>
      </c>
      <c r="R31" s="7">
        <f>IF(M31&gt;100, 100, 0)</f>
        <v>0</v>
      </c>
    </row>
    <row r="32" spans="1:18" x14ac:dyDescent="0.25">
      <c r="A32" s="1">
        <v>8</v>
      </c>
      <c r="B32" s="19"/>
      <c r="C32" s="6">
        <v>1</v>
      </c>
      <c r="D32" s="20">
        <f t="shared" si="0"/>
        <v>0</v>
      </c>
      <c r="E32" s="19"/>
      <c r="F32" s="6">
        <f t="shared" si="1"/>
        <v>1</v>
      </c>
      <c r="G32" s="20">
        <f t="shared" si="2"/>
        <v>0</v>
      </c>
      <c r="H32" s="23">
        <v>0</v>
      </c>
      <c r="I32" s="24">
        <v>50000</v>
      </c>
      <c r="J32" s="24">
        <f t="shared" si="3"/>
        <v>0</v>
      </c>
      <c r="K32" s="23">
        <v>0</v>
      </c>
      <c r="L32" s="24">
        <f t="shared" si="7"/>
        <v>50</v>
      </c>
      <c r="M32" s="20">
        <f t="shared" si="4"/>
        <v>50</v>
      </c>
      <c r="N32" s="6"/>
      <c r="O32" s="7"/>
      <c r="P32" s="5">
        <f t="shared" si="5"/>
        <v>0</v>
      </c>
      <c r="Q32" s="6">
        <f t="shared" si="6"/>
        <v>0</v>
      </c>
      <c r="R32" s="7">
        <f>IF(M32&gt;100, 100, 0)</f>
        <v>0</v>
      </c>
    </row>
    <row r="33" spans="1:18" x14ac:dyDescent="0.25">
      <c r="A33" s="1">
        <v>9</v>
      </c>
      <c r="B33" s="19"/>
      <c r="C33" s="6">
        <v>1</v>
      </c>
      <c r="D33" s="20">
        <f t="shared" si="0"/>
        <v>0</v>
      </c>
      <c r="E33" s="19"/>
      <c r="F33" s="6">
        <f t="shared" si="1"/>
        <v>1</v>
      </c>
      <c r="G33" s="20">
        <f t="shared" si="2"/>
        <v>0</v>
      </c>
      <c r="H33" s="23">
        <v>0</v>
      </c>
      <c r="I33" s="24">
        <v>50000</v>
      </c>
      <c r="J33" s="24">
        <f t="shared" si="3"/>
        <v>0</v>
      </c>
      <c r="K33" s="23">
        <v>0</v>
      </c>
      <c r="L33" s="24">
        <f t="shared" si="7"/>
        <v>50</v>
      </c>
      <c r="M33" s="20">
        <f t="shared" si="4"/>
        <v>50</v>
      </c>
      <c r="N33" s="6"/>
      <c r="O33" s="7"/>
      <c r="P33" s="5">
        <f t="shared" si="5"/>
        <v>0</v>
      </c>
      <c r="Q33" s="6">
        <f t="shared" si="6"/>
        <v>0</v>
      </c>
      <c r="R33" s="7">
        <f>IF(M33&gt;100, 100, 0)</f>
        <v>0</v>
      </c>
    </row>
    <row r="34" spans="1:18" x14ac:dyDescent="0.25">
      <c r="A34" s="1">
        <v>10</v>
      </c>
      <c r="B34" s="19"/>
      <c r="C34" s="6">
        <v>1</v>
      </c>
      <c r="D34" s="20">
        <f t="shared" si="0"/>
        <v>0</v>
      </c>
      <c r="E34" s="19"/>
      <c r="F34" s="6">
        <f t="shared" si="1"/>
        <v>1</v>
      </c>
      <c r="G34" s="20">
        <f t="shared" si="2"/>
        <v>0</v>
      </c>
      <c r="H34" s="23">
        <v>0</v>
      </c>
      <c r="I34" s="24">
        <v>50000</v>
      </c>
      <c r="J34" s="24">
        <f t="shared" si="3"/>
        <v>0</v>
      </c>
      <c r="K34" s="23">
        <v>0</v>
      </c>
      <c r="L34" s="24">
        <f t="shared" si="7"/>
        <v>50</v>
      </c>
      <c r="M34" s="20">
        <f t="shared" si="4"/>
        <v>50</v>
      </c>
      <c r="N34" s="6"/>
      <c r="O34" s="7"/>
      <c r="P34" s="5">
        <f t="shared" si="5"/>
        <v>0</v>
      </c>
      <c r="Q34" s="6">
        <f t="shared" si="6"/>
        <v>0</v>
      </c>
      <c r="R34" s="7">
        <f>IF(M34&gt;100, 100, 0)</f>
        <v>0</v>
      </c>
    </row>
    <row r="35" spans="1:18" x14ac:dyDescent="0.25">
      <c r="A35" s="1">
        <v>11</v>
      </c>
      <c r="B35" s="51"/>
      <c r="C35" s="52">
        <v>1</v>
      </c>
      <c r="D35" s="53">
        <f t="shared" si="0"/>
        <v>0</v>
      </c>
      <c r="E35" s="51"/>
      <c r="F35" s="52">
        <f t="shared" si="1"/>
        <v>1</v>
      </c>
      <c r="G35" s="53">
        <f t="shared" si="2"/>
        <v>0</v>
      </c>
      <c r="H35" s="54">
        <v>0</v>
      </c>
      <c r="I35" s="55">
        <v>50000</v>
      </c>
      <c r="J35" s="55">
        <f t="shared" si="3"/>
        <v>0</v>
      </c>
      <c r="K35" s="54">
        <v>0</v>
      </c>
      <c r="L35" s="55">
        <f t="shared" si="7"/>
        <v>50</v>
      </c>
      <c r="M35" s="53">
        <f>L35/($E$8+$E$14)*100</f>
        <v>50</v>
      </c>
      <c r="N35" s="6"/>
      <c r="O35" s="7"/>
      <c r="P35" s="5">
        <f t="shared" si="5"/>
        <v>0</v>
      </c>
      <c r="Q35" s="6">
        <f t="shared" si="6"/>
        <v>0</v>
      </c>
      <c r="R35" s="7">
        <f>IF(M35&gt;100, 100, 0)</f>
        <v>0</v>
      </c>
    </row>
    <row r="36" spans="1:18" x14ac:dyDescent="0.25">
      <c r="A36" s="1">
        <v>12</v>
      </c>
      <c r="B36" s="19"/>
      <c r="C36" s="6">
        <v>1</v>
      </c>
      <c r="D36" s="20">
        <f t="shared" si="0"/>
        <v>0</v>
      </c>
      <c r="E36" s="19"/>
      <c r="F36" s="6">
        <f t="shared" si="1"/>
        <v>1</v>
      </c>
      <c r="G36" s="20">
        <f t="shared" si="2"/>
        <v>0</v>
      </c>
      <c r="H36" s="23">
        <v>0</v>
      </c>
      <c r="I36" s="24">
        <v>50000</v>
      </c>
      <c r="J36" s="24">
        <f t="shared" si="3"/>
        <v>0</v>
      </c>
      <c r="K36" s="23">
        <v>0</v>
      </c>
      <c r="L36" s="24">
        <f t="shared" si="7"/>
        <v>50</v>
      </c>
      <c r="M36" s="20">
        <f t="shared" ref="M36:M44" si="8">L36/($E$8+$E$14)*100</f>
        <v>50</v>
      </c>
      <c r="N36" s="6"/>
      <c r="O36" s="7"/>
      <c r="P36" s="5">
        <f t="shared" si="5"/>
        <v>0</v>
      </c>
      <c r="Q36" s="6">
        <f t="shared" si="6"/>
        <v>0</v>
      </c>
      <c r="R36" s="7">
        <f>IF(M36&gt;100, 100, 0)</f>
        <v>0</v>
      </c>
    </row>
    <row r="37" spans="1:18" x14ac:dyDescent="0.25">
      <c r="A37" s="1">
        <v>13</v>
      </c>
      <c r="B37" s="19"/>
      <c r="C37" s="6">
        <v>1</v>
      </c>
      <c r="D37" s="20">
        <f t="shared" si="0"/>
        <v>0</v>
      </c>
      <c r="E37" s="19"/>
      <c r="F37" s="6">
        <f t="shared" si="1"/>
        <v>1</v>
      </c>
      <c r="G37" s="20">
        <f t="shared" si="2"/>
        <v>0</v>
      </c>
      <c r="H37" s="23">
        <v>0</v>
      </c>
      <c r="I37" s="24">
        <v>50000</v>
      </c>
      <c r="J37" s="24">
        <f t="shared" si="3"/>
        <v>0</v>
      </c>
      <c r="K37" s="23">
        <v>0</v>
      </c>
      <c r="L37" s="24">
        <f t="shared" si="7"/>
        <v>50</v>
      </c>
      <c r="M37" s="20">
        <f t="shared" si="8"/>
        <v>50</v>
      </c>
      <c r="N37" s="6"/>
      <c r="O37" s="7"/>
      <c r="P37" s="5">
        <f t="shared" si="5"/>
        <v>0</v>
      </c>
      <c r="Q37" s="6">
        <f t="shared" si="6"/>
        <v>0</v>
      </c>
      <c r="R37" s="7">
        <f>IF(M37&gt;100, 100, 0)</f>
        <v>0</v>
      </c>
    </row>
    <row r="38" spans="1:18" x14ac:dyDescent="0.25">
      <c r="A38" s="1">
        <v>14</v>
      </c>
      <c r="B38" s="19"/>
      <c r="C38" s="6">
        <v>1</v>
      </c>
      <c r="D38" s="20">
        <f t="shared" si="0"/>
        <v>0</v>
      </c>
      <c r="E38" s="19"/>
      <c r="F38" s="6">
        <f t="shared" si="1"/>
        <v>1</v>
      </c>
      <c r="G38" s="20">
        <f t="shared" si="2"/>
        <v>0</v>
      </c>
      <c r="H38" s="23">
        <v>0</v>
      </c>
      <c r="I38" s="24">
        <v>50000</v>
      </c>
      <c r="J38" s="24">
        <f t="shared" si="3"/>
        <v>0</v>
      </c>
      <c r="K38" s="23">
        <v>0</v>
      </c>
      <c r="L38" s="24">
        <f t="shared" si="7"/>
        <v>50</v>
      </c>
      <c r="M38" s="20">
        <f t="shared" si="8"/>
        <v>50</v>
      </c>
      <c r="N38" s="6"/>
      <c r="O38" s="7"/>
      <c r="P38" s="5">
        <f t="shared" si="5"/>
        <v>0</v>
      </c>
      <c r="Q38" s="6">
        <f t="shared" si="6"/>
        <v>0</v>
      </c>
      <c r="R38" s="7">
        <f>IF(M38&gt;100, 100, 0)</f>
        <v>0</v>
      </c>
    </row>
    <row r="39" spans="1:18" x14ac:dyDescent="0.25">
      <c r="A39" s="1">
        <v>15</v>
      </c>
      <c r="B39" s="19"/>
      <c r="C39" s="6">
        <v>1</v>
      </c>
      <c r="D39" s="20">
        <f t="shared" si="0"/>
        <v>0</v>
      </c>
      <c r="E39" s="19"/>
      <c r="F39" s="6">
        <f t="shared" si="1"/>
        <v>1</v>
      </c>
      <c r="G39" s="20">
        <f t="shared" si="2"/>
        <v>0</v>
      </c>
      <c r="H39" s="23">
        <v>0</v>
      </c>
      <c r="I39" s="24">
        <v>50000</v>
      </c>
      <c r="J39" s="24">
        <f t="shared" si="3"/>
        <v>0</v>
      </c>
      <c r="K39" s="23">
        <v>0</v>
      </c>
      <c r="L39" s="24">
        <f t="shared" si="7"/>
        <v>50</v>
      </c>
      <c r="M39" s="20">
        <f t="shared" si="8"/>
        <v>50</v>
      </c>
      <c r="N39" s="6"/>
      <c r="O39" s="7"/>
      <c r="P39" s="5">
        <f t="shared" si="5"/>
        <v>0</v>
      </c>
      <c r="Q39" s="6">
        <f t="shared" si="6"/>
        <v>0</v>
      </c>
      <c r="R39" s="7">
        <f>IF(M39&gt;100, 100, 0)</f>
        <v>0</v>
      </c>
    </row>
    <row r="40" spans="1:18" x14ac:dyDescent="0.25">
      <c r="A40" s="1">
        <v>16</v>
      </c>
      <c r="B40" s="19"/>
      <c r="C40" s="6">
        <v>1</v>
      </c>
      <c r="D40" s="20">
        <f t="shared" si="0"/>
        <v>0</v>
      </c>
      <c r="E40" s="19"/>
      <c r="F40" s="6">
        <f t="shared" si="1"/>
        <v>1</v>
      </c>
      <c r="G40" s="20">
        <f t="shared" si="2"/>
        <v>0</v>
      </c>
      <c r="H40" s="23">
        <v>0</v>
      </c>
      <c r="I40" s="24">
        <v>50000</v>
      </c>
      <c r="J40" s="24">
        <f t="shared" si="3"/>
        <v>0</v>
      </c>
      <c r="K40" s="23">
        <v>0</v>
      </c>
      <c r="L40" s="24">
        <f t="shared" si="7"/>
        <v>50</v>
      </c>
      <c r="M40" s="20">
        <f t="shared" si="8"/>
        <v>50</v>
      </c>
      <c r="N40" s="6"/>
      <c r="O40" s="7"/>
      <c r="P40" s="5">
        <f t="shared" si="5"/>
        <v>0</v>
      </c>
      <c r="Q40" s="6">
        <f t="shared" si="6"/>
        <v>0</v>
      </c>
      <c r="R40" s="7">
        <f>IF(M40&gt;100, 100, 0)</f>
        <v>0</v>
      </c>
    </row>
    <row r="41" spans="1:18" x14ac:dyDescent="0.25">
      <c r="A41" s="1">
        <v>17</v>
      </c>
      <c r="B41" s="19"/>
      <c r="C41" s="6">
        <v>1</v>
      </c>
      <c r="D41" s="20">
        <f t="shared" si="0"/>
        <v>0</v>
      </c>
      <c r="E41" s="19"/>
      <c r="F41" s="6">
        <f t="shared" si="1"/>
        <v>1</v>
      </c>
      <c r="G41" s="20">
        <f t="shared" si="2"/>
        <v>0</v>
      </c>
      <c r="H41" s="23">
        <v>0</v>
      </c>
      <c r="I41" s="24">
        <v>50000</v>
      </c>
      <c r="J41" s="24">
        <f t="shared" si="3"/>
        <v>0</v>
      </c>
      <c r="K41" s="23">
        <v>0</v>
      </c>
      <c r="L41" s="24">
        <f t="shared" si="7"/>
        <v>50</v>
      </c>
      <c r="M41" s="20">
        <f t="shared" si="8"/>
        <v>50</v>
      </c>
      <c r="N41" s="6"/>
      <c r="O41" s="7"/>
      <c r="P41" s="5">
        <f t="shared" si="5"/>
        <v>0</v>
      </c>
      <c r="Q41" s="6">
        <f t="shared" si="6"/>
        <v>0</v>
      </c>
      <c r="R41" s="7">
        <f>IF(M41&gt;100, 100, 0)</f>
        <v>0</v>
      </c>
    </row>
    <row r="42" spans="1:18" x14ac:dyDescent="0.25">
      <c r="A42" s="1">
        <v>18</v>
      </c>
      <c r="B42" s="19"/>
      <c r="C42" s="6">
        <v>1</v>
      </c>
      <c r="D42" s="20">
        <f t="shared" si="0"/>
        <v>0</v>
      </c>
      <c r="E42" s="19"/>
      <c r="F42" s="6">
        <f t="shared" si="1"/>
        <v>1</v>
      </c>
      <c r="G42" s="20">
        <f t="shared" si="2"/>
        <v>0</v>
      </c>
      <c r="H42" s="23">
        <v>0</v>
      </c>
      <c r="I42" s="24">
        <v>50000</v>
      </c>
      <c r="J42" s="24">
        <f t="shared" si="3"/>
        <v>0</v>
      </c>
      <c r="K42" s="23">
        <v>0</v>
      </c>
      <c r="L42" s="24">
        <f t="shared" si="7"/>
        <v>50</v>
      </c>
      <c r="M42" s="20">
        <f t="shared" si="8"/>
        <v>50</v>
      </c>
      <c r="N42" s="6"/>
      <c r="O42" s="7"/>
      <c r="P42" s="5">
        <f t="shared" si="5"/>
        <v>0</v>
      </c>
      <c r="Q42" s="6">
        <f t="shared" si="6"/>
        <v>0</v>
      </c>
      <c r="R42" s="7">
        <f>IF(M42&gt;100, 100, 0)</f>
        <v>0</v>
      </c>
    </row>
    <row r="43" spans="1:18" x14ac:dyDescent="0.25">
      <c r="A43" s="1">
        <v>19</v>
      </c>
      <c r="B43" s="19"/>
      <c r="C43" s="6">
        <v>1</v>
      </c>
      <c r="D43" s="20">
        <f t="shared" si="0"/>
        <v>0</v>
      </c>
      <c r="E43" s="19"/>
      <c r="F43" s="6">
        <f t="shared" si="1"/>
        <v>1</v>
      </c>
      <c r="G43" s="20">
        <f t="shared" si="2"/>
        <v>0</v>
      </c>
      <c r="H43" s="23">
        <v>0</v>
      </c>
      <c r="I43" s="24">
        <v>50000</v>
      </c>
      <c r="J43" s="24">
        <f t="shared" si="3"/>
        <v>0</v>
      </c>
      <c r="K43" s="23">
        <v>0</v>
      </c>
      <c r="L43" s="24">
        <f t="shared" si="7"/>
        <v>50</v>
      </c>
      <c r="M43" s="20">
        <f t="shared" si="8"/>
        <v>50</v>
      </c>
      <c r="N43" s="6"/>
      <c r="O43" s="7"/>
      <c r="P43" s="5">
        <f t="shared" si="5"/>
        <v>0</v>
      </c>
      <c r="Q43" s="6">
        <f t="shared" si="6"/>
        <v>0</v>
      </c>
      <c r="R43" s="7">
        <f>IF(M43&gt;100, 100, 0)</f>
        <v>0</v>
      </c>
    </row>
    <row r="44" spans="1:18" ht="15.75" thickBot="1" x14ac:dyDescent="0.3">
      <c r="A44" s="1">
        <v>20</v>
      </c>
      <c r="B44" s="21"/>
      <c r="C44" s="9">
        <v>1</v>
      </c>
      <c r="D44" s="22">
        <f t="shared" si="0"/>
        <v>0</v>
      </c>
      <c r="E44" s="21"/>
      <c r="F44" s="9">
        <f t="shared" si="1"/>
        <v>1</v>
      </c>
      <c r="G44" s="22">
        <f t="shared" si="2"/>
        <v>0</v>
      </c>
      <c r="H44" s="25">
        <v>0</v>
      </c>
      <c r="I44" s="26">
        <v>50000</v>
      </c>
      <c r="J44" s="26">
        <f t="shared" si="3"/>
        <v>0</v>
      </c>
      <c r="K44" s="25">
        <v>0</v>
      </c>
      <c r="L44" s="26">
        <f t="shared" si="7"/>
        <v>50</v>
      </c>
      <c r="M44" s="22">
        <f t="shared" si="8"/>
        <v>50</v>
      </c>
      <c r="N44" s="9"/>
      <c r="O44" s="10"/>
      <c r="P44" s="5">
        <f t="shared" si="5"/>
        <v>0</v>
      </c>
      <c r="Q44" s="6">
        <f t="shared" si="6"/>
        <v>0</v>
      </c>
      <c r="R44" s="7">
        <f>IF(M44&gt;100, 100, 0)</f>
        <v>0</v>
      </c>
    </row>
    <row r="45" spans="1:18" x14ac:dyDescent="0.25">
      <c r="P45" s="56" t="s">
        <v>38</v>
      </c>
      <c r="Q45" s="57">
        <f>SUM(P25:R44)</f>
        <v>0</v>
      </c>
    </row>
    <row r="50" spans="2:2" ht="15.75" thickBot="1" x14ac:dyDescent="0.3"/>
    <row r="51" spans="2:2" x14ac:dyDescent="0.25">
      <c r="B51" s="58" t="s">
        <v>39</v>
      </c>
    </row>
    <row r="52" spans="2:2" ht="15.75" thickBot="1" x14ac:dyDescent="0.3">
      <c r="B52" s="59">
        <f>(C4/10000) +Q45</f>
        <v>70</v>
      </c>
    </row>
  </sheetData>
  <mergeCells count="9">
    <mergeCell ref="P23:R23"/>
    <mergeCell ref="B23:D23"/>
    <mergeCell ref="E23:G23"/>
    <mergeCell ref="N23:O23"/>
    <mergeCell ref="B12:E12"/>
    <mergeCell ref="B6:E6"/>
    <mergeCell ref="B18:E18"/>
    <mergeCell ref="H23:J23"/>
    <mergeCell ref="K23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Amestoy</dc:creator>
  <cp:lastModifiedBy>Trevor Amestoy</cp:lastModifiedBy>
  <dcterms:created xsi:type="dcterms:W3CDTF">2024-08-20T16:14:04Z</dcterms:created>
  <dcterms:modified xsi:type="dcterms:W3CDTF">2024-08-20T17:18:21Z</dcterms:modified>
</cp:coreProperties>
</file>