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xr:revisionPtr revIDLastSave="0" documentId="8_{9F8AF18C-1DDF-4789-B9DD-86A465B9A992}" xr6:coauthVersionLast="47" xr6:coauthVersionMax="47" xr10:uidLastSave="{00000000-0000-0000-0000-000000000000}"/>
  <bookViews>
    <workbookView xWindow="-28920" yWindow="-120" windowWidth="29040" windowHeight="15840" activeTab="2" xr2:uid="{568C94E4-E3F7-4EB4-8281-4914A18C47B4}"/>
  </bookViews>
  <sheets>
    <sheet name="About" sheetId="6" r:id="rId1"/>
    <sheet name="Chart Data" sheetId="1" r:id="rId2"/>
    <sheet name="Gantt Chart" sheetId="3"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 l="1"/>
  <c r="G25" i="2"/>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<sst xmlns="http://schemas.openxmlformats.org/spreadsheetml/2006/main" count="76" uniqueCount="72">
  <si>
    <t>Start Date</t>
  </si>
  <si>
    <t>End Date</t>
  </si>
  <si>
    <t>Task</t>
  </si>
  <si>
    <t>date</t>
  </si>
  <si>
    <t>Milestone</t>
  </si>
  <si>
    <t>Tasks</t>
  </si>
  <si>
    <t>Task duration in days</t>
  </si>
  <si>
    <t>scroll increment</t>
  </si>
  <si>
    <t>Baseline</t>
  </si>
  <si>
    <t>No.</t>
  </si>
  <si>
    <t>Start date</t>
  </si>
  <si>
    <t>position</t>
  </si>
  <si>
    <t>highlight</t>
  </si>
  <si>
    <t>today highlight x co-ord</t>
  </si>
  <si>
    <t>y co-ord</t>
  </si>
  <si>
    <t>Milestones</t>
  </si>
  <si>
    <t>Guide for screen readers</t>
  </si>
  <si>
    <t>About this Workbook</t>
  </si>
  <si>
    <t>Title of this worksheet is in cell B1.</t>
  </si>
  <si>
    <t>Position</t>
  </si>
  <si>
    <t>Date Tracking Gantt Chart</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</si>
  <si>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</si>
  <si>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</si>
  <si>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</si>
  <si>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</si>
  <si>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</si>
  <si>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</si>
  <si>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</si>
  <si>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</si>
  <si>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</si>
  <si>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</si>
  <si>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</si>
  <si>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Charting Range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</si>
  <si>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</si>
  <si>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</si>
  <si>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Milestone Charting</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</si>
  <si>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</si>
  <si>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</si>
  <si>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</si>
  <si>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</si>
  <si>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</si>
  <si>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</si>
  <si>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</si>
  <si>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</si>
  <si>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</si>
  <si>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throughJK5.
Milestone sample data is in cells B6 through E17. 
Tasks sample data is in cells G6 through J17.
The next instruction is in cell A21.</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</si>
  <si>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</si>
  <si>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</si>
  <si>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</si>
  <si>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</si>
  <si>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</si>
  <si>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</si>
  <si>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</si>
  <si>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</si>
  <si>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</si>
  <si>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</si>
  <si>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</si>
  <si>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</si>
  <si>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</si>
  <si>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</si>
  <si>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</si>
  <si>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</si>
  <si>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</si>
  <si>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</si>
  <si>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</si>
  <si>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No</t>
  </si>
  <si>
    <t>KickOff</t>
  </si>
  <si>
    <t>Models Development</t>
  </si>
  <si>
    <t>Generic Views</t>
  </si>
  <si>
    <t>Advanced Views</t>
  </si>
  <si>
    <t>User management</t>
  </si>
  <si>
    <t>Frontend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</si>
</sst>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Font="1" applyAlignment="1">
      <alignment wrapText="1"/>
    </xf>
    <xf numFmtId="164" fontId="0" fillId="0" borderId="0" xfId="0" applyNumberFormat="1" applyFont="1" applyAlignment="1"/>
    <xf numFmtId="164" fontId="0" fillId="0" borderId="0" xfId="0" applyNumberFormat="1" applyFont="1"/>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14883684920577E-2"/>
          <c:y val="2.627493626870326E-2"/>
          <c:w val="0.89708652683963874"/>
          <c:h val="0.86715809762690488"/>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66FD73D1-4688-42C5-A964-0B1698622DFA}"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6C56000D-E01E-4FA7-A9B8-A59250155A6F}"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5AA8ACFF-3F3B-4BA0-828A-3DDA7462F653}"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88061673-4117-4DD2-BCCD-DA4ED5CA2B64}"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A8C83332-F0EB-49D5-9F46-043F6DF53CA7}"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25878E93-2FD0-4431-8208-4E53332ED592}"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F6F08FAD-3E1B-4839-8D80-94A0FA8307FD}"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150"/>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2</c:v>
                  </c:pt>
                  <c:pt idx="1">
                    <c:v>13</c:v>
                  </c:pt>
                  <c:pt idx="2">
                    <c:v>9</c:v>
                  </c:pt>
                  <c:pt idx="3">
                    <c:v>14</c:v>
                  </c:pt>
                  <c:pt idx="4">
                    <c:v>8</c:v>
                  </c:pt>
                  <c:pt idx="5">
                    <c:v>14</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44387</c:v>
                </c:pt>
                <c:pt idx="1">
                  <c:v>44387</c:v>
                </c:pt>
                <c:pt idx="2">
                  <c:v>44387</c:v>
                </c:pt>
                <c:pt idx="3">
                  <c:v>44389</c:v>
                </c:pt>
                <c:pt idx="4">
                  <c:v>44395</c:v>
                </c:pt>
                <c:pt idx="5">
                  <c:v>44389</c:v>
                </c:pt>
                <c:pt idx="6">
                  <c:v>44387</c:v>
                </c:pt>
              </c:numCache>
            </c:numRef>
          </c:xVal>
          <c:yVal>
            <c:numRef>
              <c:f>'Dynamic Chart Data Hidden'!$E$15:$E$21</c:f>
              <c:numCache>
                <c:formatCode>General</c:formatCode>
                <c:ptCount val="7"/>
                <c:pt idx="0">
                  <c:v>8</c:v>
                </c:pt>
                <c:pt idx="1">
                  <c:v>7</c:v>
                </c:pt>
                <c:pt idx="2">
                  <c:v>6</c:v>
                </c:pt>
                <c:pt idx="3">
                  <c:v>5</c:v>
                </c:pt>
                <c:pt idx="4">
                  <c:v>4</c:v>
                </c:pt>
                <c:pt idx="5">
                  <c:v>3</c:v>
                </c:pt>
                <c:pt idx="6">
                  <c:v>0</c:v>
                </c:pt>
              </c:numCache>
            </c:numRef>
          </c:yVal>
          <c:smooth val="0"/>
          <c:extLst>
            <c:ext xmlns:c15="http://schemas.microsoft.com/office/drawing/2012/chart" uri="{02D57815-91ED-43cb-92C2-25804820EDAC}">
              <c15:datalabelsRange>
                <c15:f>'Dynamic Chart Data Hidden'!$B$15:$B$21</c15:f>
                <c15:dlblRangeCache>
                  <c:ptCount val="7"/>
                  <c:pt idx="0">
                    <c:v>KickOff</c:v>
                  </c:pt>
                  <c:pt idx="1">
                    <c:v>Models Development</c:v>
                  </c:pt>
                  <c:pt idx="2">
                    <c:v>Generic Views</c:v>
                  </c:pt>
                  <c:pt idx="3">
                    <c:v>Advanced Views</c:v>
                  </c:pt>
                  <c:pt idx="4">
                    <c:v>User management</c:v>
                  </c:pt>
                  <c:pt idx="5">
                    <c:v>Frontend Design</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16EC365E-68E3-4558-9AF3-581E60D7164C}" type="CELLRANGE">
                      <a:rPr lang="en-US"/>
                      <a:pPr>
                        <a:defRPr sz="1100">
                          <a:solidFill>
                            <a:schemeClr val="bg2"/>
                          </a:solidFill>
                        </a:defRPr>
                      </a:pPr>
                      <a:t>[CELLRANGE]</a:t>
                    </a:fld>
                    <a:endParaRPr lang="en-150"/>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150"/>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44387</c:v>
                </c:pt>
                <c:pt idx="1">
                  <c:v>44387</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0A3BD850-3D1C-4561-BCDA-E7BA363381C9}" type="CELLRANGE">
                      <a:rPr lang="en-US"/>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1E4FF4EE-8AED-4C2B-9862-9316F60FB331}"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9FB202D0-75A4-4553-8A85-3B2BC3488BFE}"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A47E9843-18D4-400E-BF3E-AC0EE38D4801}"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4873F61B-B6FA-4B8A-9179-A5C504A76C59}"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B357C2FF-FCD0-462E-A8F3-9844761823A2}"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51384F28-8FBA-4E36-B62B-C92AA8210E57}"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310A8F14-90F4-47DD-8713-938729D4D5C8}"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0BC24210-3542-4E33-ACEC-F2EB25C63114}"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BD2E206D-471D-4D7B-8D1E-8CF5FF90ED78}"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A47D6810-93FD-45F8-A8CF-3FED445DA30B}"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AF995391-1A22-4934-943F-D44ECCF2364F}"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764AAB63-F25D-46C3-A363-70599905FDCA}"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EDC53B8B-DC0F-4AF6-9B43-BCC2BA615FCA}"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129DEAB9-6A32-4B77-9EB0-6137688B4DF5}" type="CELLRANGE">
                      <a:rPr lang="en-150"/>
                      <a:pPr/>
                      <a:t>[CELLRANGE]</a:t>
                    </a:fld>
                    <a:endParaRPr lang="en-150"/>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150"/>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44402</c:v>
                </c:pt>
                <c:pt idx="1">
                  <c:v>44402</c:v>
                </c:pt>
                <c:pt idx="2">
                  <c:v>44402</c:v>
                </c:pt>
                <c:pt idx="3">
                  <c:v>44402</c:v>
                </c:pt>
                <c:pt idx="4">
                  <c:v>44402</c:v>
                </c:pt>
                <c:pt idx="5">
                  <c:v>44402</c:v>
                </c:pt>
                <c:pt idx="6">
                  <c:v>44402</c:v>
                </c:pt>
                <c:pt idx="7">
                  <c:v>44402</c:v>
                </c:pt>
                <c:pt idx="8">
                  <c:v>44402</c:v>
                </c:pt>
                <c:pt idx="9">
                  <c:v>44402</c:v>
                </c:pt>
                <c:pt idx="10">
                  <c:v>44402</c:v>
                </c:pt>
                <c:pt idx="11">
                  <c:v>44402</c:v>
                </c:pt>
                <c:pt idx="12">
                  <c:v>44402</c:v>
                </c:pt>
                <c:pt idx="13">
                  <c:v>44402</c:v>
                </c:pt>
                <c:pt idx="14">
                  <c:v>44402</c:v>
                </c:pt>
              </c:numCache>
            </c:numRef>
          </c:xVal>
          <c:yVal>
            <c:numRef>
              <c:f>'Dynamic Chart Data Hidden'!$I$18:$I$33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dd\.mm\.yy;@" sourceLinked="0"/>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150"/>
          </a:p>
        </c:txPr>
        <c:crossAx val="604342960"/>
        <c:crosses val="autoZero"/>
        <c:crossBetween val="midCat"/>
        <c:majorUnit val="1"/>
      </c:valAx>
      <c:valAx>
        <c:axId val="604342960"/>
        <c:scaling>
          <c:orientation val="minMax"/>
        </c:scaling>
        <c:delete val="1"/>
        <c:axPos val="l"/>
        <c:numFmt formatCode="General" sourceLinked="1"/>
        <c:majorTickMark val="none"/>
        <c:minorTickMark val="none"/>
        <c:tickLblPos val="none"/>
        <c:crossAx val="604342632"/>
        <c:crossesAt val="4438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150"/>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83820</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4.4" x14ac:dyDescent="0.3"/>
  <cols>
    <col min="1" max="1" width="78.6640625" customWidth="1"/>
  </cols>
  <sheetData>
    <row r="1" spans="1:1" ht="50.1" customHeight="1" x14ac:dyDescent="0.35">
      <c r="A1" s="13" t="s">
        <v>17</v>
      </c>
    </row>
    <row r="2" spans="1:1" ht="129.6" x14ac:dyDescent="0.3">
      <c r="A2" s="1" t="s">
        <v>64</v>
      </c>
    </row>
    <row r="3" spans="1:1" x14ac:dyDescent="0.3">
      <c r="A3" s="19" t="s">
        <v>16</v>
      </c>
    </row>
    <row r="4" spans="1:1" ht="230.4" x14ac:dyDescent="0.3">
      <c r="A4" s="1" t="s">
        <v>40</v>
      </c>
    </row>
    <row r="5" spans="1:1" x14ac:dyDescent="0.3">
      <c r="A5" s="19" t="s">
        <v>38</v>
      </c>
    </row>
    <row r="6" spans="1:1" ht="172.8" x14ac:dyDescent="0.3">
      <c r="A6" s="1" t="s">
        <v>59</v>
      </c>
    </row>
    <row r="7" spans="1:1" x14ac:dyDescent="0.3">
      <c r="A7" s="22" t="s">
        <v>39</v>
      </c>
    </row>
    <row r="8" spans="1:1" ht="72" x14ac:dyDescent="0.3">
      <c r="A8" s="1" t="s">
        <v>60</v>
      </c>
    </row>
    <row r="9" spans="1:1" ht="43.2" x14ac:dyDescent="0.3">
      <c r="A9" s="1" t="s">
        <v>57</v>
      </c>
    </row>
    <row r="10" spans="1:1" ht="57.6" x14ac:dyDescent="0.3">
      <c r="A10" s="1" t="s">
        <v>58</v>
      </c>
    </row>
    <row r="11" spans="1:1" x14ac:dyDescent="0.3">
      <c r="A11" s="1" t="s">
        <v>42</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A4" workbookViewId="0">
      <selection activeCell="B6" sqref="B6:E12"/>
    </sheetView>
  </sheetViews>
  <sheetFormatPr defaultRowHeight="14.4" x14ac:dyDescent="0.3"/>
  <cols>
    <col min="1" max="1" width="2.6640625" style="30"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2.6640625" customWidth="1"/>
    <col min="9" max="9" width="14.6640625" customWidth="1"/>
    <col min="10" max="10" width="30.6640625" customWidth="1"/>
    <col min="11" max="11" width="19.33203125" hidden="1" customWidth="1"/>
  </cols>
  <sheetData>
    <row r="1" spans="1:11" ht="50.1" customHeight="1" x14ac:dyDescent="0.3">
      <c r="A1" s="29" t="s">
        <v>28</v>
      </c>
      <c r="B1" s="15" t="s">
        <v>20</v>
      </c>
    </row>
    <row r="2" spans="1:11" ht="15.6" x14ac:dyDescent="0.3">
      <c r="A2" s="30" t="s">
        <v>41</v>
      </c>
      <c r="B2" s="28" t="s">
        <v>22</v>
      </c>
      <c r="C2" s="27"/>
      <c r="D2" s="16" t="s">
        <v>65</v>
      </c>
    </row>
    <row r="3" spans="1:11" ht="35.1" customHeight="1" x14ac:dyDescent="0.35">
      <c r="A3" s="29" t="s">
        <v>43</v>
      </c>
      <c r="B3" s="9" t="s">
        <v>15</v>
      </c>
      <c r="G3" s="13" t="s">
        <v>5</v>
      </c>
    </row>
    <row r="4" spans="1:11" ht="124.2" x14ac:dyDescent="0.3">
      <c r="A4" s="30" t="s">
        <v>44</v>
      </c>
      <c r="B4" s="18" t="s">
        <v>30</v>
      </c>
      <c r="C4" s="17" t="s">
        <v>25</v>
      </c>
      <c r="D4" s="17" t="s">
        <v>23</v>
      </c>
      <c r="E4" s="17" t="s">
        <v>24</v>
      </c>
      <c r="G4" s="18" t="s">
        <v>30</v>
      </c>
      <c r="H4" s="17" t="s">
        <v>37</v>
      </c>
      <c r="I4" s="17" t="s">
        <v>26</v>
      </c>
      <c r="J4" s="17" t="s">
        <v>27</v>
      </c>
      <c r="K4" s="17" t="s">
        <v>49</v>
      </c>
    </row>
    <row r="5" spans="1:11" x14ac:dyDescent="0.3">
      <c r="A5" s="30" t="s">
        <v>45</v>
      </c>
      <c r="B5" s="6" t="s">
        <v>9</v>
      </c>
      <c r="C5" s="6" t="s">
        <v>19</v>
      </c>
      <c r="D5" s="6" t="s">
        <v>3</v>
      </c>
      <c r="E5" s="6" t="s">
        <v>4</v>
      </c>
      <c r="G5" s="6" t="s">
        <v>9</v>
      </c>
      <c r="H5" s="6" t="s">
        <v>0</v>
      </c>
      <c r="I5" s="6" t="s">
        <v>1</v>
      </c>
      <c r="J5" s="6" t="s">
        <v>2</v>
      </c>
      <c r="K5" t="s">
        <v>48</v>
      </c>
    </row>
    <row r="6" spans="1:11" x14ac:dyDescent="0.3">
      <c r="A6" s="29"/>
      <c r="B6" s="11"/>
      <c r="C6" s="20"/>
      <c r="D6" s="21"/>
      <c r="E6" s="6"/>
      <c r="F6" s="12"/>
      <c r="G6" s="11">
        <v>1</v>
      </c>
      <c r="H6" s="21">
        <v>44387</v>
      </c>
      <c r="I6" s="21">
        <v>44388</v>
      </c>
      <c r="J6" t="s">
        <v>66</v>
      </c>
      <c r="K6" s="25">
        <f>IFERROR(IF(LEN(Tasks[[#This Row],[Start Date]])=0,"",(INT(Tasks[[#This Row],[End Date]])-INT(Tasks[[#This Row],[Start Date]]))-(INT(Tasks[[#This Row],[Start Date]])-INT(Tasks[[#This Row],[Start Date]]))+1),"")</f>
        <v>2</v>
      </c>
    </row>
    <row r="7" spans="1:11" x14ac:dyDescent="0.3">
      <c r="B7" s="11"/>
      <c r="C7" s="20"/>
      <c r="D7" s="21"/>
      <c r="E7" s="6"/>
      <c r="G7" s="11">
        <v>2</v>
      </c>
      <c r="H7" s="21">
        <v>44387</v>
      </c>
      <c r="I7" s="21">
        <v>44399</v>
      </c>
      <c r="J7" t="s">
        <v>67</v>
      </c>
      <c r="K7" s="25">
        <f>IFERROR(IF(LEN(Tasks[[#This Row],[Start Date]])=0,"",(INT(Tasks[[#This Row],[End Date]])-INT(Tasks[[#This Row],[Start Date]]))-(INT(Tasks[[#This Row],[Start Date]])-INT(Tasks[[#This Row],[Start Date]]))+1),"")</f>
        <v>13</v>
      </c>
    </row>
    <row r="8" spans="1:11" x14ac:dyDescent="0.3">
      <c r="B8" s="11"/>
      <c r="C8" s="20"/>
      <c r="D8" s="21"/>
      <c r="E8" s="6"/>
      <c r="G8" s="11">
        <v>3</v>
      </c>
      <c r="H8" s="21">
        <v>44387</v>
      </c>
      <c r="I8" s="21">
        <v>44395</v>
      </c>
      <c r="J8" t="s">
        <v>68</v>
      </c>
      <c r="K8" s="25">
        <f>IFERROR(IF(LEN(Tasks[[#This Row],[Start Date]])=0,"",(INT(Tasks[[#This Row],[End Date]])-INT(Tasks[[#This Row],[Start Date]]))-(INT(Tasks[[#This Row],[Start Date]])-INT(Tasks[[#This Row],[Start Date]]))+1),"")</f>
        <v>9</v>
      </c>
    </row>
    <row r="9" spans="1:11" x14ac:dyDescent="0.3">
      <c r="B9" s="11"/>
      <c r="C9" s="20"/>
      <c r="D9" s="21"/>
      <c r="E9" s="6"/>
      <c r="G9" s="11">
        <v>4</v>
      </c>
      <c r="H9" s="23">
        <v>44389</v>
      </c>
      <c r="I9" s="21">
        <v>44402</v>
      </c>
      <c r="J9" t="s">
        <v>69</v>
      </c>
      <c r="K9" s="25">
        <f>IFERROR(IF(LEN(Tasks[[#This Row],[Start Date]])=0,"",(INT(Tasks[[#This Row],[End Date]])-INT(Tasks[[#This Row],[Start Date]]))-(INT(Tasks[[#This Row],[Start Date]])-INT(Tasks[[#This Row],[Start Date]]))+1),"")</f>
        <v>14</v>
      </c>
    </row>
    <row r="10" spans="1:11" x14ac:dyDescent="0.3">
      <c r="B10" s="11"/>
      <c r="C10" s="20"/>
      <c r="D10" s="21"/>
      <c r="E10" s="6"/>
      <c r="G10" s="11">
        <v>5</v>
      </c>
      <c r="H10" s="21">
        <v>44395</v>
      </c>
      <c r="I10" s="21">
        <v>44402</v>
      </c>
      <c r="J10" t="s">
        <v>70</v>
      </c>
      <c r="K10" s="25">
        <f>IFERROR(IF(LEN(Tasks[[#This Row],[Start Date]])=0,"",(INT(Tasks[[#This Row],[End Date]])-INT(Tasks[[#This Row],[Start Date]]))-(INT(Tasks[[#This Row],[Start Date]])-INT(Tasks[[#This Row],[Start Date]]))+1),"")</f>
        <v>8</v>
      </c>
    </row>
    <row r="11" spans="1:11" x14ac:dyDescent="0.3">
      <c r="B11" s="11"/>
      <c r="C11" s="20"/>
      <c r="D11" s="21"/>
      <c r="E11" s="6"/>
      <c r="G11" s="11">
        <v>6</v>
      </c>
      <c r="H11" s="21">
        <v>44389</v>
      </c>
      <c r="I11" s="21">
        <v>44402</v>
      </c>
      <c r="J11" t="s">
        <v>71</v>
      </c>
      <c r="K11" s="25">
        <f>IFERROR(IF(LEN(Tasks[[#This Row],[Start Date]])=0,"",(INT(Tasks[[#This Row],[End Date]])-INT(Tasks[[#This Row],[Start Date]]))-(INT(Tasks[[#This Row],[Start Date]])-INT(Tasks[[#This Row],[Start Date]]))+1),"")</f>
        <v>14</v>
      </c>
    </row>
    <row r="12" spans="1:11" x14ac:dyDescent="0.3">
      <c r="B12" s="11"/>
      <c r="C12" s="20"/>
      <c r="D12" s="21"/>
      <c r="E12" s="6"/>
      <c r="G12" s="11"/>
      <c r="H12" s="21"/>
      <c r="I12" s="21"/>
      <c r="J12" s="7"/>
      <c r="K12" s="25" t="str">
        <f>IFERROR(IF(LEN(Tasks[[#This Row],[Start Date]])=0,"",(INT(Tasks[[#This Row],[End Date]])-INT(Tasks[[#This Row],[Start Date]]))-(INT(Tasks[[#This Row],[Start Date]])-INT(Tasks[[#This Row],[Start Date]]))+1),"")</f>
        <v/>
      </c>
    </row>
    <row r="13" spans="1:11" x14ac:dyDescent="0.3">
      <c r="B13" s="11"/>
      <c r="C13" s="20"/>
      <c r="D13" s="21"/>
      <c r="E13" s="6"/>
      <c r="G13" s="11"/>
      <c r="H13" s="21"/>
      <c r="I13" s="21"/>
      <c r="J13" s="7"/>
      <c r="K13" s="25" t="str">
        <f>IFERROR(IF(LEN(Tasks[[#This Row],[Start Date]])=0,"",(INT(Tasks[[#This Row],[End Date]])-INT(Tasks[[#This Row],[Start Date]]))-(INT(Tasks[[#This Row],[Start Date]])-INT(Tasks[[#This Row],[Start Date]]))+1),"")</f>
        <v/>
      </c>
    </row>
    <row r="14" spans="1:11" x14ac:dyDescent="0.3">
      <c r="B14" s="11"/>
      <c r="C14" s="20"/>
      <c r="D14" s="21"/>
      <c r="E14" s="6"/>
      <c r="G14" s="11"/>
      <c r="H14" s="21"/>
      <c r="I14" s="21"/>
      <c r="J14" s="7"/>
      <c r="K14" s="25" t="str">
        <f>IFERROR(IF(LEN(Tasks[[#This Row],[Start Date]])=0,"",(INT(Tasks[[#This Row],[End Date]])-INT(Tasks[[#This Row],[Start Date]]))-(INT(Tasks[[#This Row],[Start Date]])-INT(Tasks[[#This Row],[Start Date]]))+1),"")</f>
        <v/>
      </c>
    </row>
    <row r="15" spans="1:11" x14ac:dyDescent="0.3">
      <c r="B15" s="11"/>
      <c r="C15" s="20"/>
      <c r="D15" s="21"/>
      <c r="E15" s="6"/>
      <c r="G15" s="11"/>
      <c r="H15" s="21"/>
      <c r="I15" s="21"/>
      <c r="J15" s="7"/>
      <c r="K15" s="25" t="str">
        <f>IFERROR(IF(LEN(Tasks[[#This Row],[Start Date]])=0,"",(INT(Tasks[[#This Row],[End Date]])-INT(Tasks[[#This Row],[Start Date]]))-(INT(Tasks[[#This Row],[Start Date]])-INT(Tasks[[#This Row],[Start Date]]))+1),"")</f>
        <v/>
      </c>
    </row>
    <row r="16" spans="1:11" x14ac:dyDescent="0.3">
      <c r="B16" s="11"/>
      <c r="C16" s="20"/>
      <c r="D16" s="21"/>
      <c r="E16" s="6"/>
      <c r="G16" s="11"/>
      <c r="H16" s="21"/>
      <c r="I16" s="21"/>
      <c r="J16" s="7"/>
      <c r="K16" s="25" t="str">
        <f>IFERROR(IF(LEN(Tasks[[#This Row],[Start Date]])=0,"",(INT(Tasks[[#This Row],[End Date]])-INT(Tasks[[#This Row],[Start Date]]))-(INT(Tasks[[#This Row],[Start Date]])-INT(Tasks[[#This Row],[Start Date]]))+1),"")</f>
        <v/>
      </c>
    </row>
    <row r="17" spans="1:11" x14ac:dyDescent="0.3">
      <c r="B17" s="11"/>
      <c r="C17" s="20"/>
      <c r="D17" s="21"/>
      <c r="E17" s="6"/>
      <c r="G17" s="11"/>
      <c r="H17" s="21"/>
      <c r="I17" s="21"/>
      <c r="J17" s="7"/>
      <c r="K17" s="25" t="str">
        <f>IFERROR(IF(LEN(Tasks[[#This Row],[Start Date]])=0,"",(INT(Tasks[[#This Row],[End Date]])-INT(Tasks[[#This Row],[Start Date]]))-(INT(Tasks[[#This Row],[Start Date]])-INT(Tasks[[#This Row],[Start Date]]))+1),"")</f>
        <v/>
      </c>
    </row>
    <row r="18" spans="1:11" x14ac:dyDescent="0.3">
      <c r="B18" s="11"/>
      <c r="C18" s="20"/>
      <c r="D18" s="21"/>
      <c r="E18" s="6"/>
      <c r="G18" s="11"/>
      <c r="H18" s="21"/>
      <c r="I18" s="21"/>
      <c r="J18" s="7"/>
      <c r="K18" s="25" t="str">
        <f>IFERROR(IF(LEN(Tasks[[#This Row],[Start Date]])=0,"",(INT(Tasks[[#This Row],[End Date]])-INT(Tasks[[#This Row],[Start Date]]))-(INT(Tasks[[#This Row],[Start Date]])-INT(Tasks[[#This Row],[Start Date]]))+1),"")</f>
        <v/>
      </c>
    </row>
    <row r="19" spans="1:11" x14ac:dyDescent="0.3">
      <c r="B19" s="11"/>
      <c r="C19" s="20"/>
      <c r="D19" s="21"/>
      <c r="E19" s="6"/>
      <c r="G19" s="11"/>
      <c r="H19" s="21"/>
      <c r="I19" s="21"/>
      <c r="J19" s="7"/>
      <c r="K19" s="25" t="str">
        <f>IFERROR(IF(LEN(Tasks[[#This Row],[Start Date]])=0,"",(INT(Tasks[[#This Row],[End Date]])-INT(Tasks[[#This Row],[Start Date]]))-(INT(Tasks[[#This Row],[Start Date]])-INT(Tasks[[#This Row],[Start Date]]))+1),"")</f>
        <v/>
      </c>
    </row>
    <row r="20" spans="1:11" x14ac:dyDescent="0.3">
      <c r="B20" s="11"/>
      <c r="C20" s="20"/>
      <c r="D20" s="21"/>
      <c r="E20" s="6"/>
      <c r="G20" s="11"/>
      <c r="H20" s="21"/>
      <c r="I20" s="21"/>
      <c r="J20" s="7"/>
      <c r="K20" s="25" t="str">
        <f>IFERROR(IF(LEN(Tasks[[#This Row],[Start Date]])=0,"",(INT(Tasks[[#This Row],[End Date]])-INT(Tasks[[#This Row],[Start Date]]))-(INT(Tasks[[#This Row],[Start Date]])-INT(Tasks[[#This Row],[Start Date]]))+1),"")</f>
        <v/>
      </c>
    </row>
    <row r="21" spans="1:11" x14ac:dyDescent="0.3">
      <c r="A21" s="30" t="s">
        <v>47</v>
      </c>
      <c r="B21" s="5" t="s">
        <v>21</v>
      </c>
      <c r="C21" s="5"/>
      <c r="D21" s="5"/>
      <c r="E21" s="5"/>
      <c r="G21" s="11"/>
      <c r="H21" s="21"/>
      <c r="I21" s="21"/>
      <c r="J21" s="7"/>
      <c r="K21" s="25" t="str">
        <f>IFERROR(IF(LEN(Tasks[[#This Row],[Start Date]])=0,"",(INT(Tasks[[#This Row],[End Date]])-INT(Tasks[[#This Row],[Start Date]]))-(INT(Tasks[[#This Row],[Start Date]])-INT(Tasks[[#This Row],[Start Date]]))+1),"")</f>
        <v/>
      </c>
    </row>
    <row r="22" spans="1:11" x14ac:dyDescent="0.3">
      <c r="G22" s="11"/>
      <c r="H22" s="21"/>
      <c r="I22" s="21"/>
      <c r="J22" s="7"/>
      <c r="K22" s="25" t="str">
        <f>IFERROR(IF(LEN(Tasks[[#This Row],[Start Date]])=0,"",(INT(Tasks[[#This Row],[End Date]])-INT(Tasks[[#This Row],[Start Date]]))-(INT(Tasks[[#This Row],[Start Date]])-INT(Tasks[[#This Row],[Start Date]]))+1),"")</f>
        <v/>
      </c>
    </row>
    <row r="23" spans="1:11" x14ac:dyDescent="0.3">
      <c r="G23" s="11"/>
      <c r="H23" s="21"/>
      <c r="I23" s="21"/>
      <c r="J23" s="7"/>
      <c r="K23" s="25" t="str">
        <f>IFERROR(IF(LEN(Tasks[[#This Row],[Start Date]])=0,"",(INT(Tasks[[#This Row],[End Date]])-INT(Tasks[[#This Row],[Start Date]]))-(INT(Tasks[[#This Row],[Start Date]])-INT(Tasks[[#This Row],[Start Date]]))+1),"")</f>
        <v/>
      </c>
    </row>
    <row r="24" spans="1:11" x14ac:dyDescent="0.3">
      <c r="G24" s="11"/>
      <c r="H24" s="21"/>
      <c r="I24" s="21"/>
      <c r="J24" s="7"/>
      <c r="K24" s="25" t="str">
        <f>IFERROR(IF(LEN(Tasks[[#This Row],[Start Date]])=0,"",(INT(Tasks[[#This Row],[End Date]])-INT(Tasks[[#This Row],[Start Date]]))-(INT(Tasks[[#This Row],[Start Date]])-INT(Tasks[[#This Row],[Start Date]]))+1),"")</f>
        <v/>
      </c>
    </row>
    <row r="25" spans="1:11" x14ac:dyDescent="0.3">
      <c r="G25" s="11"/>
      <c r="H25" s="21"/>
      <c r="I25" s="21"/>
      <c r="J25" s="7"/>
      <c r="K25" s="25" t="str">
        <f>IFERROR(IF(LEN(Tasks[[#This Row],[Start Date]])=0,"",(INT(Tasks[[#This Row],[End Date]])-INT(Tasks[[#This Row],[Start Date]]))-(INT(Tasks[[#This Row],[Start Date]])-INT(Tasks[[#This Row],[Start Date]]))+1),"")</f>
        <v/>
      </c>
    </row>
    <row r="26" spans="1:11" x14ac:dyDescent="0.3">
      <c r="A26" s="30" t="s">
        <v>46</v>
      </c>
      <c r="G26" s="5" t="s">
        <v>29</v>
      </c>
      <c r="H26" s="5"/>
      <c r="I26" s="5"/>
      <c r="J26" s="5"/>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Z3" sqref="Z3"/>
    </sheetView>
  </sheetViews>
  <sheetFormatPr defaultRowHeight="14.4" x14ac:dyDescent="0.3"/>
  <cols>
    <col min="1" max="1" width="2.6640625" style="31" customWidth="1"/>
    <col min="2" max="2" width="10.33203125" customWidth="1"/>
    <col min="3" max="14" width="6.6640625" customWidth="1"/>
    <col min="15" max="15" width="4.33203125" customWidth="1"/>
  </cols>
  <sheetData>
    <row r="1" spans="1:18" ht="27" customHeight="1" x14ac:dyDescent="0.3">
      <c r="A1" s="29" t="s">
        <v>53</v>
      </c>
      <c r="B1" s="26"/>
      <c r="C1" s="26"/>
      <c r="D1" s="26"/>
      <c r="E1" s="26"/>
      <c r="F1" s="26"/>
      <c r="G1" s="26"/>
      <c r="H1" s="26"/>
      <c r="I1" s="26"/>
      <c r="J1" s="26"/>
      <c r="K1" s="26"/>
      <c r="L1" s="26"/>
      <c r="M1" s="26"/>
      <c r="N1" s="26"/>
      <c r="O1" s="26"/>
      <c r="P1" s="26"/>
      <c r="Q1" s="26"/>
      <c r="R1" s="26"/>
    </row>
    <row r="2" spans="1:18" ht="255.75" customHeight="1" x14ac:dyDescent="0.3"/>
    <row r="3" spans="1:18" ht="162.44999999999999" customHeight="1" x14ac:dyDescent="0.3"/>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83820</xdr:rowOff>
                  </from>
                  <to>
                    <xdr:col>17</xdr:col>
                    <xdr:colOff>609600</xdr:colOff>
                    <xdr:row>0</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4.4" x14ac:dyDescent="0.3"/>
  <cols>
    <col min="1" max="1" width="2.6640625" style="14"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14" t="s">
        <v>18</v>
      </c>
      <c r="B1" s="10" t="s">
        <v>36</v>
      </c>
    </row>
    <row r="2" spans="1:7" x14ac:dyDescent="0.3">
      <c r="A2" s="14" t="s">
        <v>50</v>
      </c>
      <c r="B2" s="4" t="str">
        <f ca="1">IF(TODAY()&gt;=MIN(DynamicTaskData[Start date]),"Today","")</f>
        <v>Today</v>
      </c>
      <c r="C2" t="s">
        <v>12</v>
      </c>
    </row>
    <row r="3" spans="1:7" x14ac:dyDescent="0.3">
      <c r="A3" s="14" t="s">
        <v>51</v>
      </c>
      <c r="B3" t="s">
        <v>13</v>
      </c>
      <c r="C3" t="s">
        <v>14</v>
      </c>
    </row>
    <row r="4" spans="1:7" x14ac:dyDescent="0.3">
      <c r="B4" s="2">
        <f ca="1">IFERROR(IF(TODAY()&lt;MIN(DynamicTaskData[Start date]),MIN($B$11,MIN(DynamicTaskData[Start date])),TODAY()),TODAY())</f>
        <v>44387</v>
      </c>
      <c r="C4" s="3">
        <f ca="1">IFERROR(IF(Track_Today="Yes",IF(TODAY()&lt;MIN(DynamicTaskData[Start date]),0,9),0),0)</f>
        <v>0</v>
      </c>
    </row>
    <row r="5" spans="1:7" x14ac:dyDescent="0.3">
      <c r="B5" s="2">
        <f ca="1">IFERROR(IF(TODAY()&lt;MIN(DynamicTaskData[Start date]),MIN($B$11,MIN(DynamicTaskData[Start date])),TODAY()),TODAY())</f>
        <v>44387</v>
      </c>
      <c r="C5" s="3">
        <f ca="1">IFERROR(IF(Track_Today="Yes",IF(TODAY()&lt;MIN(DynamicTaskData[Start date]),0,9),0),0)</f>
        <v>0</v>
      </c>
    </row>
    <row r="6" spans="1:7" x14ac:dyDescent="0.3">
      <c r="B6" s="3"/>
    </row>
    <row r="7" spans="1:7" x14ac:dyDescent="0.3">
      <c r="A7" s="14" t="s">
        <v>52</v>
      </c>
      <c r="B7" s="4" t="s">
        <v>7</v>
      </c>
    </row>
    <row r="8" spans="1:7" x14ac:dyDescent="0.3">
      <c r="B8" s="4">
        <v>0</v>
      </c>
    </row>
    <row r="9" spans="1:7" x14ac:dyDescent="0.3">
      <c r="B9" s="4"/>
    </row>
    <row r="10" spans="1:7" x14ac:dyDescent="0.3">
      <c r="A10" s="14" t="s">
        <v>63</v>
      </c>
      <c r="B10" t="s">
        <v>32</v>
      </c>
      <c r="D10" t="s">
        <v>54</v>
      </c>
    </row>
    <row r="11" spans="1:7" x14ac:dyDescent="0.3">
      <c r="B11" s="2">
        <f ca="1">IFERROR(IF(ScrollingIncrement[scroll increment]=0,Start_Date,IF(Start_Date+ScrollingIncrement[scroll increment]*15&lt;End_Date,Start_Date+ScrollingIncrement[scroll increment]*15,End_Date-1)),"")</f>
        <v>44387</v>
      </c>
      <c r="D11">
        <v>45</v>
      </c>
    </row>
    <row r="12" spans="1:7" x14ac:dyDescent="0.3">
      <c r="B12" s="2">
        <f ca="1">IFERROR(IF($B$11+15&lt;End_Date,$B$11+15,End_Date),"")</f>
        <v>44402</v>
      </c>
    </row>
    <row r="14" spans="1:7" x14ac:dyDescent="0.3">
      <c r="A14" s="14" t="s">
        <v>56</v>
      </c>
      <c r="B14" t="s">
        <v>5</v>
      </c>
      <c r="C14" t="s">
        <v>10</v>
      </c>
      <c r="D14" t="s">
        <v>6</v>
      </c>
      <c r="E14" t="s">
        <v>11</v>
      </c>
      <c r="F14" s="12" t="s">
        <v>55</v>
      </c>
    </row>
    <row r="15" spans="1:7" x14ac:dyDescent="0.3">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KickOff</v>
      </c>
      <c r="C15" s="24">
        <f ca="1">IFERROR(IF(LEN(DynamicTaskData[[#This Row],[Tasks]])=0,$B$11,INDEX(Tasks[],OFFSET('Chart Data'!$G6,ScrollingIncrement[scroll increment],0,1,1),2)),"")</f>
        <v>44387</v>
      </c>
      <c r="D15" s="3">
        <f ca="1">IFERROR(IF(LEN(DynamicTaskData[[#This Row],[Tasks]])=0,0,IF(AND('Chart Data'!$H6&lt;=$B$12,'Chart Data'!$I6&gt;=$B$12),ABS(OFFSET('Chart Data'!$H6,ScrollingIncrement[scroll increment],0,1,1)-$B$12)+1,OFFSET('Chart Data'!$K6,ScrollingIncrement[scroll increment],0,1,1))),"")</f>
        <v>2</v>
      </c>
      <c r="E15">
        <f ca="1">IFERROR(IF(LEN(DynamicTaskData[[#This Row],[Tasks]])=0,"",8),"")</f>
        <v>8</v>
      </c>
    </row>
    <row r="16" spans="1:7" x14ac:dyDescent="0.3">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Models Development</v>
      </c>
      <c r="C16" s="24">
        <f ca="1">IFERROR(IF(LEN(DynamicTaskData[[#This Row],[Tasks]])=0,$B$11,INDEX(Tasks[],OFFSET('Chart Data'!$G7,ScrollingIncrement[scroll increment],0,1,1),2)),"")</f>
        <v>44387</v>
      </c>
      <c r="D16" s="3">
        <f ca="1">IFERROR(IF(LEN(DynamicTaskData[[#This Row],[Tasks]])=0,0,IF(AND('Chart Data'!$H7&lt;=$B$12,'Chart Data'!$I7&gt;=$B$12),ABS(OFFSET('Chart Data'!$H7,ScrollingIncrement[scroll increment],0,1,1)-$B$12)+1,OFFSET('Chart Data'!$K7,ScrollingIncrement[scroll increment],0,1,1))),"")</f>
        <v>13</v>
      </c>
      <c r="E16" s="3">
        <f ca="1">IFERROR(IF(LEN(DynamicTaskData[[#This Row],[Tasks]])=0,"",7),"")</f>
        <v>7</v>
      </c>
      <c r="G16" t="s">
        <v>35</v>
      </c>
    </row>
    <row r="17" spans="1:10" x14ac:dyDescent="0.3">
      <c r="A17" s="14" t="s">
        <v>62</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Generic Views</v>
      </c>
      <c r="C17" s="24">
        <f ca="1">IFERROR(IF(LEN(DynamicTaskData[[#This Row],[Tasks]])=0,$B$11,INDEX(Tasks[],OFFSET('Chart Data'!$G8,ScrollingIncrement[scroll increment],0,1,1),2)),"")</f>
        <v>44387</v>
      </c>
      <c r="D17" s="3">
        <f ca="1">IFERROR(IF(LEN(DynamicTaskData[[#This Row],[Tasks]])=0,0,IF(AND('Chart Data'!$H8&lt;=$B$12,'Chart Data'!$I8&gt;=$B$12),ABS(OFFSET('Chart Data'!$H8,ScrollingIncrement[scroll increment],0,1,1)-$B$12)+1,OFFSET('Chart Data'!$K8,ScrollingIncrement[scroll increment],0,1,1))),"")</f>
        <v>9</v>
      </c>
      <c r="E17" s="3">
        <f ca="1">IFERROR(IF(LEN(DynamicTaskData[[#This Row],[Tasks]])=0,"",6),"")</f>
        <v>6</v>
      </c>
      <c r="G17" s="6" t="s">
        <v>15</v>
      </c>
      <c r="H17" s="6" t="s">
        <v>31</v>
      </c>
      <c r="I17" s="6" t="s">
        <v>8</v>
      </c>
      <c r="J17" t="s">
        <v>33</v>
      </c>
    </row>
    <row r="18" spans="1:10" x14ac:dyDescent="0.3">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Advanced Views</v>
      </c>
      <c r="C18" s="24">
        <f ca="1">IFERROR(IF(LEN(DynamicTaskData[[#This Row],[Tasks]])=0,$B$11,INDEX(Tasks[],OFFSET('Chart Data'!$G9,ScrollingIncrement[scroll increment],0,1,1),2)),"")</f>
        <v>44389</v>
      </c>
      <c r="D18" s="3">
        <f ca="1">IFERROR(IF(LEN(DynamicTaskData[[#This Row],[Tasks]])=0,0,IF(AND('Chart Data'!$H9&lt;=$B$12,'Chart Data'!$I9&gt;=$B$12),ABS(OFFSET('Chart Data'!$H9,ScrollingIncrement[scroll increment],0,1,1)-$B$12)+1,OFFSET('Chart Data'!$K9,ScrollingIncrement[scroll increment],0,1,1))),"")</f>
        <v>14</v>
      </c>
      <c r="E18" s="3">
        <f ca="1">IFERROR(IF(LEN(DynamicTaskData[[#This Row],[Tasks]])=0,"",5),"")</f>
        <v>5</v>
      </c>
      <c r="G18" s="7" t="str">
        <f>IFERROR(IF(LEN('Chart Data'!D6)=0,"",IF(AND('Chart Data'!D6&lt;=$B$12,'Chart Data'!D6&gt;=$B$11-$D$11),'Chart Data'!E6,"")),"")</f>
        <v/>
      </c>
      <c r="H18" s="21">
        <f ca="1">IFERROR(IF(LEN(DynamicMilestoneData[[#This Row],[Milestones]])=0,$B$12,'Chart Data'!$D6),2)</f>
        <v>44402</v>
      </c>
      <c r="I18" s="8" t="str">
        <f>IFERROR(IF(LEN(DynamicMilestoneData[[#This Row],[Milestones]])=0,"",'Chart Data'!$C6),"")</f>
        <v/>
      </c>
    </row>
    <row r="19" spans="1:10" x14ac:dyDescent="0.3">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User management</v>
      </c>
      <c r="C19" s="24">
        <f ca="1">IFERROR(IF(LEN(DynamicTaskData[[#This Row],[Tasks]])=0,$B$11,INDEX(Tasks[],OFFSET('Chart Data'!$G10,ScrollingIncrement[scroll increment],0,1,1),2)),"")</f>
        <v>44395</v>
      </c>
      <c r="D19" s="3">
        <f ca="1">IFERROR(IF(LEN(DynamicTaskData[[#This Row],[Tasks]])=0,0,IF(AND('Chart Data'!$H10&lt;=$B$12,'Chart Data'!$I10&gt;=$B$12),ABS(OFFSET('Chart Data'!$H10,ScrollingIncrement[scroll increment],0,1,1)-$B$12)+1,OFFSET('Chart Data'!$K10,ScrollingIncrement[scroll increment],0,1,1))),"")</f>
        <v>8</v>
      </c>
      <c r="E19" s="3">
        <f ca="1">IFERROR(IF(LEN(DynamicTaskData[[#This Row],[Tasks]])=0,"",4),"")</f>
        <v>4</v>
      </c>
      <c r="G19" s="7" t="str">
        <f>IFERROR(IF(LEN('Chart Data'!D7)=0,"",IF(AND('Chart Data'!D7&lt;=$B$12,'Chart Data'!D7&gt;=$B$11-$D$11),'Chart Data'!E7,"")),"")</f>
        <v/>
      </c>
      <c r="H19" s="21">
        <f ca="1">IFERROR(IF(LEN(DynamicMilestoneData[[#This Row],[Milestones]])=0,$B$12,'Chart Data'!$D7),2)</f>
        <v>44402</v>
      </c>
      <c r="I19" s="8" t="str">
        <f>IFERROR(IF(LEN(DynamicMilestoneData[[#This Row],[Milestones]])=0,"",'Chart Data'!$C7),"")</f>
        <v/>
      </c>
    </row>
    <row r="20" spans="1:10" x14ac:dyDescent="0.3">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Frontend Design</v>
      </c>
      <c r="C20" s="24">
        <f ca="1">IFERROR(IF(LEN(DynamicTaskData[[#This Row],[Tasks]])=0,$B$11,INDEX(Tasks[],OFFSET('Chart Data'!$G11,ScrollingIncrement[scroll increment],0,1,1),2)),"")</f>
        <v>44389</v>
      </c>
      <c r="D20" s="3">
        <f ca="1">IFERROR(IF(LEN(DynamicTaskData[[#This Row],[Tasks]])=0,0,IF(AND('Chart Data'!$H11&lt;=$B$12,'Chart Data'!$I11&gt;=$B$12),ABS(OFFSET('Chart Data'!$H11,ScrollingIncrement[scroll increment],0,1,1)-$B$12)+1,OFFSET('Chart Data'!$K11,ScrollingIncrement[scroll increment],0,1,1))),"")</f>
        <v>14</v>
      </c>
      <c r="E20" s="3">
        <f ca="1">IFERROR(IF(LEN(DynamicTaskData[[#This Row],[Tasks]])=0,"",3),"")</f>
        <v>3</v>
      </c>
      <c r="G20" s="7" t="str">
        <f>IFERROR(IF(LEN('Chart Data'!D8)=0,"",IF(AND('Chart Data'!D8&lt;=$B$12,'Chart Data'!D8&gt;=$B$11-$D$11),'Chart Data'!E8,"")),"")</f>
        <v/>
      </c>
      <c r="H20" s="21">
        <f ca="1">IFERROR(IF(LEN(DynamicMilestoneData[[#This Row],[Milestones]])=0,$B$12,'Chart Data'!$D8),2)</f>
        <v>44402</v>
      </c>
      <c r="I20" s="8" t="str">
        <f>IFERROR(IF(LEN(DynamicMilestoneData[[#This Row],[Milestones]])=0,"",'Chart Data'!$C8),"")</f>
        <v/>
      </c>
    </row>
    <row r="21" spans="1:10" x14ac:dyDescent="0.3">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
      </c>
      <c r="C21" s="24">
        <f ca="1">IFERROR(IF(LEN(DynamicTaskData[[#This Row],[Tasks]])=0,$B$11,INDEX(Tasks[],OFFSET('Chart Data'!$G12,ScrollingIncrement[scroll increment],0,1,1),2)),"")</f>
        <v>44387</v>
      </c>
      <c r="D21" s="3">
        <f ca="1">IFERROR(IF(LEN(DynamicTaskData[[#This Row],[Tasks]])=0,0,IF(AND('Chart Data'!$H12&lt;=$B$12,'Chart Data'!$I12&gt;=$B$12),ABS(OFFSET('Chart Data'!$H12,ScrollingIncrement[scroll increment],0,1,1)-$B$12)+1,OFFSET('Chart Data'!$K12,ScrollingIncrement[scroll increment],0,1,1))),"")</f>
        <v>0</v>
      </c>
      <c r="E21" s="3" t="str">
        <f ca="1">IFERROR(IF(LEN(DynamicTaskData[[#This Row],[Tasks]])=0,"",2),"")</f>
        <v/>
      </c>
      <c r="G21" s="7" t="str">
        <f>IFERROR(IF(LEN('Chart Data'!D9)=0,"",IF(AND('Chart Data'!D9&lt;=$B$12,'Chart Data'!D9&gt;=$B$11-$D$11),'Chart Data'!E9,"")),"")</f>
        <v/>
      </c>
      <c r="H21" s="21">
        <f ca="1">IFERROR(IF(LEN(DynamicMilestoneData[[#This Row],[Milestones]])=0,$B$12,'Chart Data'!$D9),2)</f>
        <v>44402</v>
      </c>
      <c r="I21" s="8" t="str">
        <f>IFERROR(IF(LEN(DynamicMilestoneData[[#This Row],[Milestones]])=0,"",'Chart Data'!$C9),"")</f>
        <v/>
      </c>
    </row>
    <row r="22" spans="1:10" x14ac:dyDescent="0.3">
      <c r="G22" s="7" t="str">
        <f>IFERROR(IF(LEN('Chart Data'!D10)=0,"",IF(AND('Chart Data'!D10&lt;=$B$12,'Chart Data'!D10&gt;=$B$11-$D$11),'Chart Data'!E10,"")),"")</f>
        <v/>
      </c>
      <c r="H22" s="21">
        <f ca="1">IFERROR(IF(LEN(DynamicMilestoneData[[#This Row],[Milestones]])=0,$B$12,'Chart Data'!$D10),2)</f>
        <v>44402</v>
      </c>
      <c r="I22" s="8" t="str">
        <f>IFERROR(IF(LEN(DynamicMilestoneData[[#This Row],[Milestones]])=0,"",'Chart Data'!$C10),"")</f>
        <v/>
      </c>
    </row>
    <row r="23" spans="1:10" x14ac:dyDescent="0.3">
      <c r="G23" s="7" t="str">
        <f>IFERROR(IF(LEN('Chart Data'!D11)=0,"",IF(AND('Chart Data'!D11&lt;=$B$12,'Chart Data'!D11&gt;=$B$11-$D$11),'Chart Data'!E11,"")),"")</f>
        <v/>
      </c>
      <c r="H23" s="21">
        <f ca="1">IFERROR(IF(LEN(DynamicMilestoneData[[#This Row],[Milestones]])=0,$B$12,'Chart Data'!$D11),2)</f>
        <v>44402</v>
      </c>
      <c r="I23" s="8" t="str">
        <f>IFERROR(IF(LEN(DynamicMilestoneData[[#This Row],[Milestones]])=0,"",'Chart Data'!$C11),"")</f>
        <v/>
      </c>
    </row>
    <row r="24" spans="1:10" x14ac:dyDescent="0.3">
      <c r="G24" s="7" t="str">
        <f>IFERROR(IF(LEN('Chart Data'!D12)=0,"",IF(AND('Chart Data'!D12&lt;=$B$12,'Chart Data'!D12&gt;=$B$11-$D$11),'Chart Data'!E12,"")),"")</f>
        <v/>
      </c>
      <c r="H24" s="21">
        <f ca="1">IFERROR(IF(LEN(DynamicMilestoneData[[#This Row],[Milestones]])=0,$B$12,'Chart Data'!$D12),2)</f>
        <v>44402</v>
      </c>
      <c r="I24" s="8" t="str">
        <f>IFERROR(IF(LEN(DynamicMilestoneData[[#This Row],[Milestones]])=0,"",'Chart Data'!$C12),"")</f>
        <v/>
      </c>
    </row>
    <row r="25" spans="1:10" x14ac:dyDescent="0.3">
      <c r="G25" s="7" t="str">
        <f>IFERROR(IF(LEN('Chart Data'!D13)=0,"",IF(AND('Chart Data'!D13&lt;=$B$12,'Chart Data'!D13&gt;=$B$11-$D$11),'Chart Data'!E13,"")),"")</f>
        <v/>
      </c>
      <c r="H25" s="21">
        <f ca="1">IFERROR(IF(LEN(DynamicMilestoneData[[#This Row],[Milestones]])=0,$B$12,'Chart Data'!$D13),2)</f>
        <v>44402</v>
      </c>
      <c r="I25" s="8" t="str">
        <f>IFERROR(IF(LEN(DynamicMilestoneData[[#This Row],[Milestones]])=0,"",'Chart Data'!$C13),"")</f>
        <v/>
      </c>
    </row>
    <row r="26" spans="1:10" x14ac:dyDescent="0.3">
      <c r="G26" s="7" t="str">
        <f>IFERROR(IF(LEN('Chart Data'!D14)=0,"",IF(AND('Chart Data'!D14&lt;=$B$12,'Chart Data'!D14&gt;=$B$11-$D$11),'Chart Data'!E14,"")),"")</f>
        <v/>
      </c>
      <c r="H26" s="21">
        <f ca="1">IFERROR(IF(LEN(DynamicMilestoneData[[#This Row],[Milestones]])=0,$B$12,'Chart Data'!$D14),2)</f>
        <v>44402</v>
      </c>
      <c r="I26" s="8" t="str">
        <f>IFERROR(IF(LEN(DynamicMilestoneData[[#This Row],[Milestones]])=0,"",'Chart Data'!$C14),"")</f>
        <v/>
      </c>
    </row>
    <row r="27" spans="1:10" x14ac:dyDescent="0.3">
      <c r="G27" s="7" t="str">
        <f>IFERROR(IF(LEN('Chart Data'!D15)=0,"",IF(AND('Chart Data'!D15&lt;=$B$12,'Chart Data'!D15&gt;=$B$11-$D$11),'Chart Data'!E15,"")),"")</f>
        <v/>
      </c>
      <c r="H27" s="21">
        <f ca="1">IFERROR(IF(LEN(DynamicMilestoneData[[#This Row],[Milestones]])=0,$B$12,'Chart Data'!$D15),2)</f>
        <v>44402</v>
      </c>
      <c r="I27" s="8" t="str">
        <f>IFERROR(IF(LEN(DynamicMilestoneData[[#This Row],[Milestones]])=0,"",'Chart Data'!$C15),"")</f>
        <v/>
      </c>
    </row>
    <row r="28" spans="1:10" x14ac:dyDescent="0.3">
      <c r="G28" s="7" t="str">
        <f>IFERROR(IF(LEN('Chart Data'!D16)=0,"",IF(AND('Chart Data'!D16&lt;=$B$12,'Chart Data'!D16&gt;=$B$11-$D$11),'Chart Data'!E16,"")),"")</f>
        <v/>
      </c>
      <c r="H28" s="21">
        <f ca="1">IFERROR(IF(LEN(DynamicMilestoneData[[#This Row],[Milestones]])=0,$B$12,'Chart Data'!$D16),2)</f>
        <v>44402</v>
      </c>
      <c r="I28" s="8" t="str">
        <f>IFERROR(IF(LEN(DynamicMilestoneData[[#This Row],[Milestones]])=0,"",'Chart Data'!$C16),"")</f>
        <v/>
      </c>
    </row>
    <row r="29" spans="1:10" x14ac:dyDescent="0.3">
      <c r="G29" s="7" t="str">
        <f>IFERROR(IF(LEN('Chart Data'!D17)=0,"",IF(AND('Chart Data'!D17&lt;=$B$12,'Chart Data'!D17&gt;=$B$11-$D$11),'Chart Data'!E17,"")),"")</f>
        <v/>
      </c>
      <c r="H29" s="21">
        <f ca="1">IFERROR(IF(LEN(DynamicMilestoneData[[#This Row],[Milestones]])=0,$B$12,'Chart Data'!$D17),2)</f>
        <v>44402</v>
      </c>
      <c r="I29" s="8" t="str">
        <f>IFERROR(IF(LEN(DynamicMilestoneData[[#This Row],[Milestones]])=0,"",'Chart Data'!$C17),"")</f>
        <v/>
      </c>
    </row>
    <row r="30" spans="1:10" x14ac:dyDescent="0.3">
      <c r="G30" s="7" t="str">
        <f>IFERROR(IF(LEN('Chart Data'!D18)=0,"",IF(AND('Chart Data'!D18&lt;=$B$12,'Chart Data'!D18&gt;=$B$11-$D$11),'Chart Data'!E18,"")),"")</f>
        <v/>
      </c>
      <c r="H30" s="21">
        <f ca="1">IFERROR(IF(LEN(DynamicMilestoneData[[#This Row],[Milestones]])=0,$B$12,'Chart Data'!$D18),2)</f>
        <v>44402</v>
      </c>
      <c r="I30" s="8" t="str">
        <f>IFERROR(IF(LEN(DynamicMilestoneData[[#This Row],[Milestones]])=0,"",'Chart Data'!$C18),"")</f>
        <v/>
      </c>
    </row>
    <row r="31" spans="1:10" x14ac:dyDescent="0.3">
      <c r="G31" s="7" t="str">
        <f>IFERROR(IF(LEN('Chart Data'!D19)=0,"",IF(AND('Chart Data'!D19&lt;=$B$12,'Chart Data'!D19&gt;=$B$11-$D$11),'Chart Data'!E19,"")),"")</f>
        <v/>
      </c>
      <c r="H31" s="21">
        <f ca="1">IFERROR(IF(LEN(DynamicMilestoneData[[#This Row],[Milestones]])=0,$B$12,'Chart Data'!$D19),2)</f>
        <v>44402</v>
      </c>
      <c r="I31" s="8" t="str">
        <f>IFERROR(IF(LEN(DynamicMilestoneData[[#This Row],[Milestones]])=0,"",'Chart Data'!$C19),"")</f>
        <v/>
      </c>
    </row>
    <row r="32" spans="1:10" x14ac:dyDescent="0.3">
      <c r="A32" s="14" t="s">
        <v>61</v>
      </c>
      <c r="G32" s="7" t="str">
        <f>IFERROR(IF(LEN('Chart Data'!D20)=0,"",IF(AND('Chart Data'!D20&lt;=$B$12,'Chart Data'!D20&gt;=$B$11-$D$11),'Chart Data'!E20,"")),"")</f>
        <v/>
      </c>
      <c r="H32" s="21">
        <f ca="1">IFERROR(IF(LEN(DynamicMilestoneData[[#This Row],[Milestones]])=0,$B$12,'Chart Data'!$D20),2)</f>
        <v>44402</v>
      </c>
      <c r="I32" s="8" t="str">
        <f>IFERROR(IF(LEN(DynamicMilestoneData[[#This Row],[Milestones]])=0,"",'Chart Data'!$C20),"")</f>
        <v/>
      </c>
      <c r="J32" s="12" t="s">
        <v>34</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EBE6EF-D5AF-49C7-9135-E76668D8C61A}">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3FB6D82F-7C2D-4DE2-8BEE-F8BA3E9AC77E}">
  <ds:schemaRefs>
    <ds:schemaRef ds:uri="http://schemas.microsoft.com/sharepoint/v3/contenttype/forms"/>
  </ds:schemaRefs>
</ds:datastoreItem>
</file>

<file path=customXml/itemProps3.xml><?xml version="1.0" encoding="utf-8"?>
<ds:datastoreItem xmlns:ds="http://schemas.openxmlformats.org/officeDocument/2006/customXml" ds:itemID="{89FFB76F-9C75-4149-9144-973306884B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2019-06-15T11:47:29Z</dcterms:created>
  <dcterms:modified xsi:type="dcterms:W3CDTF">2021-07-10T09:31:02Z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