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UBHAM SINHA\Downloads\"/>
    </mc:Choice>
  </mc:AlternateContent>
  <xr:revisionPtr revIDLastSave="0" documentId="13_ncr:1_{B26AA997-5802-4A01-8A69-A91BB2DFBD84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Exam Score Vs StudyHours" sheetId="2" r:id="rId1"/>
    <sheet name="Sheet1" sheetId="1" r:id="rId2"/>
  </sheets>
  <calcPr calcId="191029"/>
</workbook>
</file>

<file path=xl/calcChain.xml><?xml version="1.0" encoding="utf-8"?>
<calcChain xmlns="http://schemas.openxmlformats.org/spreadsheetml/2006/main">
  <c r="J2" i="2" l="1"/>
  <c r="J26" i="2" a="1"/>
  <c r="J29" i="2" s="1"/>
  <c r="J19" i="2" a="1"/>
  <c r="J20" i="2" s="1"/>
  <c r="Q18" i="2"/>
  <c r="P18" i="2"/>
  <c r="O18" i="2"/>
  <c r="N18" i="2"/>
  <c r="J15" i="2"/>
  <c r="J14" i="2"/>
  <c r="J12" i="2"/>
  <c r="J10" i="2"/>
  <c r="J8" i="2"/>
  <c r="J7" i="2"/>
  <c r="J6" i="2"/>
  <c r="J4" i="2"/>
  <c r="J3" i="2"/>
  <c r="E20" i="1"/>
  <c r="E13" i="1" a="1"/>
  <c r="F17" i="1" s="1"/>
  <c r="E11" i="1"/>
  <c r="E9" i="1"/>
  <c r="E7" i="1"/>
  <c r="E6" i="1"/>
  <c r="E4" i="1"/>
  <c r="E3" i="1"/>
  <c r="J21" i="2" l="1"/>
  <c r="E14" i="1"/>
  <c r="F14" i="1"/>
  <c r="K20" i="2"/>
  <c r="J26" i="2"/>
  <c r="K29" i="2"/>
  <c r="J30" i="2"/>
  <c r="F15" i="1"/>
  <c r="K21" i="2"/>
  <c r="K26" i="2"/>
  <c r="K30" i="2"/>
  <c r="J22" i="2"/>
  <c r="J27" i="2"/>
  <c r="E15" i="1"/>
  <c r="E16" i="1"/>
  <c r="E13" i="1"/>
  <c r="F16" i="1"/>
  <c r="J19" i="2"/>
  <c r="K22" i="2"/>
  <c r="K27" i="2"/>
  <c r="J23" i="2"/>
  <c r="J28" i="2"/>
  <c r="E17" i="1"/>
  <c r="F13" i="1"/>
  <c r="K19" i="2"/>
  <c r="K23" i="2"/>
  <c r="K28" i="2"/>
  <c r="G61" i="2" l="1"/>
  <c r="G53" i="2"/>
  <c r="G45" i="2"/>
  <c r="G37" i="2"/>
  <c r="G29" i="2"/>
  <c r="G26" i="2"/>
  <c r="G6" i="2"/>
  <c r="G58" i="2"/>
  <c r="G50" i="2"/>
  <c r="G42" i="2"/>
  <c r="G34" i="2"/>
  <c r="Q26" i="2"/>
  <c r="G23" i="2"/>
  <c r="G16" i="2"/>
  <c r="G14" i="2"/>
  <c r="G5" i="2"/>
  <c r="G3" i="2"/>
  <c r="G9" i="2"/>
  <c r="G7" i="2"/>
  <c r="G55" i="2"/>
  <c r="G47" i="2"/>
  <c r="G39" i="2"/>
  <c r="G31" i="2"/>
  <c r="P26" i="2"/>
  <c r="G20" i="2"/>
  <c r="G60" i="2"/>
  <c r="G52" i="2"/>
  <c r="G44" i="2"/>
  <c r="G36" i="2"/>
  <c r="G28" i="2"/>
  <c r="O26" i="2"/>
  <c r="G25" i="2"/>
  <c r="G18" i="2"/>
  <c r="G11" i="2"/>
  <c r="G13" i="2"/>
  <c r="G8" i="2"/>
  <c r="G57" i="2"/>
  <c r="G49" i="2"/>
  <c r="G41" i="2"/>
  <c r="G33" i="2"/>
  <c r="N26" i="2"/>
  <c r="G22" i="2"/>
  <c r="G19" i="2"/>
  <c r="G54" i="2"/>
  <c r="G46" i="2"/>
  <c r="G38" i="2"/>
  <c r="G30" i="2"/>
  <c r="G15" i="2"/>
  <c r="G4" i="2"/>
  <c r="G2" i="2"/>
  <c r="G59" i="2"/>
  <c r="G51" i="2"/>
  <c r="G43" i="2"/>
  <c r="G35" i="2"/>
  <c r="G27" i="2"/>
  <c r="G56" i="2"/>
  <c r="G48" i="2"/>
  <c r="G40" i="2"/>
  <c r="G32" i="2"/>
  <c r="G21" i="2"/>
  <c r="G10" i="2"/>
  <c r="G12" i="2"/>
  <c r="G24" i="2"/>
  <c r="G17" i="2"/>
  <c r="E59" i="2"/>
  <c r="F59" i="2" s="1"/>
  <c r="E51" i="2"/>
  <c r="F51" i="2" s="1"/>
  <c r="E43" i="2"/>
  <c r="F43" i="2" s="1"/>
  <c r="E35" i="2"/>
  <c r="F35" i="2" s="1"/>
  <c r="E27" i="2"/>
  <c r="F27" i="2" s="1"/>
  <c r="E24" i="2"/>
  <c r="F24" i="2" s="1"/>
  <c r="N19" i="2"/>
  <c r="E17" i="2"/>
  <c r="F17" i="2" s="1"/>
  <c r="E56" i="2"/>
  <c r="F56" i="2" s="1"/>
  <c r="E48" i="2"/>
  <c r="F48" i="2" s="1"/>
  <c r="E40" i="2"/>
  <c r="F40" i="2" s="1"/>
  <c r="E32" i="2"/>
  <c r="F32" i="2" s="1"/>
  <c r="E21" i="2"/>
  <c r="F21" i="2" s="1"/>
  <c r="E10" i="2"/>
  <c r="F10" i="2" s="1"/>
  <c r="E12" i="2"/>
  <c r="F12" i="2" s="1"/>
  <c r="E61" i="2"/>
  <c r="F61" i="2" s="1"/>
  <c r="E53" i="2"/>
  <c r="F53" i="2" s="1"/>
  <c r="E45" i="2"/>
  <c r="F45" i="2" s="1"/>
  <c r="E37" i="2"/>
  <c r="F37" i="2" s="1"/>
  <c r="E29" i="2"/>
  <c r="F29" i="2" s="1"/>
  <c r="E26" i="2"/>
  <c r="F26" i="2" s="1"/>
  <c r="E58" i="2"/>
  <c r="F58" i="2" s="1"/>
  <c r="E50" i="2"/>
  <c r="F50" i="2" s="1"/>
  <c r="E42" i="2"/>
  <c r="F42" i="2" s="1"/>
  <c r="E34" i="2"/>
  <c r="F34" i="2" s="1"/>
  <c r="E23" i="2"/>
  <c r="F23" i="2" s="1"/>
  <c r="E16" i="2"/>
  <c r="F16" i="2" s="1"/>
  <c r="E14" i="2"/>
  <c r="F14" i="2" s="1"/>
  <c r="E5" i="2"/>
  <c r="F5" i="2" s="1"/>
  <c r="E3" i="2"/>
  <c r="F3" i="2" s="1"/>
  <c r="E9" i="2"/>
  <c r="F9" i="2" s="1"/>
  <c r="E7" i="2"/>
  <c r="F7" i="2" s="1"/>
  <c r="E55" i="2"/>
  <c r="F55" i="2" s="1"/>
  <c r="E47" i="2"/>
  <c r="F47" i="2" s="1"/>
  <c r="E39" i="2"/>
  <c r="F39" i="2" s="1"/>
  <c r="E31" i="2"/>
  <c r="F31" i="2" s="1"/>
  <c r="E20" i="2"/>
  <c r="F20" i="2" s="1"/>
  <c r="E60" i="2"/>
  <c r="F60" i="2" s="1"/>
  <c r="E52" i="2"/>
  <c r="F52" i="2" s="1"/>
  <c r="E44" i="2"/>
  <c r="F44" i="2" s="1"/>
  <c r="E36" i="2"/>
  <c r="F36" i="2" s="1"/>
  <c r="E28" i="2"/>
  <c r="F28" i="2" s="1"/>
  <c r="E25" i="2"/>
  <c r="F25" i="2" s="1"/>
  <c r="Q19" i="2"/>
  <c r="E18" i="2"/>
  <c r="F18" i="2" s="1"/>
  <c r="E11" i="2"/>
  <c r="F11" i="2" s="1"/>
  <c r="E57" i="2"/>
  <c r="F57" i="2" s="1"/>
  <c r="E49" i="2"/>
  <c r="F49" i="2" s="1"/>
  <c r="E41" i="2"/>
  <c r="F41" i="2" s="1"/>
  <c r="E33" i="2"/>
  <c r="F33" i="2" s="1"/>
  <c r="E54" i="2"/>
  <c r="F54" i="2" s="1"/>
  <c r="E46" i="2"/>
  <c r="F46" i="2" s="1"/>
  <c r="E38" i="2"/>
  <c r="F38" i="2" s="1"/>
  <c r="E30" i="2"/>
  <c r="F30" i="2" s="1"/>
  <c r="O19" i="2"/>
  <c r="E15" i="2"/>
  <c r="F15" i="2" s="1"/>
  <c r="E4" i="2"/>
  <c r="F4" i="2" s="1"/>
  <c r="E2" i="2"/>
  <c r="F2" i="2" s="1"/>
  <c r="E8" i="2"/>
  <c r="F8" i="2" s="1"/>
  <c r="E6" i="2"/>
  <c r="F6" i="2" s="1"/>
  <c r="E22" i="2"/>
  <c r="F22" i="2" s="1"/>
  <c r="P19" i="2"/>
  <c r="E19" i="2"/>
  <c r="F19" i="2" s="1"/>
  <c r="E13" i="2"/>
  <c r="F13" i="2" s="1"/>
</calcChain>
</file>

<file path=xl/sharedStrings.xml><?xml version="1.0" encoding="utf-8"?>
<sst xmlns="http://schemas.openxmlformats.org/spreadsheetml/2006/main" count="125" uniqueCount="113">
  <si>
    <t>Study Hours</t>
  </si>
  <si>
    <t>Exam Score</t>
  </si>
  <si>
    <t>Average Study Hours</t>
  </si>
  <si>
    <t>Average Exam Scores</t>
  </si>
  <si>
    <t>Deviation Study Hours</t>
  </si>
  <si>
    <t>Deviation Exam Scores</t>
  </si>
  <si>
    <t>Correlation coefficient</t>
  </si>
  <si>
    <t>T Test</t>
  </si>
  <si>
    <t>Trend Prediction</t>
  </si>
  <si>
    <t>Student</t>
  </si>
  <si>
    <t>Study Hours (week)</t>
  </si>
  <si>
    <t>Sleep Hours</t>
  </si>
  <si>
    <t>Study Hours vs Exam Scores</t>
  </si>
  <si>
    <t>Potential</t>
  </si>
  <si>
    <t>Sleep Hours vs Exam Scores</t>
  </si>
  <si>
    <t>Aaron</t>
  </si>
  <si>
    <t>→ Mean Study Hours</t>
  </si>
  <si>
    <t>Abigail</t>
  </si>
  <si>
    <t>→ Mean Exam Score</t>
  </si>
  <si>
    <t>Adam</t>
  </si>
  <si>
    <t>→ Mean Sleep Hours</t>
  </si>
  <si>
    <t>Aiden</t>
  </si>
  <si>
    <t>Alexa</t>
  </si>
  <si>
    <t>→ Std. Dev. of Study Hours</t>
  </si>
  <si>
    <t>Amelia</t>
  </si>
  <si>
    <t>→ Std. Dev. of Exam Scores</t>
  </si>
  <si>
    <t>Andrew</t>
  </si>
  <si>
    <t xml:space="preserve">→ Std. Dev. of Sleep Hours </t>
  </si>
  <si>
    <t>Anna</t>
  </si>
  <si>
    <t>Benjamin</t>
  </si>
  <si>
    <t>Study Hours vs Exam Scores Co-relation</t>
  </si>
  <si>
    <t>If r ≈ 1 → Strong positive correlation (More study = Higher scores).
If r ≈ 0 → No relationship.
If r ≈ -1 → Strong negative correlation.</t>
  </si>
  <si>
    <t>Brianna</t>
  </si>
  <si>
    <t>Caleb</t>
  </si>
  <si>
    <t>Sleep Hours vs Exam Scores Co-relation</t>
  </si>
  <si>
    <t>Positive r means more sleep helps scores.
Negative r means more sleep lowers scores.</t>
  </si>
  <si>
    <t>Cameron</t>
  </si>
  <si>
    <t>Charlotte</t>
  </si>
  <si>
    <t>T-Test</t>
  </si>
  <si>
    <t>Study Hours Impact on Exam Scores</t>
  </si>
  <si>
    <t>If p-value &lt; 0.05, study hours significantly impact exam scores</t>
  </si>
  <si>
    <t>Chloe</t>
  </si>
  <si>
    <t>Sleep Hours Impact on Exam Scores</t>
  </si>
  <si>
    <t>If p-value &lt; 0.05, sleep hours significantly impact exam scores.</t>
  </si>
  <si>
    <t>Christopher</t>
  </si>
  <si>
    <t>Daniel</t>
  </si>
  <si>
    <t>Hours per day</t>
  </si>
  <si>
    <t>David</t>
  </si>
  <si>
    <t xml:space="preserve">Slope </t>
  </si>
  <si>
    <t>Intercept</t>
  </si>
  <si>
    <t>Hours (week)</t>
  </si>
  <si>
    <t>Dylan</t>
  </si>
  <si>
    <t>Predicted Exam Score = (Slope × Study Hours) + Intercept</t>
  </si>
  <si>
    <t>Score</t>
  </si>
  <si>
    <t>Elijah</t>
  </si>
  <si>
    <t>Standard Error of Slope – How much the slope estimate varies. -&gt;</t>
  </si>
  <si>
    <t>&lt;-Standard Error of Intercept – How much the intercept estimate varies.</t>
  </si>
  <si>
    <t>Elizabeth</t>
  </si>
  <si>
    <t>R² Value – The percentage of variance in Exam Scores explained by Study Hours (94.61%).</t>
  </si>
  <si>
    <t>&lt;-Standard Error of Estimate – How far the actual scores typically deviate from the predicted values.</t>
  </si>
  <si>
    <t>Emily</t>
  </si>
  <si>
    <t>F-Statistic – Tests overall significance of the regression (higher is better).</t>
  </si>
  <si>
    <t>Degrees of Freedom – Number of observations minus number of predictors (n-2 for simple regression).</t>
  </si>
  <si>
    <t>Emma</t>
  </si>
  <si>
    <t>Regression Sum of Squares (SSR) – Explains variance due to Study Hours.</t>
  </si>
  <si>
    <t>Residual Sum of Squares (SSE) – Unexplained variance (smaller is better).</t>
  </si>
  <si>
    <t>Ethan</t>
  </si>
  <si>
    <t>Evelyn</t>
  </si>
  <si>
    <t>Gabriel</t>
  </si>
  <si>
    <t>Predicted Exam Score = (Slope × Sleep Hours) + Intercept</t>
  </si>
  <si>
    <t>Grace</t>
  </si>
  <si>
    <t>Hannah</t>
  </si>
  <si>
    <t>R² Value – The percentage of variance in Exam Scores explained by Study Hours (7.44%).</t>
  </si>
  <si>
    <t>Harper</t>
  </si>
  <si>
    <t>Henry</t>
  </si>
  <si>
    <t>Regression Sum of Squares (SSR) – Explains variance due to Sleep Hours.</t>
  </si>
  <si>
    <t>Isabella</t>
  </si>
  <si>
    <t>Jack</t>
  </si>
  <si>
    <t>Slope (1.2008): Each additional study hour improves the exam score by 1.2 points.</t>
  </si>
  <si>
    <t>Jackson</t>
  </si>
  <si>
    <t>R² = 0.9461: Very strong correlation (94.61% of exam scores can be explained by study hours).</t>
  </si>
  <si>
    <t>Jacob</t>
  </si>
  <si>
    <t>Intercept (38.8542): Even with 0 study hours, the model predicts an exam score of 38.85 (base level).</t>
  </si>
  <si>
    <t>James</t>
  </si>
  <si>
    <t>F-statistic (1018.42): The model is highly statistically significant.</t>
  </si>
  <si>
    <t>Jasmine</t>
  </si>
  <si>
    <t>Since R² is high and the slope is positive, we can confirm our hypothesis that more study hours lead to higher exam scores.</t>
  </si>
  <si>
    <t>Jason</t>
  </si>
  <si>
    <t>🔹 The p-value (from T.TEST) would confirm statistical significance if it's &lt; 0.05.</t>
  </si>
  <si>
    <t>Jayden</t>
  </si>
  <si>
    <t>John</t>
  </si>
  <si>
    <t>Jonathan</t>
  </si>
  <si>
    <t>Joseph</t>
  </si>
  <si>
    <t>Joshua</t>
  </si>
  <si>
    <t>Julia</t>
  </si>
  <si>
    <t>Katherine</t>
  </si>
  <si>
    <t>Kevin</t>
  </si>
  <si>
    <t>Liam</t>
  </si>
  <si>
    <t>Lily</t>
  </si>
  <si>
    <t>Lucas</t>
  </si>
  <si>
    <t>Madison</t>
  </si>
  <si>
    <t>Mason</t>
  </si>
  <si>
    <t>Matthew</t>
  </si>
  <si>
    <t>Michael</t>
  </si>
  <si>
    <t>Nathan</t>
  </si>
  <si>
    <t>Noah</t>
  </si>
  <si>
    <t>Olivia</t>
  </si>
  <si>
    <t>Ryan</t>
  </si>
  <si>
    <t>Samuel</t>
  </si>
  <si>
    <t>Sarah</t>
  </si>
  <si>
    <t>Sophia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</si>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</sst>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/>
    <xf numFmtId="0" fontId="3" fillId="0" borderId="13" xfId="0" applyFont="1" applyBorder="1"/>
    <xf numFmtId="0" fontId="0" fillId="0" borderId="13" xfId="0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Exam Score vs. Study Hours (week)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 Score Vs StudyHours'!$C$1</c:f>
              <c:strCache>
                <c:ptCount val="1"/>
                <c:pt idx="0">
                  <c:v>Exam Score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22645127975013979"/>
                  <c:y val="-5.1760356042451217E-2"/>
                </c:manualLayout>
              </c:layout>
              <c:numFmt formatCode="General" sourceLinked="0"/>
            </c:trendlineLbl>
          </c:trendline>
          <c:xVal>
            <c:numRef>
              <c:f>'Exam Score Vs StudyHours'!$B$2:$B$61</c:f>
              <c:numCache>
                <c:formatCode>General</c:formatCode>
                <c:ptCount val="60"/>
                <c:pt idx="0">
                  <c:v>25</c:v>
                </c:pt>
                <c:pt idx="1">
                  <c:v>25</c:v>
                </c:pt>
                <c:pt idx="2">
                  <c:v>39</c:v>
                </c:pt>
                <c:pt idx="3">
                  <c:v>30</c:v>
                </c:pt>
                <c:pt idx="4">
                  <c:v>34</c:v>
                </c:pt>
                <c:pt idx="5">
                  <c:v>17</c:v>
                </c:pt>
                <c:pt idx="6">
                  <c:v>36</c:v>
                </c:pt>
                <c:pt idx="7">
                  <c:v>1</c:v>
                </c:pt>
                <c:pt idx="8">
                  <c:v>44</c:v>
                </c:pt>
                <c:pt idx="9">
                  <c:v>47</c:v>
                </c:pt>
                <c:pt idx="10">
                  <c:v>8</c:v>
                </c:pt>
                <c:pt idx="11">
                  <c:v>44</c:v>
                </c:pt>
                <c:pt idx="12">
                  <c:v>35</c:v>
                </c:pt>
                <c:pt idx="13">
                  <c:v>49</c:v>
                </c:pt>
                <c:pt idx="14">
                  <c:v>18</c:v>
                </c:pt>
                <c:pt idx="15">
                  <c:v>50</c:v>
                </c:pt>
                <c:pt idx="16">
                  <c:v>42</c:v>
                </c:pt>
                <c:pt idx="17">
                  <c:v>22</c:v>
                </c:pt>
                <c:pt idx="18">
                  <c:v>8</c:v>
                </c:pt>
                <c:pt idx="19">
                  <c:v>19</c:v>
                </c:pt>
                <c:pt idx="20">
                  <c:v>28</c:v>
                </c:pt>
                <c:pt idx="21">
                  <c:v>11</c:v>
                </c:pt>
                <c:pt idx="22">
                  <c:v>30</c:v>
                </c:pt>
                <c:pt idx="23">
                  <c:v>1</c:v>
                </c:pt>
                <c:pt idx="24">
                  <c:v>47</c:v>
                </c:pt>
                <c:pt idx="25">
                  <c:v>47</c:v>
                </c:pt>
                <c:pt idx="26">
                  <c:v>17</c:v>
                </c:pt>
                <c:pt idx="27">
                  <c:v>33</c:v>
                </c:pt>
                <c:pt idx="28">
                  <c:v>49</c:v>
                </c:pt>
                <c:pt idx="29">
                  <c:v>12</c:v>
                </c:pt>
                <c:pt idx="30">
                  <c:v>33</c:v>
                </c:pt>
                <c:pt idx="31">
                  <c:v>7</c:v>
                </c:pt>
                <c:pt idx="32">
                  <c:v>41</c:v>
                </c:pt>
                <c:pt idx="33">
                  <c:v>20</c:v>
                </c:pt>
                <c:pt idx="34">
                  <c:v>41</c:v>
                </c:pt>
                <c:pt idx="35">
                  <c:v>33</c:v>
                </c:pt>
                <c:pt idx="36">
                  <c:v>39</c:v>
                </c:pt>
                <c:pt idx="37">
                  <c:v>13</c:v>
                </c:pt>
                <c:pt idx="38">
                  <c:v>10</c:v>
                </c:pt>
                <c:pt idx="39">
                  <c:v>24</c:v>
                </c:pt>
                <c:pt idx="40">
                  <c:v>49</c:v>
                </c:pt>
                <c:pt idx="41">
                  <c:v>11</c:v>
                </c:pt>
                <c:pt idx="42">
                  <c:v>35</c:v>
                </c:pt>
                <c:pt idx="43">
                  <c:v>50</c:v>
                </c:pt>
                <c:pt idx="44">
                  <c:v>34</c:v>
                </c:pt>
                <c:pt idx="45">
                  <c:v>1</c:v>
                </c:pt>
                <c:pt idx="46">
                  <c:v>39</c:v>
                </c:pt>
                <c:pt idx="47">
                  <c:v>21</c:v>
                </c:pt>
                <c:pt idx="48">
                  <c:v>32</c:v>
                </c:pt>
                <c:pt idx="49">
                  <c:v>2</c:v>
                </c:pt>
                <c:pt idx="50">
                  <c:v>8</c:v>
                </c:pt>
                <c:pt idx="51">
                  <c:v>24</c:v>
                </c:pt>
                <c:pt idx="52">
                  <c:v>20</c:v>
                </c:pt>
                <c:pt idx="53">
                  <c:v>16</c:v>
                </c:pt>
                <c:pt idx="54">
                  <c:v>4</c:v>
                </c:pt>
                <c:pt idx="55">
                  <c:v>16</c:v>
                </c:pt>
                <c:pt idx="56">
                  <c:v>37</c:v>
                </c:pt>
                <c:pt idx="57">
                  <c:v>6</c:v>
                </c:pt>
                <c:pt idx="58">
                  <c:v>6</c:v>
                </c:pt>
                <c:pt idx="59">
                  <c:v>47</c:v>
                </c:pt>
              </c:numCache>
            </c:numRef>
          </c:xVal>
          <c:yVal>
            <c:numRef>
              <c:f>'Exam Score Vs StudyHours'!$C$2:$C$61</c:f>
              <c:numCache>
                <c:formatCode>General</c:formatCode>
                <c:ptCount val="60"/>
                <c:pt idx="0">
                  <c:v>68</c:v>
                </c:pt>
                <c:pt idx="1">
                  <c:v>70</c:v>
                </c:pt>
                <c:pt idx="2">
                  <c:v>87</c:v>
                </c:pt>
                <c:pt idx="3">
                  <c:v>67</c:v>
                </c:pt>
                <c:pt idx="4">
                  <c:v>84</c:v>
                </c:pt>
                <c:pt idx="5">
                  <c:v>64</c:v>
                </c:pt>
                <c:pt idx="6">
                  <c:v>79</c:v>
                </c:pt>
                <c:pt idx="7">
                  <c:v>39</c:v>
                </c:pt>
                <c:pt idx="8">
                  <c:v>96</c:v>
                </c:pt>
                <c:pt idx="9">
                  <c:v>92</c:v>
                </c:pt>
                <c:pt idx="10">
                  <c:v>51</c:v>
                </c:pt>
                <c:pt idx="11">
                  <c:v>98</c:v>
                </c:pt>
                <c:pt idx="12">
                  <c:v>81</c:v>
                </c:pt>
                <c:pt idx="13">
                  <c:v>95</c:v>
                </c:pt>
                <c:pt idx="14">
                  <c:v>55</c:v>
                </c:pt>
                <c:pt idx="15">
                  <c:v>100</c:v>
                </c:pt>
                <c:pt idx="16">
                  <c:v>87</c:v>
                </c:pt>
                <c:pt idx="17">
                  <c:v>62</c:v>
                </c:pt>
                <c:pt idx="18">
                  <c:v>47</c:v>
                </c:pt>
                <c:pt idx="19">
                  <c:v>62</c:v>
                </c:pt>
                <c:pt idx="20">
                  <c:v>74</c:v>
                </c:pt>
                <c:pt idx="21">
                  <c:v>57</c:v>
                </c:pt>
                <c:pt idx="22">
                  <c:v>72</c:v>
                </c:pt>
                <c:pt idx="23">
                  <c:v>39</c:v>
                </c:pt>
                <c:pt idx="24">
                  <c:v>96</c:v>
                </c:pt>
                <c:pt idx="25">
                  <c:v>98</c:v>
                </c:pt>
                <c:pt idx="26">
                  <c:v>57</c:v>
                </c:pt>
                <c:pt idx="27">
                  <c:v>76</c:v>
                </c:pt>
                <c:pt idx="28">
                  <c:v>100</c:v>
                </c:pt>
                <c:pt idx="29">
                  <c:v>48</c:v>
                </c:pt>
                <c:pt idx="30">
                  <c:v>82</c:v>
                </c:pt>
                <c:pt idx="31">
                  <c:v>49</c:v>
                </c:pt>
                <c:pt idx="32">
                  <c:v>87</c:v>
                </c:pt>
                <c:pt idx="33">
                  <c:v>60</c:v>
                </c:pt>
                <c:pt idx="34">
                  <c:v>97</c:v>
                </c:pt>
                <c:pt idx="35">
                  <c:v>88</c:v>
                </c:pt>
                <c:pt idx="36">
                  <c:v>81</c:v>
                </c:pt>
                <c:pt idx="37">
                  <c:v>53</c:v>
                </c:pt>
                <c:pt idx="38">
                  <c:v>53</c:v>
                </c:pt>
                <c:pt idx="39">
                  <c:v>59</c:v>
                </c:pt>
                <c:pt idx="40">
                  <c:v>99</c:v>
                </c:pt>
                <c:pt idx="41">
                  <c:v>55</c:v>
                </c:pt>
                <c:pt idx="42">
                  <c:v>77</c:v>
                </c:pt>
                <c:pt idx="43">
                  <c:v>100</c:v>
                </c:pt>
                <c:pt idx="44">
                  <c:v>72</c:v>
                </c:pt>
                <c:pt idx="45">
                  <c:v>42</c:v>
                </c:pt>
                <c:pt idx="46">
                  <c:v>80</c:v>
                </c:pt>
                <c:pt idx="47">
                  <c:v>52</c:v>
                </c:pt>
                <c:pt idx="48">
                  <c:v>82</c:v>
                </c:pt>
                <c:pt idx="49">
                  <c:v>45</c:v>
                </c:pt>
                <c:pt idx="50">
                  <c:v>44</c:v>
                </c:pt>
                <c:pt idx="51">
                  <c:v>77</c:v>
                </c:pt>
                <c:pt idx="52">
                  <c:v>64</c:v>
                </c:pt>
                <c:pt idx="53">
                  <c:v>62</c:v>
                </c:pt>
                <c:pt idx="54">
                  <c:v>39</c:v>
                </c:pt>
                <c:pt idx="55">
                  <c:v>60</c:v>
                </c:pt>
                <c:pt idx="56">
                  <c:v>83</c:v>
                </c:pt>
                <c:pt idx="57">
                  <c:v>50</c:v>
                </c:pt>
                <c:pt idx="58">
                  <c:v>51</c:v>
                </c:pt>
                <c:pt idx="59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9B-4004-9C22-38150157D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00170"/>
        <c:axId val="353378576"/>
      </c:scatterChart>
      <c:valAx>
        <c:axId val="835001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Study Hours (week)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3378576"/>
        <c:crosses val="autoZero"/>
        <c:crossBetween val="midCat"/>
      </c:valAx>
      <c:valAx>
        <c:axId val="353378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Exam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50017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Sleep Hours vs. Exam Score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 Score Vs StudyHours'!$D$1</c:f>
              <c:strCache>
                <c:ptCount val="1"/>
                <c:pt idx="0">
                  <c:v>Sleep Hours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20972700141947237"/>
                  <c:y val="-0.22872381336948266"/>
                </c:manualLayout>
              </c:layout>
              <c:numFmt formatCode="General" sourceLinked="0"/>
            </c:trendlineLbl>
          </c:trendline>
          <c:xVal>
            <c:numRef>
              <c:f>'Exam Score Vs StudyHours'!$C$2:$C$61</c:f>
              <c:numCache>
                <c:formatCode>General</c:formatCode>
                <c:ptCount val="60"/>
                <c:pt idx="0">
                  <c:v>68</c:v>
                </c:pt>
                <c:pt idx="1">
                  <c:v>70</c:v>
                </c:pt>
                <c:pt idx="2">
                  <c:v>87</c:v>
                </c:pt>
                <c:pt idx="3">
                  <c:v>67</c:v>
                </c:pt>
                <c:pt idx="4">
                  <c:v>84</c:v>
                </c:pt>
                <c:pt idx="5">
                  <c:v>64</c:v>
                </c:pt>
                <c:pt idx="6">
                  <c:v>79</c:v>
                </c:pt>
                <c:pt idx="7">
                  <c:v>39</c:v>
                </c:pt>
                <c:pt idx="8">
                  <c:v>96</c:v>
                </c:pt>
                <c:pt idx="9">
                  <c:v>92</c:v>
                </c:pt>
                <c:pt idx="10">
                  <c:v>51</c:v>
                </c:pt>
                <c:pt idx="11">
                  <c:v>98</c:v>
                </c:pt>
                <c:pt idx="12">
                  <c:v>81</c:v>
                </c:pt>
                <c:pt idx="13">
                  <c:v>95</c:v>
                </c:pt>
                <c:pt idx="14">
                  <c:v>55</c:v>
                </c:pt>
                <c:pt idx="15">
                  <c:v>100</c:v>
                </c:pt>
                <c:pt idx="16">
                  <c:v>87</c:v>
                </c:pt>
                <c:pt idx="17">
                  <c:v>62</c:v>
                </c:pt>
                <c:pt idx="18">
                  <c:v>47</c:v>
                </c:pt>
                <c:pt idx="19">
                  <c:v>62</c:v>
                </c:pt>
                <c:pt idx="20">
                  <c:v>74</c:v>
                </c:pt>
                <c:pt idx="21">
                  <c:v>57</c:v>
                </c:pt>
                <c:pt idx="22">
                  <c:v>72</c:v>
                </c:pt>
                <c:pt idx="23">
                  <c:v>39</c:v>
                </c:pt>
                <c:pt idx="24">
                  <c:v>96</c:v>
                </c:pt>
                <c:pt idx="25">
                  <c:v>98</c:v>
                </c:pt>
                <c:pt idx="26">
                  <c:v>57</c:v>
                </c:pt>
                <c:pt idx="27">
                  <c:v>76</c:v>
                </c:pt>
                <c:pt idx="28">
                  <c:v>100</c:v>
                </c:pt>
                <c:pt idx="29">
                  <c:v>48</c:v>
                </c:pt>
                <c:pt idx="30">
                  <c:v>82</c:v>
                </c:pt>
                <c:pt idx="31">
                  <c:v>49</c:v>
                </c:pt>
                <c:pt idx="32">
                  <c:v>87</c:v>
                </c:pt>
                <c:pt idx="33">
                  <c:v>60</c:v>
                </c:pt>
                <c:pt idx="34">
                  <c:v>97</c:v>
                </c:pt>
                <c:pt idx="35">
                  <c:v>88</c:v>
                </c:pt>
                <c:pt idx="36">
                  <c:v>81</c:v>
                </c:pt>
                <c:pt idx="37">
                  <c:v>53</c:v>
                </c:pt>
                <c:pt idx="38">
                  <c:v>53</c:v>
                </c:pt>
                <c:pt idx="39">
                  <c:v>59</c:v>
                </c:pt>
                <c:pt idx="40">
                  <c:v>99</c:v>
                </c:pt>
                <c:pt idx="41">
                  <c:v>55</c:v>
                </c:pt>
                <c:pt idx="42">
                  <c:v>77</c:v>
                </c:pt>
                <c:pt idx="43">
                  <c:v>100</c:v>
                </c:pt>
                <c:pt idx="44">
                  <c:v>72</c:v>
                </c:pt>
                <c:pt idx="45">
                  <c:v>42</c:v>
                </c:pt>
                <c:pt idx="46">
                  <c:v>80</c:v>
                </c:pt>
                <c:pt idx="47">
                  <c:v>52</c:v>
                </c:pt>
                <c:pt idx="48">
                  <c:v>82</c:v>
                </c:pt>
                <c:pt idx="49">
                  <c:v>45</c:v>
                </c:pt>
                <c:pt idx="50">
                  <c:v>44</c:v>
                </c:pt>
                <c:pt idx="51">
                  <c:v>77</c:v>
                </c:pt>
                <c:pt idx="52">
                  <c:v>64</c:v>
                </c:pt>
                <c:pt idx="53">
                  <c:v>62</c:v>
                </c:pt>
                <c:pt idx="54">
                  <c:v>39</c:v>
                </c:pt>
                <c:pt idx="55">
                  <c:v>60</c:v>
                </c:pt>
                <c:pt idx="56">
                  <c:v>83</c:v>
                </c:pt>
                <c:pt idx="57">
                  <c:v>50</c:v>
                </c:pt>
                <c:pt idx="58">
                  <c:v>51</c:v>
                </c:pt>
                <c:pt idx="59">
                  <c:v>93</c:v>
                </c:pt>
              </c:numCache>
            </c:numRef>
          </c:xVal>
          <c:yVal>
            <c:numRef>
              <c:f>'Exam Score Vs StudyHours'!$D$2:$D$61</c:f>
              <c:numCache>
                <c:formatCode>General</c:formatCode>
                <c:ptCount val="60"/>
                <c:pt idx="0">
                  <c:v>9.1680946290000005</c:v>
                </c:pt>
                <c:pt idx="1">
                  <c:v>7.3019518750000003</c:v>
                </c:pt>
                <c:pt idx="2">
                  <c:v>4.3035299770000002</c:v>
                </c:pt>
                <c:pt idx="3">
                  <c:v>9.9956948099999998</c:v>
                </c:pt>
                <c:pt idx="4">
                  <c:v>9.0161655100000004</c:v>
                </c:pt>
                <c:pt idx="5">
                  <c:v>9.8139775440000001</c:v>
                </c:pt>
                <c:pt idx="6">
                  <c:v>9.5582018980000001</c:v>
                </c:pt>
                <c:pt idx="7">
                  <c:v>9.0921744059999998</c:v>
                </c:pt>
                <c:pt idx="8">
                  <c:v>4.997866664</c:v>
                </c:pt>
                <c:pt idx="9">
                  <c:v>6.9138467529999996</c:v>
                </c:pt>
                <c:pt idx="10">
                  <c:v>5.2824837950000001</c:v>
                </c:pt>
                <c:pt idx="11">
                  <c:v>6.4062417549999999</c:v>
                </c:pt>
                <c:pt idx="12">
                  <c:v>4.3518124</c:v>
                </c:pt>
                <c:pt idx="13">
                  <c:v>6.273838714</c:v>
                </c:pt>
                <c:pt idx="14">
                  <c:v>9.9118530630000006</c:v>
                </c:pt>
                <c:pt idx="15">
                  <c:v>5.591218349</c:v>
                </c:pt>
                <c:pt idx="16">
                  <c:v>8.7044236119999994</c:v>
                </c:pt>
                <c:pt idx="17">
                  <c:v>6.7300502040000003</c:v>
                </c:pt>
                <c:pt idx="18">
                  <c:v>6.5380449159999996</c:v>
                </c:pt>
                <c:pt idx="19">
                  <c:v>9.7439058450000005</c:v>
                </c:pt>
                <c:pt idx="20">
                  <c:v>9.9725361370000005</c:v>
                </c:pt>
                <c:pt idx="21">
                  <c:v>7.33460994</c:v>
                </c:pt>
                <c:pt idx="22">
                  <c:v>8.3104496520000009</c:v>
                </c:pt>
                <c:pt idx="23">
                  <c:v>4.9287809520000003</c:v>
                </c:pt>
                <c:pt idx="24">
                  <c:v>5.7802469529999998</c:v>
                </c:pt>
                <c:pt idx="25">
                  <c:v>9.8122561899999994</c:v>
                </c:pt>
                <c:pt idx="26">
                  <c:v>7.4750817449999998</c:v>
                </c:pt>
                <c:pt idx="27">
                  <c:v>7.2531712080000004</c:v>
                </c:pt>
                <c:pt idx="28">
                  <c:v>8.4878533619999992</c:v>
                </c:pt>
                <c:pt idx="29">
                  <c:v>4.3429916369999999</c:v>
                </c:pt>
                <c:pt idx="30">
                  <c:v>7.5050655669999999</c:v>
                </c:pt>
                <c:pt idx="31">
                  <c:v>7.0171022980000002</c:v>
                </c:pt>
                <c:pt idx="32">
                  <c:v>9.1163193519999997</c:v>
                </c:pt>
                <c:pt idx="33">
                  <c:v>4.944596368</c:v>
                </c:pt>
                <c:pt idx="34">
                  <c:v>9.7646734199999994</c:v>
                </c:pt>
                <c:pt idx="35">
                  <c:v>4.4806687910000003</c:v>
                </c:pt>
                <c:pt idx="36">
                  <c:v>5.1149497659999996</c:v>
                </c:pt>
                <c:pt idx="37">
                  <c:v>7.5702106389999999</c:v>
                </c:pt>
                <c:pt idx="38">
                  <c:v>8.0512753220000004</c:v>
                </c:pt>
                <c:pt idx="39">
                  <c:v>5.4112233700000001</c:v>
                </c:pt>
                <c:pt idx="40">
                  <c:v>4.7193196840000002</c:v>
                </c:pt>
                <c:pt idx="41">
                  <c:v>9.3417238850000004</c:v>
                </c:pt>
                <c:pt idx="42">
                  <c:v>5.4772920870000004</c:v>
                </c:pt>
                <c:pt idx="43">
                  <c:v>7.5671149209999999</c:v>
                </c:pt>
                <c:pt idx="44">
                  <c:v>7.7162890620000004</c:v>
                </c:pt>
                <c:pt idx="45">
                  <c:v>6.5153494920000004</c:v>
                </c:pt>
                <c:pt idx="46">
                  <c:v>7.5020337359999996</c:v>
                </c:pt>
                <c:pt idx="47">
                  <c:v>7.136696293</c:v>
                </c:pt>
                <c:pt idx="48">
                  <c:v>9.6082375459999998</c:v>
                </c:pt>
                <c:pt idx="49">
                  <c:v>5.2255551970000003</c:v>
                </c:pt>
                <c:pt idx="50">
                  <c:v>8.2971508049999994</c:v>
                </c:pt>
                <c:pt idx="51">
                  <c:v>5.4321157160000002</c:v>
                </c:pt>
                <c:pt idx="52">
                  <c:v>6.3747150809999997</c:v>
                </c:pt>
                <c:pt idx="53">
                  <c:v>8.030141338</c:v>
                </c:pt>
                <c:pt idx="54">
                  <c:v>5.7999824789999996</c:v>
                </c:pt>
                <c:pt idx="55">
                  <c:v>5.8970631779999998</c:v>
                </c:pt>
                <c:pt idx="56">
                  <c:v>8.5111869539999994</c:v>
                </c:pt>
                <c:pt idx="57">
                  <c:v>4.4352586870000001</c:v>
                </c:pt>
                <c:pt idx="58">
                  <c:v>6.7497131359999996</c:v>
                </c:pt>
                <c:pt idx="59">
                  <c:v>9.9907266450000005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7D-481F-B40F-C8788ED80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702049"/>
        <c:axId val="949214005"/>
      </c:scatterChart>
      <c:valAx>
        <c:axId val="19857020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Exam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9214005"/>
        <c:crosses val="autoZero"/>
        <c:crossBetween val="midCat"/>
      </c:valAx>
      <c:valAx>
        <c:axId val="949214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Sleep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570204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Sheet1!$E$13:$E$17</c:f>
              <c:numCache>
                <c:formatCode>General</c:formatCode>
                <c:ptCount val="5"/>
                <c:pt idx="0">
                  <c:v>1.2081689139462917</c:v>
                </c:pt>
                <c:pt idx="1">
                  <c:v>4.3794177847692857E-2</c:v>
                </c:pt>
                <c:pt idx="2">
                  <c:v>0.92918767178337835</c:v>
                </c:pt>
                <c:pt idx="3">
                  <c:v>761.0664176804421</c:v>
                </c:pt>
                <c:pt idx="4">
                  <c:v>20461.951449565691</c:v>
                </c:pt>
              </c:numCache>
            </c:numRef>
          </c:cat>
          <c:val>
            <c:numRef>
              <c:f>Sheet1!$F$13:$F$17</c:f>
              <c:numCache>
                <c:formatCode>General</c:formatCode>
                <c:ptCount val="5"/>
                <c:pt idx="0">
                  <c:v>38.478232438582729</c:v>
                </c:pt>
                <c:pt idx="1">
                  <c:v>1.2418178720079571</c:v>
                </c:pt>
                <c:pt idx="2">
                  <c:v>5.1851609953518096</c:v>
                </c:pt>
                <c:pt idx="3">
                  <c:v>58</c:v>
                </c:pt>
                <c:pt idx="4">
                  <c:v>1559.3818837676306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5-480D-95B0-ACA6639D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982629"/>
        <c:axId val="27122276"/>
      </c:lineChart>
      <c:catAx>
        <c:axId val="1188982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122276"/>
        <c:crosses val="autoZero"/>
        <c:auto val="1"/>
        <c:lblAlgn val="ctr"/>
        <c:lblOffset val="100"/>
        <c:noMultiLvlLbl val="1"/>
      </c:catAx>
      <c:valAx>
        <c:axId val="27122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898262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2785654</xdr:colOff>
      <xdr:row>39</xdr:row>
      <xdr:rowOff>33745</xdr:rowOff>
    </xdr:from>
    <xdr:ext cx="7019925" cy="43815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3674473</xdr:colOff>
      <xdr:row>39</xdr:row>
      <xdr:rowOff>16872</xdr:rowOff>
    </xdr:from>
    <xdr:ext cx="6153695" cy="416052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323850</xdr:colOff>
      <xdr:row>7</xdr:row>
      <xdr:rowOff>114300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61"/>
  <sheetViews>
    <sheetView tabSelected="1" zoomScale="70" zoomScaleNormal="70" workbookViewId="0">
      <selection activeCell="L3" sqref="L3"/>
    </sheetView>
  </sheetViews>
  <sheetFormatPr defaultColWidth="12.6640625" defaultRowHeight="15.75" customHeight="1" x14ac:dyDescent="0.25"/>
  <cols>
    <col min="1" max="1" width="17.109375" customWidth="1"/>
    <col min="2" max="2" width="22.77734375" customWidth="1"/>
    <col min="3" max="3" width="16.33203125" customWidth="1"/>
    <col min="4" max="4" width="15.21875" bestFit="1" customWidth="1"/>
    <col min="5" max="5" width="26.109375" customWidth="1"/>
    <col min="6" max="6" width="12.5546875" customWidth="1"/>
    <col min="7" max="7" width="24.21875" customWidth="1"/>
    <col min="8" max="8" width="5.88671875" customWidth="1"/>
    <col min="9" max="9" width="77.33203125" bestFit="1" customWidth="1"/>
    <col min="10" max="10" width="17.44140625" customWidth="1"/>
    <col min="11" max="11" width="31.21875" customWidth="1"/>
    <col min="12" max="12" width="53.77734375" customWidth="1"/>
  </cols>
  <sheetData>
    <row r="1" spans="1:12" ht="14.4" x14ac:dyDescent="0.25">
      <c r="A1" s="20" t="s">
        <v>9</v>
      </c>
      <c r="B1" s="20" t="s">
        <v>10</v>
      </c>
      <c r="C1" s="20" t="s">
        <v>1</v>
      </c>
      <c r="D1" s="21" t="s">
        <v>11</v>
      </c>
      <c r="E1" s="22" t="s">
        <v>12</v>
      </c>
      <c r="F1" s="22" t="s">
        <v>13</v>
      </c>
      <c r="G1" s="22" t="s">
        <v>14</v>
      </c>
    </row>
    <row r="2" spans="1:12" ht="15.75" customHeight="1" x14ac:dyDescent="0.3">
      <c r="A2" s="6" t="s">
        <v>15</v>
      </c>
      <c r="B2" s="7">
        <v>25</v>
      </c>
      <c r="C2" s="7">
        <v>68</v>
      </c>
      <c r="D2" s="7">
        <v>9.1680946290000005</v>
      </c>
      <c r="E2" s="3">
        <f t="shared" ref="E2:E61" si="0">($J$19*B2)+$K$19</f>
        <v>68.875435847893755</v>
      </c>
      <c r="F2" s="3">
        <f t="shared" ref="F2:F61" si="1">C2-E2</f>
        <v>-0.87543584789375473</v>
      </c>
      <c r="G2" s="3">
        <f t="shared" ref="G2:G61" si="2">($J$26*D2)+$K$26</f>
        <v>72.384136095873828</v>
      </c>
      <c r="J2" s="32">
        <f>AVERAGE(B2:B61)</f>
        <v>26.45</v>
      </c>
      <c r="K2" s="3" t="s">
        <v>16</v>
      </c>
    </row>
    <row r="3" spans="1:12" ht="15.75" customHeight="1" x14ac:dyDescent="0.3">
      <c r="A3" s="6" t="s">
        <v>17</v>
      </c>
      <c r="B3" s="7">
        <v>25</v>
      </c>
      <c r="C3" s="7">
        <v>70</v>
      </c>
      <c r="D3" s="7">
        <v>7.3019518750000003</v>
      </c>
      <c r="E3" s="3">
        <f t="shared" si="0"/>
        <v>68.875435847893755</v>
      </c>
      <c r="F3" s="3">
        <f t="shared" si="1"/>
        <v>1.1245641521062453</v>
      </c>
      <c r="G3" s="3">
        <f t="shared" si="2"/>
        <v>70.698273392228643</v>
      </c>
      <c r="J3" s="33">
        <f>AVERAGE(C2:C61)</f>
        <v>70.61666666666666</v>
      </c>
      <c r="K3" s="3" t="s">
        <v>18</v>
      </c>
    </row>
    <row r="4" spans="1:12" ht="15.75" customHeight="1" x14ac:dyDescent="0.3">
      <c r="A4" s="6" t="s">
        <v>19</v>
      </c>
      <c r="B4" s="7">
        <v>39</v>
      </c>
      <c r="C4" s="7">
        <v>87</v>
      </c>
      <c r="D4" s="7">
        <v>4.3035299770000002</v>
      </c>
      <c r="E4" s="3">
        <f t="shared" si="0"/>
        <v>85.687319615356301</v>
      </c>
      <c r="F4" s="3">
        <f t="shared" si="1"/>
        <v>1.3126803846436985</v>
      </c>
      <c r="G4" s="3">
        <f t="shared" si="2"/>
        <v>67.989516178025085</v>
      </c>
      <c r="J4" s="33">
        <f>AVERAGE(D2:D61)</f>
        <v>7.2116184218333332</v>
      </c>
      <c r="K4" s="3" t="s">
        <v>20</v>
      </c>
    </row>
    <row r="5" spans="1:12" ht="15.75" customHeight="1" x14ac:dyDescent="0.3">
      <c r="A5" s="6" t="s">
        <v>21</v>
      </c>
      <c r="B5" s="7">
        <v>30</v>
      </c>
      <c r="C5" s="7">
        <v>67</v>
      </c>
      <c r="D5" s="7">
        <v>9.9956948099999998</v>
      </c>
      <c r="E5" s="3">
        <f t="shared" si="0"/>
        <v>74.879680050558946</v>
      </c>
      <c r="F5" s="3">
        <f t="shared" si="1"/>
        <v>-7.8796800505589459</v>
      </c>
      <c r="G5" s="3">
        <f t="shared" si="2"/>
        <v>73.131785371732988</v>
      </c>
      <c r="J5" s="34"/>
    </row>
    <row r="6" spans="1:12" ht="15.75" customHeight="1" x14ac:dyDescent="0.3">
      <c r="A6" s="6" t="s">
        <v>22</v>
      </c>
      <c r="B6" s="7">
        <v>34</v>
      </c>
      <c r="C6" s="7">
        <v>84</v>
      </c>
      <c r="D6" s="7">
        <v>9.0161655100000004</v>
      </c>
      <c r="E6" s="3">
        <f t="shared" si="0"/>
        <v>79.68307541269111</v>
      </c>
      <c r="F6" s="3">
        <f t="shared" si="1"/>
        <v>4.3169245873088897</v>
      </c>
      <c r="G6" s="3">
        <f t="shared" si="2"/>
        <v>72.246884197662524</v>
      </c>
      <c r="J6" s="33">
        <f>STDEV(B2:B61)</f>
        <v>15.304175789965608</v>
      </c>
      <c r="K6" s="3" t="s">
        <v>23</v>
      </c>
    </row>
    <row r="7" spans="1:12" ht="15.75" customHeight="1" x14ac:dyDescent="0.3">
      <c r="A7" s="6" t="s">
        <v>24</v>
      </c>
      <c r="B7" s="7">
        <v>17</v>
      </c>
      <c r="C7" s="7">
        <v>64</v>
      </c>
      <c r="D7" s="7">
        <v>9.8139775440000001</v>
      </c>
      <c r="E7" s="3">
        <f t="shared" si="0"/>
        <v>59.268645123629433</v>
      </c>
      <c r="F7" s="3">
        <f t="shared" si="1"/>
        <v>4.7313548763705668</v>
      </c>
      <c r="G7" s="3">
        <f t="shared" si="2"/>
        <v>72.967623031686315</v>
      </c>
      <c r="J7" s="33">
        <f>STDEV(C2:C61)</f>
        <v>18.894077331060405</v>
      </c>
      <c r="K7" s="3" t="s">
        <v>25</v>
      </c>
    </row>
    <row r="8" spans="1:12" ht="15.75" customHeight="1" x14ac:dyDescent="0.3">
      <c r="A8" s="6" t="s">
        <v>26</v>
      </c>
      <c r="B8" s="7">
        <v>36</v>
      </c>
      <c r="C8" s="7">
        <v>79</v>
      </c>
      <c r="D8" s="7">
        <v>9.5582018980000001</v>
      </c>
      <c r="E8" s="3">
        <f t="shared" si="0"/>
        <v>82.084773093757178</v>
      </c>
      <c r="F8" s="3">
        <f t="shared" si="1"/>
        <v>-3.0847730937571782</v>
      </c>
      <c r="G8" s="3">
        <f t="shared" si="2"/>
        <v>72.736556774205269</v>
      </c>
      <c r="J8" s="33">
        <f>STDEV(D2:D61)</f>
        <v>1.8043430576944601</v>
      </c>
      <c r="K8" s="3" t="s">
        <v>27</v>
      </c>
    </row>
    <row r="9" spans="1:12" ht="15.75" customHeight="1" x14ac:dyDescent="0.3">
      <c r="A9" s="6" t="s">
        <v>28</v>
      </c>
      <c r="B9" s="7">
        <v>1</v>
      </c>
      <c r="C9" s="7">
        <v>39</v>
      </c>
      <c r="D9" s="7">
        <v>9.0921744059999998</v>
      </c>
      <c r="E9" s="3">
        <f t="shared" si="0"/>
        <v>40.055063675100797</v>
      </c>
      <c r="F9" s="3">
        <f t="shared" si="1"/>
        <v>-1.0550636751007971</v>
      </c>
      <c r="G9" s="3">
        <f t="shared" si="2"/>
        <v>72.315550200109016</v>
      </c>
      <c r="J9" s="34"/>
    </row>
    <row r="10" spans="1:12" ht="15.75" customHeight="1" x14ac:dyDescent="0.3">
      <c r="A10" s="6" t="s">
        <v>29</v>
      </c>
      <c r="B10" s="7">
        <v>44</v>
      </c>
      <c r="C10" s="7">
        <v>96</v>
      </c>
      <c r="D10" s="7">
        <v>4.997866664</v>
      </c>
      <c r="E10" s="3">
        <f t="shared" si="0"/>
        <v>91.691563818021507</v>
      </c>
      <c r="F10" s="3">
        <f t="shared" si="1"/>
        <v>4.3084361819784931</v>
      </c>
      <c r="G10" s="3">
        <f t="shared" si="2"/>
        <v>68.616775974670759</v>
      </c>
      <c r="J10" s="33">
        <f>CORREL(B2:B61, C2:C61)</f>
        <v>0.97268585444402789</v>
      </c>
      <c r="K10" s="3" t="s">
        <v>30</v>
      </c>
      <c r="L10" s="19" t="s">
        <v>31</v>
      </c>
    </row>
    <row r="11" spans="1:12" ht="15.75" customHeight="1" x14ac:dyDescent="0.3">
      <c r="A11" s="6" t="s">
        <v>32</v>
      </c>
      <c r="B11" s="7">
        <v>47</v>
      </c>
      <c r="C11" s="7">
        <v>92</v>
      </c>
      <c r="D11" s="7">
        <v>6.9138467529999996</v>
      </c>
      <c r="E11" s="3">
        <f t="shared" si="0"/>
        <v>95.29411033962063</v>
      </c>
      <c r="F11" s="3">
        <f t="shared" si="1"/>
        <v>-3.2941103396206302</v>
      </c>
      <c r="G11" s="3">
        <f t="shared" si="2"/>
        <v>70.34766144205976</v>
      </c>
      <c r="J11" s="34"/>
    </row>
    <row r="12" spans="1:12" ht="15.75" customHeight="1" x14ac:dyDescent="0.3">
      <c r="A12" s="6" t="s">
        <v>33</v>
      </c>
      <c r="B12" s="7">
        <v>8</v>
      </c>
      <c r="C12" s="7">
        <v>51</v>
      </c>
      <c r="D12" s="7">
        <v>5.2824837950000001</v>
      </c>
      <c r="E12" s="3">
        <f t="shared" si="0"/>
        <v>48.461005558832071</v>
      </c>
      <c r="F12" s="3">
        <f t="shared" si="1"/>
        <v>2.5389944411679295</v>
      </c>
      <c r="G12" s="3">
        <f t="shared" si="2"/>
        <v>68.873897464944179</v>
      </c>
      <c r="J12" s="33">
        <f>CORREL(D2:D61, C2:C61)</f>
        <v>8.6272178443619618E-2</v>
      </c>
      <c r="K12" s="3" t="s">
        <v>34</v>
      </c>
      <c r="L12" s="3" t="s">
        <v>35</v>
      </c>
    </row>
    <row r="13" spans="1:12" ht="15.75" customHeight="1" x14ac:dyDescent="0.3">
      <c r="A13" s="6" t="s">
        <v>36</v>
      </c>
      <c r="B13" s="7">
        <v>44</v>
      </c>
      <c r="C13" s="7">
        <v>98</v>
      </c>
      <c r="D13" s="7">
        <v>6.4062417549999999</v>
      </c>
      <c r="E13" s="3">
        <f t="shared" si="0"/>
        <v>91.691563818021507</v>
      </c>
      <c r="F13" s="3">
        <f t="shared" si="1"/>
        <v>6.3084361819784931</v>
      </c>
      <c r="G13" s="3">
        <f t="shared" si="2"/>
        <v>69.889093986554116</v>
      </c>
      <c r="J13" s="34"/>
    </row>
    <row r="14" spans="1:12" ht="15.75" customHeight="1" x14ac:dyDescent="0.3">
      <c r="A14" s="6" t="s">
        <v>37</v>
      </c>
      <c r="B14" s="7">
        <v>35</v>
      </c>
      <c r="C14" s="7">
        <v>81</v>
      </c>
      <c r="D14" s="7">
        <v>4.3518124</v>
      </c>
      <c r="E14" s="3">
        <f t="shared" si="0"/>
        <v>80.883924253224137</v>
      </c>
      <c r="F14" s="3">
        <f t="shared" si="1"/>
        <v>0.11607574677586285</v>
      </c>
      <c r="G14" s="3">
        <f t="shared" si="2"/>
        <v>68.033134243150513</v>
      </c>
      <c r="H14" s="3"/>
      <c r="I14" s="3" t="s">
        <v>38</v>
      </c>
      <c r="J14" s="33">
        <f>_xlfn.T.TEST(B2:B61, C2:C61, 1, 1)</f>
        <v>1.8072874043118961E-56</v>
      </c>
      <c r="K14" s="3" t="s">
        <v>39</v>
      </c>
      <c r="L14" s="3" t="s">
        <v>40</v>
      </c>
    </row>
    <row r="15" spans="1:12" ht="15.75" customHeight="1" x14ac:dyDescent="0.3">
      <c r="A15" s="6" t="s">
        <v>41</v>
      </c>
      <c r="B15" s="7">
        <v>49</v>
      </c>
      <c r="C15" s="7">
        <v>95</v>
      </c>
      <c r="D15" s="7">
        <v>6.273838714</v>
      </c>
      <c r="E15" s="3">
        <f t="shared" si="0"/>
        <v>97.695808020686712</v>
      </c>
      <c r="F15" s="3">
        <f t="shared" si="1"/>
        <v>-2.6958080206867123</v>
      </c>
      <c r="G15" s="3">
        <f t="shared" si="2"/>
        <v>69.769481835665516</v>
      </c>
      <c r="H15" s="3"/>
      <c r="I15" s="3" t="s">
        <v>38</v>
      </c>
      <c r="J15" s="35">
        <f>_xlfn.T.TEST(D2:D61, C2:C61, 1, 1)</f>
        <v>2.158232341219587E-34</v>
      </c>
      <c r="K15" s="3" t="s">
        <v>42</v>
      </c>
      <c r="L15" s="3" t="s">
        <v>43</v>
      </c>
    </row>
    <row r="16" spans="1:12" ht="15.75" customHeight="1" x14ac:dyDescent="0.3">
      <c r="A16" s="6" t="s">
        <v>44</v>
      </c>
      <c r="B16" s="7">
        <v>18</v>
      </c>
      <c r="C16" s="7">
        <v>55</v>
      </c>
      <c r="D16" s="7">
        <v>9.9118530630000006</v>
      </c>
      <c r="E16" s="3">
        <f t="shared" si="0"/>
        <v>60.469493964162467</v>
      </c>
      <c r="F16" s="3">
        <f t="shared" si="1"/>
        <v>-5.4694939641624671</v>
      </c>
      <c r="G16" s="3">
        <f t="shared" si="2"/>
        <v>73.056043216438184</v>
      </c>
      <c r="I16" s="10"/>
      <c r="J16" s="10"/>
      <c r="K16" s="10"/>
      <c r="L16" s="10"/>
    </row>
    <row r="17" spans="1:17" ht="15.75" customHeight="1" x14ac:dyDescent="0.3">
      <c r="A17" s="6" t="s">
        <v>45</v>
      </c>
      <c r="B17" s="7">
        <v>50</v>
      </c>
      <c r="C17" s="7">
        <v>100</v>
      </c>
      <c r="D17" s="7">
        <v>5.591218349</v>
      </c>
      <c r="E17" s="3">
        <f t="shared" si="0"/>
        <v>98.896656861219753</v>
      </c>
      <c r="F17" s="3">
        <f t="shared" si="1"/>
        <v>1.1033431387802466</v>
      </c>
      <c r="G17" s="3">
        <f t="shared" si="2"/>
        <v>69.152806497385285</v>
      </c>
      <c r="I17" s="10"/>
      <c r="J17" s="10"/>
      <c r="K17" s="10"/>
      <c r="L17" s="10"/>
      <c r="M17" s="25" t="s">
        <v>46</v>
      </c>
      <c r="N17" s="23">
        <v>5</v>
      </c>
      <c r="O17" s="23">
        <v>6</v>
      </c>
      <c r="P17" s="23">
        <v>7</v>
      </c>
      <c r="Q17" s="24">
        <v>7.3</v>
      </c>
    </row>
    <row r="18" spans="1:17" ht="15.75" customHeight="1" x14ac:dyDescent="0.3">
      <c r="A18" s="6" t="s">
        <v>47</v>
      </c>
      <c r="B18" s="7">
        <v>42</v>
      </c>
      <c r="C18" s="7">
        <v>87</v>
      </c>
      <c r="D18" s="7">
        <v>8.7044236119999994</v>
      </c>
      <c r="E18" s="3">
        <f t="shared" si="0"/>
        <v>89.289866136955425</v>
      </c>
      <c r="F18" s="3">
        <f t="shared" si="1"/>
        <v>-2.2898661369554247</v>
      </c>
      <c r="G18" s="3">
        <f t="shared" si="2"/>
        <v>71.965258347831238</v>
      </c>
      <c r="H18" s="5"/>
      <c r="I18" s="11" t="s">
        <v>12</v>
      </c>
      <c r="J18" s="26" t="s">
        <v>48</v>
      </c>
      <c r="K18" s="27" t="s">
        <v>49</v>
      </c>
      <c r="L18" s="12"/>
      <c r="M18" s="25" t="s">
        <v>50</v>
      </c>
      <c r="N18" s="23">
        <f t="shared" ref="N18:Q18" si="3">N17*7</f>
        <v>35</v>
      </c>
      <c r="O18" s="23">
        <f t="shared" si="3"/>
        <v>42</v>
      </c>
      <c r="P18" s="23">
        <f t="shared" si="3"/>
        <v>49</v>
      </c>
      <c r="Q18" s="24">
        <f t="shared" si="3"/>
        <v>51.1</v>
      </c>
    </row>
    <row r="19" spans="1:17" ht="15.75" customHeight="1" x14ac:dyDescent="0.3">
      <c r="A19" s="6" t="s">
        <v>51</v>
      </c>
      <c r="B19" s="7">
        <v>22</v>
      </c>
      <c r="C19" s="7">
        <v>62</v>
      </c>
      <c r="D19" s="7">
        <v>6.7300502040000003</v>
      </c>
      <c r="E19" s="3">
        <f t="shared" si="0"/>
        <v>65.272889326294631</v>
      </c>
      <c r="F19" s="3">
        <f t="shared" si="1"/>
        <v>-3.2728893262946315</v>
      </c>
      <c r="G19" s="3">
        <f t="shared" si="2"/>
        <v>70.181620689628772</v>
      </c>
      <c r="H19" s="5"/>
      <c r="I19" s="12"/>
      <c r="J19" s="28">
        <f t="array" ref="J19:K23">LINEST(C2:C61, B2:B61, TRUE, TRUE)</f>
        <v>1.2008488405330398</v>
      </c>
      <c r="K19" s="29">
        <v>38.854214834567756</v>
      </c>
      <c r="L19" s="13" t="s">
        <v>52</v>
      </c>
      <c r="M19" s="25" t="s">
        <v>53</v>
      </c>
      <c r="N19" s="24">
        <f t="shared" ref="N19:Q19" si="4">($J$19*N$18)+$K$19</f>
        <v>80.883924253224137</v>
      </c>
      <c r="O19" s="25">
        <f t="shared" si="4"/>
        <v>89.289866136955425</v>
      </c>
      <c r="P19" s="25">
        <f t="shared" si="4"/>
        <v>97.695808020686712</v>
      </c>
      <c r="Q19" s="25">
        <f t="shared" si="4"/>
        <v>100.21759058580608</v>
      </c>
    </row>
    <row r="20" spans="1:17" ht="15.75" customHeight="1" x14ac:dyDescent="0.3">
      <c r="A20" s="6" t="s">
        <v>54</v>
      </c>
      <c r="B20" s="7">
        <v>8</v>
      </c>
      <c r="C20" s="7">
        <v>47</v>
      </c>
      <c r="D20" s="7">
        <v>6.5380449159999996</v>
      </c>
      <c r="E20" s="3">
        <f t="shared" si="0"/>
        <v>48.461005558832071</v>
      </c>
      <c r="F20" s="3">
        <f t="shared" si="1"/>
        <v>-1.4610055588320705</v>
      </c>
      <c r="G20" s="3">
        <f t="shared" si="2"/>
        <v>70.00816420927751</v>
      </c>
      <c r="H20" s="8"/>
      <c r="I20" s="14" t="s">
        <v>55</v>
      </c>
      <c r="J20" s="28">
        <v>3.7629159783743461E-2</v>
      </c>
      <c r="K20" s="29">
        <v>1.1474837311567976</v>
      </c>
      <c r="L20" s="15" t="s">
        <v>56</v>
      </c>
    </row>
    <row r="21" spans="1:17" ht="15.75" customHeight="1" x14ac:dyDescent="0.3">
      <c r="A21" s="6" t="s">
        <v>57</v>
      </c>
      <c r="B21" s="7">
        <v>19</v>
      </c>
      <c r="C21" s="7">
        <v>62</v>
      </c>
      <c r="D21" s="7">
        <v>9.7439058450000005</v>
      </c>
      <c r="E21" s="3">
        <f t="shared" si="0"/>
        <v>61.670342804695508</v>
      </c>
      <c r="F21" s="3">
        <f t="shared" si="1"/>
        <v>0.32965719530449178</v>
      </c>
      <c r="G21" s="3">
        <f t="shared" si="2"/>
        <v>72.904320659093472</v>
      </c>
      <c r="H21" s="9"/>
      <c r="I21" s="16" t="s">
        <v>58</v>
      </c>
      <c r="J21" s="28">
        <v>0.94611777143550901</v>
      </c>
      <c r="K21" s="29">
        <v>4.4234433779382236</v>
      </c>
      <c r="L21" s="17" t="s">
        <v>59</v>
      </c>
    </row>
    <row r="22" spans="1:17" ht="15.75" customHeight="1" x14ac:dyDescent="0.3">
      <c r="A22" s="6" t="s">
        <v>60</v>
      </c>
      <c r="B22" s="7">
        <v>28</v>
      </c>
      <c r="C22" s="7">
        <v>74</v>
      </c>
      <c r="D22" s="7">
        <v>9.9725361370000005</v>
      </c>
      <c r="E22" s="3">
        <f t="shared" si="0"/>
        <v>72.477982369492878</v>
      </c>
      <c r="F22" s="3">
        <f t="shared" si="1"/>
        <v>1.522017630507122</v>
      </c>
      <c r="G22" s="3">
        <f t="shared" si="2"/>
        <v>73.110863958838436</v>
      </c>
      <c r="H22" s="9"/>
      <c r="I22" s="16" t="s">
        <v>61</v>
      </c>
      <c r="J22" s="28">
        <v>1018.4216986790079</v>
      </c>
      <c r="K22" s="29">
        <v>58</v>
      </c>
      <c r="L22" s="17" t="s">
        <v>62</v>
      </c>
    </row>
    <row r="23" spans="1:17" ht="15.75" customHeight="1" x14ac:dyDescent="0.3">
      <c r="A23" s="6" t="s">
        <v>63</v>
      </c>
      <c r="B23" s="7">
        <v>11</v>
      </c>
      <c r="C23" s="7">
        <v>57</v>
      </c>
      <c r="D23" s="7">
        <v>7.33460994</v>
      </c>
      <c r="E23" s="3">
        <f t="shared" si="0"/>
        <v>52.063552080431194</v>
      </c>
      <c r="F23" s="3">
        <f t="shared" si="1"/>
        <v>4.9364479195688062</v>
      </c>
      <c r="G23" s="3">
        <f t="shared" si="2"/>
        <v>70.727776501590839</v>
      </c>
      <c r="H23" s="9"/>
      <c r="I23" s="16" t="s">
        <v>64</v>
      </c>
      <c r="J23" s="30">
        <v>19927.30595689945</v>
      </c>
      <c r="K23" s="31">
        <v>1134.8773764338803</v>
      </c>
      <c r="L23" s="17" t="s">
        <v>65</v>
      </c>
    </row>
    <row r="24" spans="1:17" ht="15.75" customHeight="1" x14ac:dyDescent="0.3">
      <c r="A24" s="6" t="s">
        <v>66</v>
      </c>
      <c r="B24" s="7">
        <v>30</v>
      </c>
      <c r="C24" s="7">
        <v>72</v>
      </c>
      <c r="D24" s="7">
        <v>8.3104496520000009</v>
      </c>
      <c r="E24" s="3">
        <f t="shared" si="0"/>
        <v>74.879680050558946</v>
      </c>
      <c r="F24" s="3">
        <f t="shared" si="1"/>
        <v>-2.8796800505589459</v>
      </c>
      <c r="G24" s="3">
        <f t="shared" si="2"/>
        <v>71.609344522938827</v>
      </c>
      <c r="I24" s="10"/>
      <c r="J24" s="10"/>
      <c r="K24" s="10"/>
      <c r="L24" s="10"/>
    </row>
    <row r="25" spans="1:17" ht="15.75" customHeight="1" x14ac:dyDescent="0.3">
      <c r="A25" s="6" t="s">
        <v>67</v>
      </c>
      <c r="B25" s="7">
        <v>1</v>
      </c>
      <c r="C25" s="7">
        <v>39</v>
      </c>
      <c r="D25" s="7">
        <v>4.9287809520000003</v>
      </c>
      <c r="E25" s="3">
        <f t="shared" si="0"/>
        <v>40.055063675100797</v>
      </c>
      <c r="F25" s="3">
        <f t="shared" si="1"/>
        <v>-1.0550636751007971</v>
      </c>
      <c r="G25" s="3">
        <f t="shared" si="2"/>
        <v>68.554364337101276</v>
      </c>
      <c r="I25" s="10"/>
      <c r="J25" s="10"/>
      <c r="K25" s="10"/>
      <c r="L25" s="10"/>
      <c r="M25" s="25" t="s">
        <v>46</v>
      </c>
      <c r="N25" s="23">
        <v>5</v>
      </c>
      <c r="O25" s="23">
        <v>8</v>
      </c>
      <c r="P25" s="23">
        <v>10</v>
      </c>
      <c r="Q25" s="24">
        <v>12</v>
      </c>
    </row>
    <row r="26" spans="1:17" ht="15.75" customHeight="1" x14ac:dyDescent="0.3">
      <c r="A26" s="6" t="s">
        <v>68</v>
      </c>
      <c r="B26" s="7">
        <v>47</v>
      </c>
      <c r="C26" s="7">
        <v>96</v>
      </c>
      <c r="D26" s="7">
        <v>5.7802469529999998</v>
      </c>
      <c r="E26" s="3">
        <f t="shared" si="0"/>
        <v>95.29411033962063</v>
      </c>
      <c r="F26" s="3">
        <f t="shared" si="1"/>
        <v>0.70588966037936984</v>
      </c>
      <c r="G26" s="3">
        <f t="shared" si="2"/>
        <v>69.323573858415216</v>
      </c>
      <c r="H26" s="5"/>
      <c r="I26" s="11" t="s">
        <v>14</v>
      </c>
      <c r="J26" s="26">
        <f t="array" ref="J26:K30">LINEST(C2:C61, D2:D61, TRUE, TRUE)</f>
        <v>0.90339428751182616</v>
      </c>
      <c r="K26" s="27">
        <v>64.101731780667379</v>
      </c>
      <c r="L26" s="13" t="s">
        <v>69</v>
      </c>
      <c r="M26" s="25" t="s">
        <v>53</v>
      </c>
      <c r="N26" s="24">
        <f t="shared" ref="N26:Q26" si="5">($J$26*N$25)+$K$26</f>
        <v>68.618703218226514</v>
      </c>
      <c r="O26" s="25">
        <f t="shared" si="5"/>
        <v>71.32888608076199</v>
      </c>
      <c r="P26" s="25">
        <f t="shared" si="5"/>
        <v>73.135674655785635</v>
      </c>
      <c r="Q26" s="25">
        <f t="shared" si="5"/>
        <v>74.942463230809295</v>
      </c>
    </row>
    <row r="27" spans="1:17" ht="15.75" customHeight="1" x14ac:dyDescent="0.3">
      <c r="A27" s="6" t="s">
        <v>70</v>
      </c>
      <c r="B27" s="7">
        <v>47</v>
      </c>
      <c r="C27" s="7">
        <v>98</v>
      </c>
      <c r="D27" s="7">
        <v>9.8122561899999994</v>
      </c>
      <c r="E27" s="3">
        <f t="shared" si="0"/>
        <v>95.29411033962063</v>
      </c>
      <c r="F27" s="3">
        <f t="shared" si="1"/>
        <v>2.7058896603793698</v>
      </c>
      <c r="G27" s="3">
        <f t="shared" si="2"/>
        <v>72.966067970315933</v>
      </c>
      <c r="H27" s="8"/>
      <c r="I27" s="14" t="s">
        <v>55</v>
      </c>
      <c r="J27" s="28">
        <v>1.3698415383815656</v>
      </c>
      <c r="K27" s="29">
        <v>10.178285201611535</v>
      </c>
      <c r="L27" s="15" t="s">
        <v>56</v>
      </c>
    </row>
    <row r="28" spans="1:17" ht="15.75" customHeight="1" x14ac:dyDescent="0.3">
      <c r="A28" s="6" t="s">
        <v>71</v>
      </c>
      <c r="B28" s="7">
        <v>17</v>
      </c>
      <c r="C28" s="7">
        <v>57</v>
      </c>
      <c r="D28" s="7">
        <v>7.4750817449999998</v>
      </c>
      <c r="E28" s="3">
        <f t="shared" si="0"/>
        <v>59.268645123629433</v>
      </c>
      <c r="F28" s="3">
        <f t="shared" si="1"/>
        <v>-2.2686451236294332</v>
      </c>
      <c r="G28" s="3">
        <f t="shared" si="2"/>
        <v>70.854677927784309</v>
      </c>
      <c r="H28" s="9"/>
      <c r="I28" s="16" t="s">
        <v>72</v>
      </c>
      <c r="J28" s="28">
        <v>7.44288877340796E-3</v>
      </c>
      <c r="K28" s="29">
        <v>18.985211960827701</v>
      </c>
      <c r="L28" s="17" t="s">
        <v>59</v>
      </c>
    </row>
    <row r="29" spans="1:17" ht="15.75" customHeight="1" x14ac:dyDescent="0.3">
      <c r="A29" s="6" t="s">
        <v>73</v>
      </c>
      <c r="B29" s="7">
        <v>33</v>
      </c>
      <c r="C29" s="7">
        <v>76</v>
      </c>
      <c r="D29" s="7">
        <v>7.2531712080000004</v>
      </c>
      <c r="E29" s="3">
        <f t="shared" si="0"/>
        <v>78.482226572158069</v>
      </c>
      <c r="F29" s="3">
        <f t="shared" si="1"/>
        <v>-2.4822265721580692</v>
      </c>
      <c r="G29" s="3">
        <f t="shared" si="2"/>
        <v>70.654205216319838</v>
      </c>
      <c r="H29" s="9"/>
      <c r="I29" s="16" t="s">
        <v>61</v>
      </c>
      <c r="J29" s="28">
        <v>0.43492464461232516</v>
      </c>
      <c r="K29" s="29">
        <v>58</v>
      </c>
      <c r="L29" s="17" t="s">
        <v>62</v>
      </c>
    </row>
    <row r="30" spans="1:17" ht="15.75" customHeight="1" x14ac:dyDescent="0.3">
      <c r="A30" s="6" t="s">
        <v>74</v>
      </c>
      <c r="B30" s="7">
        <v>49</v>
      </c>
      <c r="C30" s="7">
        <v>100</v>
      </c>
      <c r="D30" s="7">
        <v>8.4878533619999992</v>
      </c>
      <c r="E30" s="3">
        <f t="shared" si="0"/>
        <v>97.695808020686712</v>
      </c>
      <c r="F30" s="3">
        <f t="shared" si="1"/>
        <v>2.3041919793132877</v>
      </c>
      <c r="G30" s="3">
        <f t="shared" si="2"/>
        <v>71.769610021136231</v>
      </c>
      <c r="H30" s="9"/>
      <c r="I30" s="16" t="s">
        <v>75</v>
      </c>
      <c r="J30" s="30">
        <v>156.76348787512688</v>
      </c>
      <c r="K30" s="31">
        <v>20905.419845458204</v>
      </c>
      <c r="L30" s="17" t="s">
        <v>65</v>
      </c>
    </row>
    <row r="31" spans="1:17" ht="15.75" customHeight="1" x14ac:dyDescent="0.3">
      <c r="A31" s="6" t="s">
        <v>76</v>
      </c>
      <c r="B31" s="7">
        <v>12</v>
      </c>
      <c r="C31" s="7">
        <v>48</v>
      </c>
      <c r="D31" s="7">
        <v>4.3429916369999999</v>
      </c>
      <c r="E31" s="3">
        <f t="shared" si="0"/>
        <v>53.264400920964235</v>
      </c>
      <c r="F31" s="3">
        <f t="shared" si="1"/>
        <v>-5.2644009209642348</v>
      </c>
      <c r="G31" s="3">
        <f t="shared" si="2"/>
        <v>68.02516561624482</v>
      </c>
      <c r="I31" s="10"/>
      <c r="J31" s="10"/>
      <c r="K31" s="10"/>
      <c r="L31" s="10"/>
    </row>
    <row r="32" spans="1:17" ht="15.75" customHeight="1" x14ac:dyDescent="0.3">
      <c r="A32" s="6" t="s">
        <v>77</v>
      </c>
      <c r="B32" s="7">
        <v>33</v>
      </c>
      <c r="C32" s="7">
        <v>82</v>
      </c>
      <c r="D32" s="7">
        <v>7.5050655669999999</v>
      </c>
      <c r="E32" s="3">
        <f t="shared" si="0"/>
        <v>78.482226572158069</v>
      </c>
      <c r="F32" s="3">
        <f t="shared" si="1"/>
        <v>3.5177734278419308</v>
      </c>
      <c r="G32" s="3">
        <f t="shared" si="2"/>
        <v>70.881765141296881</v>
      </c>
      <c r="I32" s="10"/>
      <c r="J32" s="10"/>
      <c r="K32" s="10"/>
      <c r="L32" s="18" t="s">
        <v>78</v>
      </c>
    </row>
    <row r="33" spans="1:12" ht="15.75" customHeight="1" x14ac:dyDescent="0.3">
      <c r="A33" s="6" t="s">
        <v>79</v>
      </c>
      <c r="B33" s="7">
        <v>7</v>
      </c>
      <c r="C33" s="7">
        <v>49</v>
      </c>
      <c r="D33" s="7">
        <v>7.0171022980000002</v>
      </c>
      <c r="E33" s="3">
        <f t="shared" si="0"/>
        <v>47.260156718299037</v>
      </c>
      <c r="F33" s="3">
        <f t="shared" si="1"/>
        <v>1.7398432817009635</v>
      </c>
      <c r="G33" s="3">
        <f t="shared" si="2"/>
        <v>70.440941911566682</v>
      </c>
      <c r="I33" s="10"/>
      <c r="J33" s="10"/>
      <c r="K33" s="10"/>
      <c r="L33" s="18" t="s">
        <v>80</v>
      </c>
    </row>
    <row r="34" spans="1:12" ht="15.75" customHeight="1" x14ac:dyDescent="0.3">
      <c r="A34" s="6" t="s">
        <v>81</v>
      </c>
      <c r="B34" s="7">
        <v>41</v>
      </c>
      <c r="C34" s="7">
        <v>87</v>
      </c>
      <c r="D34" s="7">
        <v>9.1163193519999997</v>
      </c>
      <c r="E34" s="3">
        <f t="shared" si="0"/>
        <v>88.089017296422384</v>
      </c>
      <c r="F34" s="3">
        <f t="shared" si="1"/>
        <v>-1.0890172964223837</v>
      </c>
      <c r="G34" s="3">
        <f t="shared" si="2"/>
        <v>72.33736260639769</v>
      </c>
      <c r="I34" s="10"/>
      <c r="J34" s="10"/>
      <c r="K34" s="10"/>
      <c r="L34" s="18" t="s">
        <v>82</v>
      </c>
    </row>
    <row r="35" spans="1:12" ht="15.75" customHeight="1" x14ac:dyDescent="0.3">
      <c r="A35" s="6" t="s">
        <v>83</v>
      </c>
      <c r="B35" s="7">
        <v>20</v>
      </c>
      <c r="C35" s="7">
        <v>60</v>
      </c>
      <c r="D35" s="7">
        <v>4.944596368</v>
      </c>
      <c r="E35" s="3">
        <f t="shared" si="0"/>
        <v>62.871191645228549</v>
      </c>
      <c r="F35" s="3">
        <f t="shared" si="1"/>
        <v>-2.8711916452285493</v>
      </c>
      <c r="G35" s="3">
        <f t="shared" si="2"/>
        <v>68.568651893570305</v>
      </c>
      <c r="I35" s="10"/>
      <c r="J35" s="10"/>
      <c r="K35" s="10"/>
      <c r="L35" s="18" t="s">
        <v>84</v>
      </c>
    </row>
    <row r="36" spans="1:12" ht="15.75" customHeight="1" x14ac:dyDescent="0.3">
      <c r="A36" s="6" t="s">
        <v>85</v>
      </c>
      <c r="B36" s="7">
        <v>41</v>
      </c>
      <c r="C36" s="7">
        <v>97</v>
      </c>
      <c r="D36" s="7">
        <v>9.7646734199999994</v>
      </c>
      <c r="E36" s="3">
        <f t="shared" si="0"/>
        <v>88.089017296422384</v>
      </c>
      <c r="F36" s="3">
        <f t="shared" si="1"/>
        <v>8.9109827035776163</v>
      </c>
      <c r="G36" s="3">
        <f t="shared" si="2"/>
        <v>72.923081967713941</v>
      </c>
      <c r="I36" s="10"/>
      <c r="J36" s="10"/>
      <c r="K36" s="10"/>
      <c r="L36" s="18" t="s">
        <v>86</v>
      </c>
    </row>
    <row r="37" spans="1:12" ht="15.75" customHeight="1" x14ac:dyDescent="0.3">
      <c r="A37" s="6" t="s">
        <v>87</v>
      </c>
      <c r="B37" s="7">
        <v>33</v>
      </c>
      <c r="C37" s="7">
        <v>88</v>
      </c>
      <c r="D37" s="7">
        <v>4.4806687910000003</v>
      </c>
      <c r="E37" s="3">
        <f t="shared" si="0"/>
        <v>78.482226572158069</v>
      </c>
      <c r="F37" s="3">
        <f t="shared" si="1"/>
        <v>9.5177734278419308</v>
      </c>
      <c r="G37" s="3">
        <f t="shared" si="2"/>
        <v>68.149542370689304</v>
      </c>
      <c r="I37" s="10"/>
      <c r="J37" s="10"/>
      <c r="K37" s="10"/>
      <c r="L37" s="18" t="s">
        <v>88</v>
      </c>
    </row>
    <row r="38" spans="1:12" ht="14.4" x14ac:dyDescent="0.3">
      <c r="A38" s="6" t="s">
        <v>89</v>
      </c>
      <c r="B38" s="7">
        <v>39</v>
      </c>
      <c r="C38" s="7">
        <v>81</v>
      </c>
      <c r="D38" s="7">
        <v>5.1149497659999996</v>
      </c>
      <c r="E38" s="3">
        <f t="shared" si="0"/>
        <v>85.687319615356301</v>
      </c>
      <c r="F38" s="3">
        <f t="shared" si="1"/>
        <v>-4.6873196153563015</v>
      </c>
      <c r="G38" s="3">
        <f t="shared" si="2"/>
        <v>68.722548180181732</v>
      </c>
    </row>
    <row r="39" spans="1:12" ht="14.4" x14ac:dyDescent="0.3">
      <c r="A39" s="6" t="s">
        <v>90</v>
      </c>
      <c r="B39" s="7">
        <v>13</v>
      </c>
      <c r="C39" s="7">
        <v>53</v>
      </c>
      <c r="D39" s="7">
        <v>7.5702106389999999</v>
      </c>
      <c r="E39" s="3">
        <f t="shared" si="0"/>
        <v>54.465249761497276</v>
      </c>
      <c r="F39" s="3">
        <f t="shared" si="1"/>
        <v>-1.4652497614972759</v>
      </c>
      <c r="G39" s="3">
        <f t="shared" si="2"/>
        <v>70.940616827201225</v>
      </c>
    </row>
    <row r="40" spans="1:12" ht="14.4" x14ac:dyDescent="0.3">
      <c r="A40" s="6" t="s">
        <v>91</v>
      </c>
      <c r="B40" s="7">
        <v>10</v>
      </c>
      <c r="C40" s="7">
        <v>53</v>
      </c>
      <c r="D40" s="7">
        <v>8.0512753220000004</v>
      </c>
      <c r="E40" s="3">
        <f t="shared" si="0"/>
        <v>50.862703239898153</v>
      </c>
      <c r="F40" s="3">
        <f t="shared" si="1"/>
        <v>2.1372967601018473</v>
      </c>
      <c r="G40" s="3">
        <f t="shared" si="2"/>
        <v>71.375207913747118</v>
      </c>
    </row>
    <row r="41" spans="1:12" ht="14.4" x14ac:dyDescent="0.3">
      <c r="A41" s="6" t="s">
        <v>92</v>
      </c>
      <c r="B41" s="7">
        <v>24</v>
      </c>
      <c r="C41" s="7">
        <v>59</v>
      </c>
      <c r="D41" s="7">
        <v>5.4112233700000001</v>
      </c>
      <c r="E41" s="3">
        <f t="shared" si="0"/>
        <v>67.674587007360714</v>
      </c>
      <c r="F41" s="3">
        <f t="shared" si="1"/>
        <v>-8.6745870073607136</v>
      </c>
      <c r="G41" s="3">
        <f t="shared" si="2"/>
        <v>68.990200061575877</v>
      </c>
    </row>
    <row r="42" spans="1:12" ht="14.4" x14ac:dyDescent="0.3">
      <c r="A42" s="6" t="s">
        <v>93</v>
      </c>
      <c r="B42" s="7">
        <v>49</v>
      </c>
      <c r="C42" s="7">
        <v>99</v>
      </c>
      <c r="D42" s="7">
        <v>4.7193196840000002</v>
      </c>
      <c r="E42" s="3">
        <f t="shared" si="0"/>
        <v>97.695808020686712</v>
      </c>
      <c r="F42" s="3">
        <f t="shared" si="1"/>
        <v>1.3041919793132877</v>
      </c>
      <c r="G42" s="3">
        <f t="shared" si="2"/>
        <v>68.365138224135094</v>
      </c>
    </row>
    <row r="43" spans="1:12" ht="14.4" x14ac:dyDescent="0.3">
      <c r="A43" s="6" t="s">
        <v>94</v>
      </c>
      <c r="B43" s="7">
        <v>11</v>
      </c>
      <c r="C43" s="7">
        <v>55</v>
      </c>
      <c r="D43" s="7">
        <v>9.3417238850000004</v>
      </c>
      <c r="E43" s="3">
        <f t="shared" si="0"/>
        <v>52.063552080431194</v>
      </c>
      <c r="F43" s="3">
        <f t="shared" si="1"/>
        <v>2.9364479195688062</v>
      </c>
      <c r="G43" s="3">
        <f t="shared" si="2"/>
        <v>72.540991773889161</v>
      </c>
    </row>
    <row r="44" spans="1:12" ht="14.4" x14ac:dyDescent="0.3">
      <c r="A44" s="6" t="s">
        <v>95</v>
      </c>
      <c r="B44" s="7">
        <v>35</v>
      </c>
      <c r="C44" s="7">
        <v>77</v>
      </c>
      <c r="D44" s="7">
        <v>5.4772920870000004</v>
      </c>
      <c r="E44" s="3">
        <f t="shared" si="0"/>
        <v>80.883924253224137</v>
      </c>
      <c r="F44" s="3">
        <f t="shared" si="1"/>
        <v>-3.8839242532241371</v>
      </c>
      <c r="G44" s="3">
        <f t="shared" si="2"/>
        <v>69.049886163096915</v>
      </c>
    </row>
    <row r="45" spans="1:12" ht="14.4" x14ac:dyDescent="0.3">
      <c r="A45" s="6" t="s">
        <v>96</v>
      </c>
      <c r="B45" s="7">
        <v>50</v>
      </c>
      <c r="C45" s="7">
        <v>100</v>
      </c>
      <c r="D45" s="7">
        <v>7.5671149209999999</v>
      </c>
      <c r="E45" s="3">
        <f t="shared" si="0"/>
        <v>98.896656861219753</v>
      </c>
      <c r="F45" s="3">
        <f t="shared" si="1"/>
        <v>1.1033431387802466</v>
      </c>
      <c r="G45" s="3">
        <f t="shared" si="2"/>
        <v>70.937820173244276</v>
      </c>
    </row>
    <row r="46" spans="1:12" ht="14.4" x14ac:dyDescent="0.3">
      <c r="A46" s="6" t="s">
        <v>97</v>
      </c>
      <c r="B46" s="7">
        <v>34</v>
      </c>
      <c r="C46" s="7">
        <v>72</v>
      </c>
      <c r="D46" s="7">
        <v>7.7162890620000004</v>
      </c>
      <c r="E46" s="3">
        <f t="shared" si="0"/>
        <v>79.68307541269111</v>
      </c>
      <c r="F46" s="3">
        <f t="shared" si="1"/>
        <v>-7.6830754126911103</v>
      </c>
      <c r="G46" s="3">
        <f t="shared" si="2"/>
        <v>71.07258324006817</v>
      </c>
    </row>
    <row r="47" spans="1:12" ht="14.4" x14ac:dyDescent="0.3">
      <c r="A47" s="6" t="s">
        <v>98</v>
      </c>
      <c r="B47" s="7">
        <v>1</v>
      </c>
      <c r="C47" s="7">
        <v>42</v>
      </c>
      <c r="D47" s="7">
        <v>6.5153494920000004</v>
      </c>
      <c r="E47" s="3">
        <f t="shared" si="0"/>
        <v>40.055063675100797</v>
      </c>
      <c r="F47" s="3">
        <f t="shared" si="1"/>
        <v>1.9449363248992029</v>
      </c>
      <c r="G47" s="3">
        <f t="shared" si="2"/>
        <v>69.98766129288326</v>
      </c>
    </row>
    <row r="48" spans="1:12" ht="14.4" x14ac:dyDescent="0.3">
      <c r="A48" s="6" t="s">
        <v>99</v>
      </c>
      <c r="B48" s="7">
        <v>39</v>
      </c>
      <c r="C48" s="7">
        <v>80</v>
      </c>
      <c r="D48" s="7">
        <v>7.5020337359999996</v>
      </c>
      <c r="E48" s="3">
        <f t="shared" si="0"/>
        <v>85.687319615356301</v>
      </c>
      <c r="F48" s="3">
        <f t="shared" si="1"/>
        <v>-5.6873196153563015</v>
      </c>
      <c r="G48" s="3">
        <f t="shared" si="2"/>
        <v>70.879026202490778</v>
      </c>
    </row>
    <row r="49" spans="1:7" ht="14.4" x14ac:dyDescent="0.3">
      <c r="A49" s="6" t="s">
        <v>100</v>
      </c>
      <c r="B49" s="7">
        <v>21</v>
      </c>
      <c r="C49" s="7">
        <v>52</v>
      </c>
      <c r="D49" s="7">
        <v>7.136696293</v>
      </c>
      <c r="E49" s="3">
        <f t="shared" si="0"/>
        <v>64.07204048576159</v>
      </c>
      <c r="F49" s="3">
        <f t="shared" si="1"/>
        <v>-12.07204048576159</v>
      </c>
      <c r="G49" s="3">
        <f t="shared" si="2"/>
        <v>70.548982443470408</v>
      </c>
    </row>
    <row r="50" spans="1:7" ht="14.4" x14ac:dyDescent="0.3">
      <c r="A50" s="6" t="s">
        <v>101</v>
      </c>
      <c r="B50" s="7">
        <v>32</v>
      </c>
      <c r="C50" s="7">
        <v>82</v>
      </c>
      <c r="D50" s="7">
        <v>9.6082375459999998</v>
      </c>
      <c r="E50" s="3">
        <f t="shared" si="0"/>
        <v>77.281377731625028</v>
      </c>
      <c r="F50" s="3">
        <f t="shared" si="1"/>
        <v>4.7186222683749719</v>
      </c>
      <c r="G50" s="3">
        <f t="shared" si="2"/>
        <v>72.781758692780429</v>
      </c>
    </row>
    <row r="51" spans="1:7" ht="14.4" x14ac:dyDescent="0.3">
      <c r="A51" s="6" t="s">
        <v>102</v>
      </c>
      <c r="B51" s="7">
        <v>2</v>
      </c>
      <c r="C51" s="7">
        <v>45</v>
      </c>
      <c r="D51" s="7">
        <v>5.2255551970000003</v>
      </c>
      <c r="E51" s="3">
        <f t="shared" si="0"/>
        <v>41.255912515633838</v>
      </c>
      <c r="F51" s="3">
        <f t="shared" si="1"/>
        <v>3.7440874843661618</v>
      </c>
      <c r="G51" s="3">
        <f t="shared" si="2"/>
        <v>68.822468494714911</v>
      </c>
    </row>
    <row r="52" spans="1:7" ht="14.4" x14ac:dyDescent="0.3">
      <c r="A52" s="6" t="s">
        <v>103</v>
      </c>
      <c r="B52" s="7">
        <v>8</v>
      </c>
      <c r="C52" s="7">
        <v>44</v>
      </c>
      <c r="D52" s="7">
        <v>8.2971508049999994</v>
      </c>
      <c r="E52" s="3">
        <f t="shared" si="0"/>
        <v>48.461005558832071</v>
      </c>
      <c r="F52" s="3">
        <f t="shared" si="1"/>
        <v>-4.4610055588320705</v>
      </c>
      <c r="G52" s="3">
        <f t="shared" si="2"/>
        <v>71.597330420528522</v>
      </c>
    </row>
    <row r="53" spans="1:7" ht="14.4" x14ac:dyDescent="0.3">
      <c r="A53" s="6" t="s">
        <v>104</v>
      </c>
      <c r="B53" s="7">
        <v>24</v>
      </c>
      <c r="C53" s="7">
        <v>77</v>
      </c>
      <c r="D53" s="7">
        <v>5.4321157160000002</v>
      </c>
      <c r="E53" s="3">
        <f t="shared" si="0"/>
        <v>67.674587007360714</v>
      </c>
      <c r="F53" s="3">
        <f t="shared" si="1"/>
        <v>9.3254129926392864</v>
      </c>
      <c r="G53" s="3">
        <f t="shared" si="2"/>
        <v>69.009074087604986</v>
      </c>
    </row>
    <row r="54" spans="1:7" ht="14.4" x14ac:dyDescent="0.3">
      <c r="A54" s="6" t="s">
        <v>105</v>
      </c>
      <c r="B54" s="7">
        <v>20</v>
      </c>
      <c r="C54" s="7">
        <v>64</v>
      </c>
      <c r="D54" s="7">
        <v>6.3747150809999997</v>
      </c>
      <c r="E54" s="3">
        <f t="shared" si="0"/>
        <v>62.871191645228549</v>
      </c>
      <c r="F54" s="3">
        <f t="shared" si="1"/>
        <v>1.1288083547714507</v>
      </c>
      <c r="G54" s="3">
        <f t="shared" si="2"/>
        <v>69.860612969358272</v>
      </c>
    </row>
    <row r="55" spans="1:7" ht="14.4" x14ac:dyDescent="0.3">
      <c r="A55" s="6" t="s">
        <v>106</v>
      </c>
      <c r="B55" s="7">
        <v>16</v>
      </c>
      <c r="C55" s="7">
        <v>62</v>
      </c>
      <c r="D55" s="7">
        <v>8.030141338</v>
      </c>
      <c r="E55" s="3">
        <f t="shared" si="0"/>
        <v>58.067796283096392</v>
      </c>
      <c r="F55" s="3">
        <f t="shared" si="1"/>
        <v>3.9322037169036079</v>
      </c>
      <c r="G55" s="3">
        <f t="shared" si="2"/>
        <v>71.35611559332915</v>
      </c>
    </row>
    <row r="56" spans="1:7" ht="14.4" x14ac:dyDescent="0.3">
      <c r="A56" s="6" t="s">
        <v>107</v>
      </c>
      <c r="B56" s="7">
        <v>4</v>
      </c>
      <c r="C56" s="7">
        <v>39</v>
      </c>
      <c r="D56" s="7">
        <v>5.7999824789999996</v>
      </c>
      <c r="E56" s="3">
        <f t="shared" si="0"/>
        <v>43.657610196699913</v>
      </c>
      <c r="F56" s="3">
        <f t="shared" si="1"/>
        <v>-4.6576101966999133</v>
      </c>
      <c r="G56" s="3">
        <f t="shared" si="2"/>
        <v>69.341402819864655</v>
      </c>
    </row>
    <row r="57" spans="1:7" ht="14.4" x14ac:dyDescent="0.3">
      <c r="A57" s="6" t="s">
        <v>108</v>
      </c>
      <c r="B57" s="7">
        <v>16</v>
      </c>
      <c r="C57" s="7">
        <v>60</v>
      </c>
      <c r="D57" s="7">
        <v>5.8970631779999998</v>
      </c>
      <c r="E57" s="3">
        <f t="shared" si="0"/>
        <v>58.067796283096392</v>
      </c>
      <c r="F57" s="3">
        <f t="shared" si="1"/>
        <v>1.9322037169036079</v>
      </c>
      <c r="G57" s="3">
        <f t="shared" si="2"/>
        <v>69.429104968768911</v>
      </c>
    </row>
    <row r="58" spans="1:7" ht="14.4" x14ac:dyDescent="0.3">
      <c r="A58" s="6" t="s">
        <v>109</v>
      </c>
      <c r="B58" s="7">
        <v>37</v>
      </c>
      <c r="C58" s="7">
        <v>83</v>
      </c>
      <c r="D58" s="7">
        <v>8.5111869539999994</v>
      </c>
      <c r="E58" s="3">
        <f t="shared" si="0"/>
        <v>83.285621934290219</v>
      </c>
      <c r="F58" s="3">
        <f t="shared" si="1"/>
        <v>-0.28562193429021931</v>
      </c>
      <c r="G58" s="3">
        <f t="shared" si="2"/>
        <v>71.790689454856164</v>
      </c>
    </row>
    <row r="59" spans="1:7" ht="14.4" x14ac:dyDescent="0.3">
      <c r="A59" s="6" t="s">
        <v>110</v>
      </c>
      <c r="B59" s="7">
        <v>6</v>
      </c>
      <c r="C59" s="7">
        <v>50</v>
      </c>
      <c r="D59" s="7">
        <v>4.4352586870000001</v>
      </c>
      <c r="E59" s="3">
        <f t="shared" si="0"/>
        <v>46.059307877765995</v>
      </c>
      <c r="F59" s="3">
        <f t="shared" si="1"/>
        <v>3.9406921222340046</v>
      </c>
      <c r="G59" s="3">
        <f t="shared" si="2"/>
        <v>68.108519142140381</v>
      </c>
    </row>
    <row r="60" spans="1:7" ht="14.4" x14ac:dyDescent="0.3">
      <c r="A60" s="6" t="s">
        <v>111</v>
      </c>
      <c r="B60" s="7">
        <v>6</v>
      </c>
      <c r="C60" s="7">
        <v>51</v>
      </c>
      <c r="D60" s="7">
        <v>6.7497131359999996</v>
      </c>
      <c r="E60" s="3">
        <f t="shared" si="0"/>
        <v>46.059307877765995</v>
      </c>
      <c r="F60" s="3">
        <f t="shared" si="1"/>
        <v>4.9406921222340046</v>
      </c>
      <c r="G60" s="3">
        <f t="shared" si="2"/>
        <v>70.199384070073307</v>
      </c>
    </row>
    <row r="61" spans="1:7" ht="14.4" x14ac:dyDescent="0.3">
      <c r="A61" s="6" t="s">
        <v>112</v>
      </c>
      <c r="B61" s="7">
        <v>47</v>
      </c>
      <c r="C61" s="7">
        <v>93</v>
      </c>
      <c r="D61" s="7">
        <v>9.9907266450000005</v>
      </c>
      <c r="E61" s="3">
        <f t="shared" si="0"/>
        <v>95.29411033962063</v>
      </c>
      <c r="F61" s="3">
        <f t="shared" si="1"/>
        <v>-2.2941103396206302</v>
      </c>
      <c r="G61" s="3">
        <f t="shared" si="2"/>
        <v>73.127297159852574</v>
      </c>
    </row>
  </sheetData>
  <conditionalFormatting sqref="F2:F61">
    <cfRule type="colorScale" priority="1">
      <colorScale>
        <cfvo type="min"/>
        <cfvo type="max"/>
        <color rgb="FFFF0000"/>
        <color rgb="FF00FF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workbookViewId="0">
      <selection activeCell="E11" sqref="E11"/>
    </sheetView>
  </sheetViews>
  <sheetFormatPr defaultColWidth="12.6640625" defaultRowHeight="15.75" customHeight="1" x14ac:dyDescent="0.25"/>
  <cols>
    <col min="1" max="1" width="13.6640625" customWidth="1"/>
    <col min="2" max="2" width="13.33203125" customWidth="1"/>
    <col min="4" max="4" width="18.33203125" customWidth="1"/>
  </cols>
  <sheetData>
    <row r="1" spans="1:6" ht="14.4" x14ac:dyDescent="0.25">
      <c r="A1" s="1" t="s">
        <v>0</v>
      </c>
      <c r="B1" s="1" t="s">
        <v>1</v>
      </c>
    </row>
    <row r="2" spans="1:6" ht="15.75" customHeight="1" x14ac:dyDescent="0.3">
      <c r="A2" s="2">
        <v>41</v>
      </c>
      <c r="B2" s="2">
        <v>92</v>
      </c>
    </row>
    <row r="3" spans="1:6" ht="15.75" customHeight="1" x14ac:dyDescent="0.3">
      <c r="A3" s="2">
        <v>8</v>
      </c>
      <c r="B3" s="2">
        <v>51</v>
      </c>
      <c r="D3" s="3" t="s">
        <v>2</v>
      </c>
      <c r="E3" s="3">
        <f>AVERAGE(A2,A61)</f>
        <v>33</v>
      </c>
    </row>
    <row r="4" spans="1:6" ht="15.75" customHeight="1" x14ac:dyDescent="0.3">
      <c r="A4" s="2">
        <v>2</v>
      </c>
      <c r="B4" s="2">
        <v>35</v>
      </c>
      <c r="D4" s="3" t="s">
        <v>3</v>
      </c>
      <c r="E4" s="3">
        <f>AVERAGE(B2,B61)</f>
        <v>77.5</v>
      </c>
    </row>
    <row r="5" spans="1:6" ht="15.75" customHeight="1" x14ac:dyDescent="0.3">
      <c r="A5" s="2">
        <v>48</v>
      </c>
      <c r="B5" s="2">
        <v>90</v>
      </c>
    </row>
    <row r="6" spans="1:6" ht="15.75" customHeight="1" x14ac:dyDescent="0.3">
      <c r="A6" s="2">
        <v>18</v>
      </c>
      <c r="B6" s="2">
        <v>59</v>
      </c>
      <c r="D6" s="3" t="s">
        <v>4</v>
      </c>
      <c r="E6" s="3">
        <f>STDEV(A2:A61)</f>
        <v>15.414159973336719</v>
      </c>
    </row>
    <row r="7" spans="1:6" ht="15.75" customHeight="1" x14ac:dyDescent="0.3">
      <c r="A7" s="2">
        <v>16</v>
      </c>
      <c r="B7" s="2">
        <v>61</v>
      </c>
      <c r="D7" s="3" t="s">
        <v>5</v>
      </c>
      <c r="E7" s="3">
        <f>STDEV(B2:B61)</f>
        <v>19.319496314684475</v>
      </c>
    </row>
    <row r="8" spans="1:6" ht="15.75" customHeight="1" x14ac:dyDescent="0.3">
      <c r="A8" s="2">
        <v>15</v>
      </c>
      <c r="B8" s="2">
        <v>64</v>
      </c>
    </row>
    <row r="9" spans="1:6" ht="15.75" customHeight="1" x14ac:dyDescent="0.3">
      <c r="A9" s="2">
        <v>9</v>
      </c>
      <c r="B9" s="2">
        <v>53</v>
      </c>
      <c r="D9" s="3" t="s">
        <v>6</v>
      </c>
      <c r="E9" s="3">
        <f>CORREL(A2:A61,B2:B61)</f>
        <v>0.96394381152812958</v>
      </c>
    </row>
    <row r="10" spans="1:6" ht="15.75" customHeight="1" x14ac:dyDescent="0.3">
      <c r="A10" s="2">
        <v>48</v>
      </c>
      <c r="B10" s="2">
        <v>99</v>
      </c>
    </row>
    <row r="11" spans="1:6" ht="15.75" customHeight="1" x14ac:dyDescent="0.3">
      <c r="A11" s="2">
        <v>7</v>
      </c>
      <c r="B11" s="2">
        <v>34</v>
      </c>
      <c r="D11" s="3" t="s">
        <v>7</v>
      </c>
      <c r="E11" s="4">
        <f>_xlfn.T.TEST(A2:A61,B2:B61,1,1)</f>
        <v>6.0946830299570831E-53</v>
      </c>
    </row>
    <row r="12" spans="1:6" ht="15.75" customHeight="1" x14ac:dyDescent="0.3">
      <c r="A12" s="2">
        <v>44</v>
      </c>
      <c r="B12" s="2">
        <v>98</v>
      </c>
    </row>
    <row r="13" spans="1:6" ht="15.75" customHeight="1" x14ac:dyDescent="0.3">
      <c r="A13" s="2">
        <v>48</v>
      </c>
      <c r="B13" s="2">
        <v>89</v>
      </c>
      <c r="D13" s="3" t="s">
        <v>8</v>
      </c>
      <c r="E13" s="3">
        <f t="array" ref="E13:F17">LINEST(B2:B61, A2:A61, TRUE, TRUE)</f>
        <v>1.2081689139462917</v>
      </c>
      <c r="F13" s="3">
        <v>38.478232438582729</v>
      </c>
    </row>
    <row r="14" spans="1:6" ht="15.75" customHeight="1" x14ac:dyDescent="0.3">
      <c r="A14" s="2">
        <v>35</v>
      </c>
      <c r="B14" s="2">
        <v>77</v>
      </c>
      <c r="E14" s="3">
        <v>4.3794177847692857E-2</v>
      </c>
      <c r="F14" s="3">
        <v>1.2418178720079571</v>
      </c>
    </row>
    <row r="15" spans="1:6" ht="15.75" customHeight="1" x14ac:dyDescent="0.3">
      <c r="A15" s="2">
        <v>6</v>
      </c>
      <c r="B15" s="2">
        <v>50</v>
      </c>
      <c r="E15" s="3">
        <v>0.92918767178337835</v>
      </c>
      <c r="F15" s="3">
        <v>5.1851609953518096</v>
      </c>
    </row>
    <row r="16" spans="1:6" ht="15.75" customHeight="1" x14ac:dyDescent="0.3">
      <c r="A16" s="2">
        <v>38</v>
      </c>
      <c r="B16" s="2">
        <v>87</v>
      </c>
      <c r="E16" s="3">
        <v>761.0664176804421</v>
      </c>
      <c r="F16" s="3">
        <v>58</v>
      </c>
    </row>
    <row r="17" spans="1:6" ht="15.75" customHeight="1" x14ac:dyDescent="0.3">
      <c r="A17" s="2">
        <v>28</v>
      </c>
      <c r="B17" s="2">
        <v>71</v>
      </c>
      <c r="E17" s="3">
        <v>20461.951449565691</v>
      </c>
      <c r="F17" s="3">
        <v>1559.3818837676306</v>
      </c>
    </row>
    <row r="18" spans="1:6" ht="15.75" customHeight="1" x14ac:dyDescent="0.3">
      <c r="A18" s="2">
        <v>3</v>
      </c>
      <c r="B18" s="2">
        <v>39</v>
      </c>
    </row>
    <row r="19" spans="1:6" ht="15.75" customHeight="1" x14ac:dyDescent="0.3">
      <c r="A19" s="2">
        <v>2</v>
      </c>
      <c r="B19" s="2">
        <v>48</v>
      </c>
    </row>
    <row r="20" spans="1:6" ht="15.75" customHeight="1" x14ac:dyDescent="0.3">
      <c r="A20" s="2">
        <v>6</v>
      </c>
      <c r="B20" s="2">
        <v>44</v>
      </c>
      <c r="E20" s="3">
        <f>RSQ(B2:B61, A2:A61)</f>
        <v>0.92918767178337847</v>
      </c>
    </row>
    <row r="21" spans="1:6" ht="15.75" customHeight="1" x14ac:dyDescent="0.3">
      <c r="A21" s="2">
        <v>14</v>
      </c>
      <c r="B21" s="2">
        <v>49</v>
      </c>
    </row>
    <row r="22" spans="1:6" ht="15.75" customHeight="1" x14ac:dyDescent="0.3">
      <c r="A22" s="2">
        <v>15</v>
      </c>
      <c r="B22" s="2">
        <v>64</v>
      </c>
    </row>
    <row r="23" spans="1:6" ht="15.75" customHeight="1" x14ac:dyDescent="0.3">
      <c r="A23" s="2">
        <v>33</v>
      </c>
      <c r="B23" s="2">
        <v>82</v>
      </c>
    </row>
    <row r="24" spans="1:6" ht="15.75" customHeight="1" x14ac:dyDescent="0.3">
      <c r="A24" s="2">
        <v>39</v>
      </c>
      <c r="B24" s="2">
        <v>83</v>
      </c>
    </row>
    <row r="25" spans="1:6" ht="15.75" customHeight="1" x14ac:dyDescent="0.3">
      <c r="A25" s="2">
        <v>2</v>
      </c>
      <c r="B25" s="2">
        <v>41</v>
      </c>
    </row>
    <row r="26" spans="1:6" ht="15.75" customHeight="1" x14ac:dyDescent="0.3">
      <c r="A26" s="2">
        <v>36</v>
      </c>
      <c r="B26" s="2">
        <v>79</v>
      </c>
    </row>
    <row r="27" spans="1:6" ht="15.75" customHeight="1" x14ac:dyDescent="0.3">
      <c r="A27" s="2">
        <v>13</v>
      </c>
      <c r="B27" s="2">
        <v>56</v>
      </c>
    </row>
    <row r="28" spans="1:6" ht="15.75" customHeight="1" x14ac:dyDescent="0.3">
      <c r="A28" s="2">
        <v>46</v>
      </c>
      <c r="B28" s="2">
        <v>100</v>
      </c>
    </row>
    <row r="29" spans="1:6" ht="15.75" customHeight="1" x14ac:dyDescent="0.3">
      <c r="A29" s="2">
        <v>42</v>
      </c>
      <c r="B29" s="2">
        <v>86</v>
      </c>
    </row>
    <row r="30" spans="1:6" ht="15.75" customHeight="1" x14ac:dyDescent="0.3">
      <c r="A30" s="2">
        <v>45</v>
      </c>
      <c r="B30" s="2">
        <v>94</v>
      </c>
    </row>
    <row r="31" spans="1:6" ht="15.75" customHeight="1" x14ac:dyDescent="0.3">
      <c r="A31" s="2">
        <v>35</v>
      </c>
      <c r="B31" s="2">
        <v>86</v>
      </c>
    </row>
    <row r="32" spans="1:6" ht="15.75" customHeight="1" x14ac:dyDescent="0.3">
      <c r="A32" s="2">
        <v>27</v>
      </c>
      <c r="B32" s="2">
        <v>72</v>
      </c>
    </row>
    <row r="33" spans="1:2" ht="15.75" customHeight="1" x14ac:dyDescent="0.3">
      <c r="A33" s="2">
        <v>15</v>
      </c>
      <c r="B33" s="2">
        <v>56</v>
      </c>
    </row>
    <row r="34" spans="1:2" ht="15.75" customHeight="1" x14ac:dyDescent="0.3">
      <c r="A34" s="2">
        <v>29</v>
      </c>
      <c r="B34" s="2">
        <v>78</v>
      </c>
    </row>
    <row r="35" spans="1:2" ht="15.75" customHeight="1" x14ac:dyDescent="0.3">
      <c r="A35" s="2">
        <v>38</v>
      </c>
      <c r="B35" s="2">
        <v>77</v>
      </c>
    </row>
    <row r="36" spans="1:2" ht="15.75" customHeight="1" x14ac:dyDescent="0.3">
      <c r="A36" s="2">
        <v>18</v>
      </c>
      <c r="B36" s="2">
        <v>60</v>
      </c>
    </row>
    <row r="37" spans="1:2" ht="15.75" customHeight="1" x14ac:dyDescent="0.3">
      <c r="A37" s="2">
        <v>1</v>
      </c>
      <c r="B37" s="2">
        <v>42</v>
      </c>
    </row>
    <row r="38" spans="1:2" ht="14.4" x14ac:dyDescent="0.3">
      <c r="A38" s="2">
        <v>49</v>
      </c>
      <c r="B38" s="2">
        <v>100</v>
      </c>
    </row>
    <row r="39" spans="1:2" ht="14.4" x14ac:dyDescent="0.3">
      <c r="A39" s="2">
        <v>11</v>
      </c>
      <c r="B39" s="2">
        <v>49</v>
      </c>
    </row>
    <row r="40" spans="1:2" ht="14.4" x14ac:dyDescent="0.3">
      <c r="A40" s="2">
        <v>45</v>
      </c>
      <c r="B40" s="2">
        <v>93</v>
      </c>
    </row>
    <row r="41" spans="1:2" ht="14.4" x14ac:dyDescent="0.3">
      <c r="A41" s="2">
        <v>28</v>
      </c>
      <c r="B41" s="2">
        <v>70</v>
      </c>
    </row>
    <row r="42" spans="1:2" ht="14.4" x14ac:dyDescent="0.3">
      <c r="A42" s="2">
        <v>22</v>
      </c>
      <c r="B42" s="2">
        <v>56</v>
      </c>
    </row>
    <row r="43" spans="1:2" ht="14.4" x14ac:dyDescent="0.3">
      <c r="A43" s="2">
        <v>18</v>
      </c>
      <c r="B43" s="2">
        <v>61</v>
      </c>
    </row>
    <row r="44" spans="1:2" ht="14.4" x14ac:dyDescent="0.3">
      <c r="A44" s="2">
        <v>10</v>
      </c>
      <c r="B44" s="2">
        <v>50</v>
      </c>
    </row>
    <row r="45" spans="1:2" ht="14.4" x14ac:dyDescent="0.3">
      <c r="A45" s="2">
        <v>14</v>
      </c>
      <c r="B45" s="2">
        <v>54</v>
      </c>
    </row>
    <row r="46" spans="1:2" ht="14.4" x14ac:dyDescent="0.3">
      <c r="A46" s="2">
        <v>49</v>
      </c>
      <c r="B46" s="2">
        <v>100</v>
      </c>
    </row>
    <row r="47" spans="1:2" ht="14.4" x14ac:dyDescent="0.3">
      <c r="A47" s="2">
        <v>22</v>
      </c>
      <c r="B47" s="2">
        <v>72</v>
      </c>
    </row>
    <row r="48" spans="1:2" ht="14.4" x14ac:dyDescent="0.3">
      <c r="A48" s="2">
        <v>7</v>
      </c>
      <c r="B48" s="2">
        <v>40</v>
      </c>
    </row>
    <row r="49" spans="1:2" ht="14.4" x14ac:dyDescent="0.3">
      <c r="A49" s="2">
        <v>6</v>
      </c>
      <c r="B49" s="2">
        <v>45</v>
      </c>
    </row>
    <row r="50" spans="1:2" ht="14.4" x14ac:dyDescent="0.3">
      <c r="A50" s="2">
        <v>25</v>
      </c>
      <c r="B50" s="2">
        <v>64</v>
      </c>
    </row>
    <row r="51" spans="1:2" ht="14.4" x14ac:dyDescent="0.3">
      <c r="A51" s="2">
        <v>7</v>
      </c>
      <c r="B51" s="2">
        <v>51</v>
      </c>
    </row>
    <row r="52" spans="1:2" ht="14.4" x14ac:dyDescent="0.3">
      <c r="A52" s="2">
        <v>23</v>
      </c>
      <c r="B52" s="2">
        <v>56</v>
      </c>
    </row>
    <row r="53" spans="1:2" ht="14.4" x14ac:dyDescent="0.3">
      <c r="A53" s="2">
        <v>23</v>
      </c>
      <c r="B53" s="2">
        <v>80</v>
      </c>
    </row>
    <row r="54" spans="1:2" ht="14.4" x14ac:dyDescent="0.3">
      <c r="A54" s="2">
        <v>39</v>
      </c>
      <c r="B54" s="2">
        <v>90</v>
      </c>
    </row>
    <row r="55" spans="1:2" ht="14.4" x14ac:dyDescent="0.3">
      <c r="A55" s="2">
        <v>17</v>
      </c>
      <c r="B55" s="2">
        <v>64</v>
      </c>
    </row>
    <row r="56" spans="1:2" ht="14.4" x14ac:dyDescent="0.3">
      <c r="A56" s="2">
        <v>3</v>
      </c>
      <c r="B56" s="2">
        <v>43</v>
      </c>
    </row>
    <row r="57" spans="1:2" ht="14.4" x14ac:dyDescent="0.3">
      <c r="A57" s="2">
        <v>47</v>
      </c>
      <c r="B57" s="2">
        <v>86</v>
      </c>
    </row>
    <row r="58" spans="1:2" ht="14.4" x14ac:dyDescent="0.3">
      <c r="A58" s="2">
        <v>30</v>
      </c>
      <c r="B58" s="2">
        <v>77</v>
      </c>
    </row>
    <row r="59" spans="1:2" ht="14.4" x14ac:dyDescent="0.3">
      <c r="A59" s="2">
        <v>35</v>
      </c>
      <c r="B59" s="2">
        <v>84</v>
      </c>
    </row>
    <row r="60" spans="1:2" ht="14.4" x14ac:dyDescent="0.3">
      <c r="A60" s="2">
        <v>8</v>
      </c>
      <c r="B60" s="2">
        <v>46</v>
      </c>
    </row>
    <row r="61" spans="1:2" ht="14.4" x14ac:dyDescent="0.3">
      <c r="A61" s="2">
        <v>25</v>
      </c>
      <c r="B61" s="2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 Score Vs StudyHours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sinha.shubham0007@outlook.com</cp:lastModifiedBy>
  <dcterms:modified xsi:type="dcterms:W3CDTF">2025-05-24T17:58:38Z</dcterms:modified>
</cp:coreProperties>
</file>