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ywhitehead/Desktop/"/>
    </mc:Choice>
  </mc:AlternateContent>
  <xr:revisionPtr revIDLastSave="0" documentId="13_ncr:1_{CEAB3BF9-12D2-4D45-9742-01D64372176D}" xr6:coauthVersionLast="47" xr6:coauthVersionMax="47" xr10:uidLastSave="{00000000-0000-0000-0000-000000000000}"/>
  <bookViews>
    <workbookView xWindow="2300" yWindow="500" windowWidth="26220" windowHeight="16440" xr2:uid="{58EC8246-FFF1-9640-8862-3F431BD6E9D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2" l="1"/>
  <c r="H28" i="2"/>
  <c r="G28" i="2"/>
  <c r="E28" i="2"/>
  <c r="H27" i="2"/>
  <c r="G27" i="2"/>
  <c r="E27" i="2"/>
  <c r="G26" i="2"/>
  <c r="E26" i="2"/>
  <c r="H25" i="2"/>
  <c r="G25" i="2"/>
  <c r="E25" i="2"/>
  <c r="G24" i="2"/>
  <c r="E24" i="2"/>
  <c r="I21" i="2"/>
  <c r="H21" i="2"/>
  <c r="G21" i="2"/>
  <c r="F21" i="2"/>
  <c r="F27" i="2" s="1"/>
  <c r="E21" i="2"/>
  <c r="D21" i="2"/>
  <c r="C21" i="2"/>
  <c r="E18" i="2"/>
  <c r="I17" i="2"/>
  <c r="H17" i="2"/>
  <c r="G17" i="2"/>
  <c r="F17" i="2"/>
  <c r="F28" i="2" s="1"/>
  <c r="E17" i="2"/>
  <c r="D17" i="2"/>
  <c r="D28" i="2" s="1"/>
  <c r="C17" i="2"/>
  <c r="C28" i="2" s="1"/>
  <c r="I16" i="2"/>
  <c r="I27" i="2" s="1"/>
  <c r="H16" i="2"/>
  <c r="G16" i="2"/>
  <c r="F16" i="2"/>
  <c r="E16" i="2"/>
  <c r="D16" i="2"/>
  <c r="D27" i="2" s="1"/>
  <c r="C16" i="2"/>
  <c r="C27" i="2" s="1"/>
  <c r="I15" i="2"/>
  <c r="I26" i="2" s="1"/>
  <c r="H15" i="2"/>
  <c r="H26" i="2" s="1"/>
  <c r="G15" i="2"/>
  <c r="F15" i="2"/>
  <c r="E15" i="2"/>
  <c r="D15" i="2"/>
  <c r="D26" i="2" s="1"/>
  <c r="C15" i="2"/>
  <c r="C26" i="2" s="1"/>
  <c r="I14" i="2"/>
  <c r="I25" i="2" s="1"/>
  <c r="H14" i="2"/>
  <c r="G14" i="2"/>
  <c r="F14" i="2"/>
  <c r="E14" i="2"/>
  <c r="D14" i="2"/>
  <c r="D25" i="2" s="1"/>
  <c r="C14" i="2"/>
  <c r="C25" i="2" s="1"/>
  <c r="I13" i="2"/>
  <c r="I24" i="2" s="1"/>
  <c r="H13" i="2"/>
  <c r="H24" i="2" s="1"/>
  <c r="G13" i="2"/>
  <c r="G18" i="2" s="1"/>
  <c r="F13" i="2"/>
  <c r="F18" i="2" s="1"/>
  <c r="E13" i="2"/>
  <c r="D13" i="2"/>
  <c r="D24" i="2" s="1"/>
  <c r="C13" i="2"/>
  <c r="C24" i="2" s="1"/>
  <c r="E33" i="2" l="1"/>
  <c r="E39" i="2" s="1"/>
  <c r="I33" i="2"/>
  <c r="I39" i="2" s="1"/>
  <c r="C33" i="2"/>
  <c r="K27" i="2"/>
  <c r="H33" i="2" s="1"/>
  <c r="H39" i="2" s="1"/>
  <c r="D33" i="2"/>
  <c r="G34" i="2"/>
  <c r="G40" i="2" s="1"/>
  <c r="F34" i="2"/>
  <c r="F40" i="2" s="1"/>
  <c r="F33" i="2"/>
  <c r="F39" i="2" s="1"/>
  <c r="G33" i="2"/>
  <c r="G39" i="2" s="1"/>
  <c r="K28" i="2"/>
  <c r="I34" i="2" s="1"/>
  <c r="I40" i="2" s="1"/>
  <c r="C34" i="2"/>
  <c r="D34" i="2"/>
  <c r="K24" i="2"/>
  <c r="E30" i="2" s="1"/>
  <c r="E36" i="2" s="1"/>
  <c r="C18" i="2"/>
  <c r="D18" i="2"/>
  <c r="F24" i="2"/>
  <c r="F25" i="2"/>
  <c r="K25" i="2" s="1"/>
  <c r="F26" i="2"/>
  <c r="H18" i="2"/>
  <c r="I18" i="2"/>
  <c r="H31" i="2" l="1"/>
  <c r="H37" i="2" s="1"/>
  <c r="D31" i="2"/>
  <c r="G31" i="2"/>
  <c r="G37" i="2" s="1"/>
  <c r="E31" i="2"/>
  <c r="E37" i="2" s="1"/>
  <c r="C31" i="2"/>
  <c r="I31" i="2"/>
  <c r="I37" i="2" s="1"/>
  <c r="C39" i="2"/>
  <c r="G47" i="2"/>
  <c r="G54" i="2" s="1"/>
  <c r="D39" i="2"/>
  <c r="I47" i="2"/>
  <c r="I54" i="2" s="1"/>
  <c r="I30" i="2"/>
  <c r="I36" i="2" s="1"/>
  <c r="E34" i="2"/>
  <c r="E40" i="2" s="1"/>
  <c r="D40" i="2"/>
  <c r="I48" i="2"/>
  <c r="I55" i="2" s="1"/>
  <c r="D30" i="2"/>
  <c r="G30" i="2"/>
  <c r="G36" i="2" s="1"/>
  <c r="H30" i="2"/>
  <c r="H36" i="2" s="1"/>
  <c r="C30" i="2"/>
  <c r="F31" i="2"/>
  <c r="F37" i="2" s="1"/>
  <c r="F30" i="2"/>
  <c r="F36" i="2" s="1"/>
  <c r="G48" i="2"/>
  <c r="G55" i="2" s="1"/>
  <c r="C40" i="2"/>
  <c r="K26" i="2"/>
  <c r="H34" i="2"/>
  <c r="H40" i="2" s="1"/>
  <c r="I32" i="2" l="1"/>
  <c r="I38" i="2" s="1"/>
  <c r="C32" i="2"/>
  <c r="H32" i="2"/>
  <c r="H38" i="2" s="1"/>
  <c r="E32" i="2"/>
  <c r="E38" i="2" s="1"/>
  <c r="D32" i="2"/>
  <c r="G32" i="2"/>
  <c r="G38" i="2" s="1"/>
  <c r="D36" i="2"/>
  <c r="I44" i="2"/>
  <c r="I51" i="2" s="1"/>
  <c r="G45" i="2"/>
  <c r="G52" i="2" s="1"/>
  <c r="C37" i="2"/>
  <c r="G44" i="2"/>
  <c r="G51" i="2" s="1"/>
  <c r="C36" i="2"/>
  <c r="F32" i="2"/>
  <c r="F38" i="2" s="1"/>
  <c r="I45" i="2"/>
  <c r="I52" i="2" s="1"/>
  <c r="D37" i="2"/>
  <c r="I46" i="2" l="1"/>
  <c r="I53" i="2" s="1"/>
  <c r="D38" i="2"/>
  <c r="C38" i="2"/>
  <c r="G46" i="2"/>
  <c r="G53" i="2" s="1"/>
</calcChain>
</file>

<file path=xl/sharedStrings.xml><?xml version="1.0" encoding="utf-8"?>
<sst xmlns="http://schemas.openxmlformats.org/spreadsheetml/2006/main" count="81" uniqueCount="27">
  <si>
    <t>White</t>
  </si>
  <si>
    <t>Asian</t>
  </si>
  <si>
    <t xml:space="preserve">Black </t>
  </si>
  <si>
    <t>Hispanic</t>
  </si>
  <si>
    <t>American Indian</t>
  </si>
  <si>
    <t>Pacific Islander</t>
  </si>
  <si>
    <t>2+</t>
  </si>
  <si>
    <t>Quintile</t>
  </si>
  <si>
    <t>Black</t>
  </si>
  <si>
    <t>% of Population</t>
  </si>
  <si>
    <t>US Population</t>
  </si>
  <si>
    <t>Sum</t>
  </si>
  <si>
    <t>Number of People</t>
  </si>
  <si>
    <t>Calculator: https://dqydj.com/income-by-race/</t>
  </si>
  <si>
    <t>Census Data: https://www.census.gov/quickfacts/fact/table/US/PST045221</t>
  </si>
  <si>
    <t>Income Quintiles: https://www.census.gov/data/tables/time-series/demo/income-poverty/historical-income-households.html</t>
  </si>
  <si>
    <t>Income Separators ($)</t>
  </si>
  <si>
    <t>Sum Checker</t>
  </si>
  <si>
    <t>People per Quintile</t>
  </si>
  <si>
    <t xml:space="preserve">% of US Population </t>
  </si>
  <si>
    <t>Final Data</t>
  </si>
  <si>
    <t>by Quintile</t>
  </si>
  <si>
    <t>Two+</t>
  </si>
  <si>
    <t>Affirmative Action</t>
  </si>
  <si>
    <t xml:space="preserve">Non-Affirmative Action </t>
  </si>
  <si>
    <t>Whitehead, Bieber, O'Melia</t>
  </si>
  <si>
    <t xml:space="preserve">This sheet was used to find the actual % of each race per quintile.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</si>
</sst>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10" fontId="0" fillId="0" borderId="3" xfId="1" applyNumberFormat="1" applyFont="1" applyBorder="1"/>
    <xf numFmtId="10" fontId="0" fillId="0" borderId="4" xfId="1" applyNumberFormat="1" applyFont="1" applyBorder="1"/>
    <xf numFmtId="10" fontId="0" fillId="0" borderId="5" xfId="1" applyNumberFormat="1" applyFont="1" applyBorder="1"/>
    <xf numFmtId="10" fontId="0" fillId="0" borderId="6" xfId="1" applyNumberFormat="1" applyFont="1" applyBorder="1"/>
    <xf numFmtId="10" fontId="0" fillId="0" borderId="0" xfId="1" applyNumberFormat="1" applyFont="1" applyBorder="1"/>
    <xf numFmtId="10" fontId="0" fillId="0" borderId="7" xfId="1" applyNumberFormat="1" applyFont="1" applyBorder="1"/>
    <xf numFmtId="10" fontId="0" fillId="0" borderId="8" xfId="1" applyNumberFormat="1" applyFont="1" applyBorder="1"/>
    <xf numFmtId="10" fontId="0" fillId="0" borderId="9" xfId="1" applyNumberFormat="1" applyFont="1" applyBorder="1"/>
    <xf numFmtId="10" fontId="0" fillId="0" borderId="10" xfId="1" applyNumberFormat="1" applyFont="1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4" fillId="0" borderId="0" xfId="0" applyFont="1"/>
    <xf numFmtId="0" fontId="4" fillId="0" borderId="0" xfId="0" applyFont="1" applyFill="1" applyBorder="1"/>
    <xf numFmtId="3" fontId="4" fillId="0" borderId="0" xfId="0" applyNumberFormat="1" applyFont="1"/>
    <xf numFmtId="0" fontId="4" fillId="0" borderId="1" xfId="0" applyFont="1" applyBorder="1"/>
    <xf numFmtId="0" fontId="4" fillId="0" borderId="2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10" fontId="4" fillId="0" borderId="4" xfId="1" applyNumberFormat="1" applyFont="1" applyBorder="1"/>
    <xf numFmtId="10" fontId="4" fillId="0" borderId="5" xfId="1" applyNumberFormat="1" applyFont="1" applyBorder="1"/>
    <xf numFmtId="10" fontId="4" fillId="0" borderId="0" xfId="1" applyNumberFormat="1" applyFont="1" applyBorder="1"/>
    <xf numFmtId="10" fontId="4" fillId="0" borderId="7" xfId="1" applyNumberFormat="1" applyFont="1" applyBorder="1"/>
    <xf numFmtId="10" fontId="4" fillId="0" borderId="9" xfId="1" applyNumberFormat="1" applyFont="1" applyBorder="1"/>
    <xf numFmtId="10" fontId="4" fillId="0" borderId="10" xfId="1" applyNumberFormat="1" applyFont="1" applyBorder="1"/>
    <xf numFmtId="0" fontId="4" fillId="0" borderId="7" xfId="0" applyFont="1" applyFill="1" applyBorder="1"/>
    <xf numFmtId="0" fontId="4" fillId="0" borderId="9" xfId="0" applyFont="1" applyFill="1" applyBorder="1"/>
    <xf numFmtId="0" fontId="4" fillId="0" borderId="10" xfId="0" applyFont="1" applyFill="1" applyBorder="1"/>
    <xf numFmtId="3" fontId="4" fillId="0" borderId="0" xfId="0" applyNumberFormat="1" applyFont="1" applyBorder="1"/>
    <xf numFmtId="3" fontId="4" fillId="0" borderId="7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0" fontId="5" fillId="0" borderId="4" xfId="0" applyFont="1" applyBorder="1"/>
    <xf numFmtId="0" fontId="5" fillId="0" borderId="5" xfId="0" applyFont="1" applyBorder="1"/>
    <xf numFmtId="0" fontId="4" fillId="0" borderId="12" xfId="0" applyFont="1" applyBorder="1"/>
    <xf numFmtId="0" fontId="4" fillId="0" borderId="13" xfId="0" applyFont="1" applyBorder="1"/>
    <xf numFmtId="0" fontId="5" fillId="0" borderId="0" xfId="0" applyFont="1"/>
    <xf numFmtId="3" fontId="4" fillId="0" borderId="4" xfId="0" applyNumberFormat="1" applyFont="1" applyBorder="1" applyAlignment="1">
      <alignment horizontal="right"/>
    </xf>
    <xf numFmtId="3" fontId="4" fillId="0" borderId="4" xfId="0" applyNumberFormat="1" applyFont="1" applyFill="1" applyBorder="1" applyAlignment="1">
      <alignment horizontal="right"/>
    </xf>
    <xf numFmtId="3" fontId="4" fillId="0" borderId="5" xfId="0" applyNumberFormat="1" applyFont="1" applyFill="1" applyBorder="1" applyAlignment="1">
      <alignment horizontal="right"/>
    </xf>
    <xf numFmtId="0" fontId="5" fillId="0" borderId="11" xfId="0" applyFont="1" applyBorder="1"/>
    <xf numFmtId="0" fontId="5" fillId="0" borderId="13" xfId="0" applyFont="1" applyBorder="1"/>
    <xf numFmtId="3" fontId="4" fillId="0" borderId="11" xfId="0" applyNumberFormat="1" applyFont="1" applyBorder="1" applyAlignment="1">
      <alignment horizontal="right"/>
    </xf>
    <xf numFmtId="3" fontId="4" fillId="0" borderId="12" xfId="0" applyNumberFormat="1" applyFont="1" applyBorder="1" applyAlignment="1">
      <alignment horizontal="right"/>
    </xf>
    <xf numFmtId="3" fontId="4" fillId="0" borderId="13" xfId="0" applyNumberFormat="1" applyFont="1" applyBorder="1" applyAlignment="1">
      <alignment horizontal="right"/>
    </xf>
    <xf numFmtId="0" fontId="5" fillId="0" borderId="12" xfId="0" applyFont="1" applyBorder="1"/>
    <xf numFmtId="0" fontId="5" fillId="0" borderId="1" xfId="0" applyFont="1" applyBorder="1"/>
    <xf numFmtId="0" fontId="5" fillId="0" borderId="14" xfId="0" applyFont="1" applyBorder="1"/>
    <xf numFmtId="0" fontId="5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1" xfId="0" applyFont="1" applyBorder="1"/>
    <xf numFmtId="0" fontId="2" fillId="0" borderId="14" xfId="0" applyFont="1" applyBorder="1"/>
    <xf numFmtId="0" fontId="2" fillId="0" borderId="2" xfId="0" applyFont="1" applyBorder="1"/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D22B-D85C-1742-A2CF-424E6C4BD59E}">
  <dimension ref="A1:L58"/>
  <sheetViews>
    <sheetView showGridLines="0" tabSelected="1" topLeftCell="A21" workbookViewId="0">
      <selection activeCell="D39" sqref="D39"/>
    </sheetView>
  </sheetViews>
  <sheetFormatPr baseColWidth="10" defaultRowHeight="16" x14ac:dyDescent="0.2"/>
  <cols>
    <col min="2" max="2" width="25.6640625" customWidth="1"/>
    <col min="3" max="3" width="20.5" customWidth="1"/>
    <col min="4" max="4" width="11" bestFit="1" customWidth="1"/>
    <col min="5" max="5" width="18.6640625" customWidth="1"/>
    <col min="6" max="6" width="16.83203125" customWidth="1"/>
    <col min="7" max="7" width="16" customWidth="1"/>
    <col min="8" max="8" width="16.33203125" customWidth="1"/>
    <col min="9" max="9" width="17.33203125" customWidth="1"/>
    <col min="11" max="11" width="19.5" customWidth="1"/>
  </cols>
  <sheetData>
    <row r="1" spans="1:12" x14ac:dyDescent="0.2">
      <c r="A1" t="s">
        <v>25</v>
      </c>
    </row>
    <row r="3" spans="1:12" x14ac:dyDescent="0.2">
      <c r="A3" t="s">
        <v>26</v>
      </c>
    </row>
    <row r="5" spans="1:12" x14ac:dyDescent="0.2">
      <c r="B5" s="44" t="s">
        <v>13</v>
      </c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x14ac:dyDescent="0.2">
      <c r="B6" s="44" t="s">
        <v>14</v>
      </c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x14ac:dyDescent="0.2">
      <c r="A7" s="16"/>
      <c r="B7" s="44" t="s">
        <v>15</v>
      </c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17" thickBo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1:12" ht="17" thickBot="1" x14ac:dyDescent="0.25">
      <c r="A9" s="63"/>
      <c r="C9" s="48" t="s">
        <v>0</v>
      </c>
      <c r="D9" s="40" t="s">
        <v>2</v>
      </c>
      <c r="E9" s="40" t="s">
        <v>4</v>
      </c>
      <c r="F9" s="40" t="s">
        <v>1</v>
      </c>
      <c r="G9" s="40" t="s">
        <v>5</v>
      </c>
      <c r="H9" s="40" t="s">
        <v>6</v>
      </c>
      <c r="I9" s="41" t="s">
        <v>3</v>
      </c>
      <c r="J9" s="16"/>
      <c r="K9" s="19" t="s">
        <v>10</v>
      </c>
      <c r="L9" s="20">
        <v>333287557</v>
      </c>
    </row>
    <row r="10" spans="1:12" x14ac:dyDescent="0.2">
      <c r="A10" s="16"/>
      <c r="C10" s="50">
        <v>26</v>
      </c>
      <c r="D10" s="45">
        <v>38</v>
      </c>
      <c r="E10" s="45">
        <v>40</v>
      </c>
      <c r="F10" s="21">
        <v>26</v>
      </c>
      <c r="G10" s="46">
        <v>36</v>
      </c>
      <c r="H10" s="46">
        <v>40</v>
      </c>
      <c r="I10" s="47">
        <v>40</v>
      </c>
      <c r="J10" s="16"/>
      <c r="K10" s="23"/>
      <c r="L10" s="23"/>
    </row>
    <row r="11" spans="1:12" x14ac:dyDescent="0.2">
      <c r="A11" s="16"/>
      <c r="C11" s="42">
        <v>54</v>
      </c>
      <c r="D11" s="23">
        <v>71</v>
      </c>
      <c r="E11" s="23">
        <v>72</v>
      </c>
      <c r="F11" s="23">
        <v>49</v>
      </c>
      <c r="G11" s="17">
        <v>70</v>
      </c>
      <c r="H11" s="17">
        <v>67</v>
      </c>
      <c r="I11" s="33">
        <v>75</v>
      </c>
      <c r="J11" s="16"/>
      <c r="K11" s="23"/>
      <c r="L11" s="16"/>
    </row>
    <row r="12" spans="1:12" x14ac:dyDescent="0.2">
      <c r="A12" s="16"/>
      <c r="C12" s="42">
        <v>76</v>
      </c>
      <c r="D12" s="23">
        <v>88</v>
      </c>
      <c r="E12" s="23">
        <v>89</v>
      </c>
      <c r="F12" s="23">
        <v>69</v>
      </c>
      <c r="G12" s="17">
        <v>87</v>
      </c>
      <c r="H12" s="17">
        <v>84</v>
      </c>
      <c r="I12" s="33">
        <v>89</v>
      </c>
      <c r="J12" s="16"/>
      <c r="K12" s="23"/>
      <c r="L12" s="16"/>
    </row>
    <row r="13" spans="1:12" ht="17" thickBot="1" x14ac:dyDescent="0.25">
      <c r="A13" s="16"/>
      <c r="C13" s="43">
        <v>90</v>
      </c>
      <c r="D13" s="25">
        <v>95</v>
      </c>
      <c r="E13" s="25">
        <v>97</v>
      </c>
      <c r="F13" s="25">
        <v>86</v>
      </c>
      <c r="G13" s="34">
        <v>94</v>
      </c>
      <c r="H13" s="34">
        <v>95</v>
      </c>
      <c r="I13" s="35">
        <v>96</v>
      </c>
      <c r="J13" s="16"/>
      <c r="K13" s="23"/>
      <c r="L13" s="16"/>
    </row>
    <row r="14" spans="1:12" ht="17" thickBot="1" x14ac:dyDescent="0.25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23"/>
      <c r="L14" s="16"/>
    </row>
    <row r="15" spans="1:12" ht="17" thickBot="1" x14ac:dyDescent="0.25">
      <c r="A15" s="16"/>
      <c r="B15" s="48" t="s">
        <v>7</v>
      </c>
      <c r="C15" s="54" t="s">
        <v>0</v>
      </c>
      <c r="D15" s="55" t="s">
        <v>8</v>
      </c>
      <c r="E15" s="55" t="s">
        <v>4</v>
      </c>
      <c r="F15" s="55" t="s">
        <v>1</v>
      </c>
      <c r="G15" s="55" t="s">
        <v>5</v>
      </c>
      <c r="H15" s="55" t="s">
        <v>6</v>
      </c>
      <c r="I15" s="56" t="s">
        <v>3</v>
      </c>
      <c r="J15" s="16"/>
      <c r="K15" s="23"/>
      <c r="L15" s="16"/>
    </row>
    <row r="16" spans="1:12" x14ac:dyDescent="0.2">
      <c r="A16" s="16"/>
      <c r="B16" s="42">
        <v>1</v>
      </c>
      <c r="C16" s="36">
        <v>26</v>
      </c>
      <c r="D16" s="36">
        <v>38</v>
      </c>
      <c r="E16" s="36">
        <v>40</v>
      </c>
      <c r="F16" s="36">
        <v>26</v>
      </c>
      <c r="G16" s="36">
        <v>36</v>
      </c>
      <c r="H16" s="36">
        <v>40</v>
      </c>
      <c r="I16" s="37">
        <v>40</v>
      </c>
      <c r="J16" s="16"/>
      <c r="K16" s="23"/>
      <c r="L16" s="16"/>
    </row>
    <row r="17" spans="1:12" x14ac:dyDescent="0.2">
      <c r="A17" s="16"/>
      <c r="B17" s="42">
        <v>2</v>
      </c>
      <c r="C17" s="36">
        <v>28</v>
      </c>
      <c r="D17" s="36">
        <v>33</v>
      </c>
      <c r="E17" s="36">
        <v>32</v>
      </c>
      <c r="F17" s="36">
        <v>23</v>
      </c>
      <c r="G17" s="36">
        <v>34</v>
      </c>
      <c r="H17" s="36">
        <v>27</v>
      </c>
      <c r="I17" s="37">
        <v>35</v>
      </c>
      <c r="J17" s="16"/>
      <c r="K17" s="23"/>
      <c r="L17" s="16"/>
    </row>
    <row r="18" spans="1:12" x14ac:dyDescent="0.2">
      <c r="A18" s="16"/>
      <c r="B18" s="42">
        <v>3</v>
      </c>
      <c r="C18" s="36">
        <v>22</v>
      </c>
      <c r="D18" s="36">
        <v>17</v>
      </c>
      <c r="E18" s="36">
        <v>17</v>
      </c>
      <c r="F18" s="36">
        <v>20</v>
      </c>
      <c r="G18" s="36">
        <v>17</v>
      </c>
      <c r="H18" s="36">
        <v>17</v>
      </c>
      <c r="I18" s="37">
        <v>14</v>
      </c>
      <c r="J18" s="18"/>
      <c r="K18" s="23"/>
      <c r="L18" s="16"/>
    </row>
    <row r="19" spans="1:12" x14ac:dyDescent="0.2">
      <c r="A19" s="16"/>
      <c r="B19" s="42">
        <v>4</v>
      </c>
      <c r="C19" s="36">
        <v>14</v>
      </c>
      <c r="D19" s="36">
        <v>7</v>
      </c>
      <c r="E19" s="36">
        <v>8</v>
      </c>
      <c r="F19" s="36">
        <v>17</v>
      </c>
      <c r="G19" s="36">
        <v>7</v>
      </c>
      <c r="H19" s="36">
        <v>11</v>
      </c>
      <c r="I19" s="37">
        <v>7</v>
      </c>
      <c r="J19" s="18"/>
      <c r="K19" s="23"/>
      <c r="L19" s="16"/>
    </row>
    <row r="20" spans="1:12" x14ac:dyDescent="0.2">
      <c r="A20" s="16"/>
      <c r="B20" s="42">
        <v>5</v>
      </c>
      <c r="C20" s="36">
        <v>10</v>
      </c>
      <c r="D20" s="36">
        <v>5</v>
      </c>
      <c r="E20" s="36">
        <v>3</v>
      </c>
      <c r="F20" s="36">
        <v>14</v>
      </c>
      <c r="G20" s="36">
        <v>6</v>
      </c>
      <c r="H20" s="36">
        <v>5</v>
      </c>
      <c r="I20" s="37">
        <v>4</v>
      </c>
      <c r="J20" s="18"/>
      <c r="K20" s="23"/>
      <c r="L20" s="16"/>
    </row>
    <row r="21" spans="1:12" ht="17" thickBot="1" x14ac:dyDescent="0.25">
      <c r="A21" s="16"/>
      <c r="B21" s="49" t="s">
        <v>17</v>
      </c>
      <c r="C21" s="38">
        <v>100</v>
      </c>
      <c r="D21" s="38">
        <v>100</v>
      </c>
      <c r="E21" s="38">
        <v>100</v>
      </c>
      <c r="F21" s="38">
        <v>100</v>
      </c>
      <c r="G21" s="38">
        <v>100</v>
      </c>
      <c r="H21" s="38">
        <v>100</v>
      </c>
      <c r="I21" s="39">
        <v>100</v>
      </c>
      <c r="J21" s="18"/>
      <c r="K21" s="23"/>
      <c r="L21" s="16"/>
    </row>
    <row r="22" spans="1:12" ht="17" thickBo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8"/>
      <c r="K22" s="23"/>
      <c r="L22" s="16"/>
    </row>
    <row r="23" spans="1:12" x14ac:dyDescent="0.2">
      <c r="A23" s="16"/>
      <c r="B23" s="48" t="s">
        <v>9</v>
      </c>
      <c r="C23" s="21">
        <v>59.3</v>
      </c>
      <c r="D23" s="21">
        <v>13.6</v>
      </c>
      <c r="E23" s="21">
        <v>1.3</v>
      </c>
      <c r="F23" s="21">
        <v>6.1</v>
      </c>
      <c r="G23" s="21">
        <v>0.3</v>
      </c>
      <c r="H23" s="21">
        <v>2.9</v>
      </c>
      <c r="I23" s="22">
        <v>18.899999999999999</v>
      </c>
      <c r="J23" s="18"/>
      <c r="K23" s="23"/>
      <c r="L23" s="16"/>
    </row>
    <row r="24" spans="1:12" ht="17" thickBot="1" x14ac:dyDescent="0.25">
      <c r="A24" s="16"/>
      <c r="B24" s="49" t="s">
        <v>12</v>
      </c>
      <c r="C24" s="25">
        <v>197639521.301</v>
      </c>
      <c r="D24" s="25">
        <v>45327107.751999997</v>
      </c>
      <c r="E24" s="25">
        <v>4332738.2410000004</v>
      </c>
      <c r="F24" s="25">
        <v>20330540.976999998</v>
      </c>
      <c r="G24" s="25">
        <v>999862.67099999997</v>
      </c>
      <c r="H24" s="25">
        <v>9665339.152999999</v>
      </c>
      <c r="I24" s="26">
        <v>62991348.272999994</v>
      </c>
      <c r="J24" s="16"/>
      <c r="K24" s="16"/>
      <c r="L24" s="16"/>
    </row>
    <row r="25" spans="1:12" ht="17" thickBot="1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</row>
    <row r="26" spans="1:12" ht="17" thickBot="1" x14ac:dyDescent="0.25">
      <c r="A26" s="16"/>
      <c r="B26" s="48" t="s">
        <v>18</v>
      </c>
      <c r="C26" s="54" t="s">
        <v>0</v>
      </c>
      <c r="D26" s="55" t="s">
        <v>2</v>
      </c>
      <c r="E26" s="55" t="s">
        <v>4</v>
      </c>
      <c r="F26" s="55" t="s">
        <v>1</v>
      </c>
      <c r="G26" s="55" t="s">
        <v>5</v>
      </c>
      <c r="H26" s="55" t="s">
        <v>22</v>
      </c>
      <c r="I26" s="56" t="s">
        <v>3</v>
      </c>
      <c r="J26" s="16"/>
      <c r="K26" s="48" t="s">
        <v>11</v>
      </c>
      <c r="L26" s="16"/>
    </row>
    <row r="27" spans="1:12" x14ac:dyDescent="0.2">
      <c r="A27" s="16"/>
      <c r="B27" s="42"/>
      <c r="C27" s="23">
        <v>51386275.538260005</v>
      </c>
      <c r="D27" s="23">
        <v>17224300.94576</v>
      </c>
      <c r="E27" s="23">
        <v>1733095.2964000001</v>
      </c>
      <c r="F27" s="23">
        <v>5285940.6540199993</v>
      </c>
      <c r="G27" s="23">
        <v>359950.56155999994</v>
      </c>
      <c r="H27" s="23">
        <v>3866135.6611999995</v>
      </c>
      <c r="I27" s="24">
        <v>25196539.309199996</v>
      </c>
      <c r="J27" s="16"/>
      <c r="K27" s="42">
        <v>105052237.9664</v>
      </c>
      <c r="L27" s="16"/>
    </row>
    <row r="28" spans="1:12" x14ac:dyDescent="0.2">
      <c r="A28" s="16"/>
      <c r="B28" s="42"/>
      <c r="C28" s="23">
        <v>55339065.964279994</v>
      </c>
      <c r="D28" s="23">
        <v>14957945.55816</v>
      </c>
      <c r="E28" s="23">
        <v>1386476.2371200002</v>
      </c>
      <c r="F28" s="23">
        <v>4676024.4247099999</v>
      </c>
      <c r="G28" s="23">
        <v>339953.30813999998</v>
      </c>
      <c r="H28" s="23">
        <v>2609641.57131</v>
      </c>
      <c r="I28" s="24">
        <v>22046971.895549998</v>
      </c>
      <c r="J28" s="16"/>
      <c r="K28" s="42">
        <v>101356078.95926999</v>
      </c>
      <c r="L28" s="16"/>
    </row>
    <row r="29" spans="1:12" x14ac:dyDescent="0.2">
      <c r="A29" s="16"/>
      <c r="B29" s="42"/>
      <c r="C29" s="23">
        <v>43480694.686219998</v>
      </c>
      <c r="D29" s="23">
        <v>7705608.3178399988</v>
      </c>
      <c r="E29" s="23">
        <v>736565.50097000005</v>
      </c>
      <c r="F29" s="23">
        <v>4066108.1953999996</v>
      </c>
      <c r="G29" s="23">
        <v>169976.65406999999</v>
      </c>
      <c r="H29" s="23">
        <v>1643107.6560099998</v>
      </c>
      <c r="I29" s="24">
        <v>8818788.7582199983</v>
      </c>
      <c r="J29" s="16"/>
      <c r="K29" s="42">
        <v>66620849.76873</v>
      </c>
      <c r="L29" s="16"/>
    </row>
    <row r="30" spans="1:12" x14ac:dyDescent="0.2">
      <c r="A30" s="16"/>
      <c r="B30" s="42"/>
      <c r="C30" s="23">
        <v>27669532.982139997</v>
      </c>
      <c r="D30" s="23">
        <v>3172897.5426400001</v>
      </c>
      <c r="E30" s="23">
        <v>346619.05928000004</v>
      </c>
      <c r="F30" s="23">
        <v>3456191.9660899998</v>
      </c>
      <c r="G30" s="23">
        <v>69990.386969999992</v>
      </c>
      <c r="H30" s="23">
        <v>1063187.3068299999</v>
      </c>
      <c r="I30" s="24">
        <v>4409394.3791099992</v>
      </c>
      <c r="J30" s="16"/>
      <c r="K30" s="42">
        <v>40187813.623059995</v>
      </c>
      <c r="L30" s="16"/>
    </row>
    <row r="31" spans="1:12" ht="17" thickBot="1" x14ac:dyDescent="0.25">
      <c r="A31" s="16"/>
      <c r="B31" s="43"/>
      <c r="C31" s="25">
        <v>19763952.130100001</v>
      </c>
      <c r="D31" s="25">
        <v>2266355.3876</v>
      </c>
      <c r="E31" s="25">
        <v>129982.14723000002</v>
      </c>
      <c r="F31" s="25">
        <v>2846275.7367799999</v>
      </c>
      <c r="G31" s="25">
        <v>59991.760259999995</v>
      </c>
      <c r="H31" s="25">
        <v>483266.95764999994</v>
      </c>
      <c r="I31" s="26">
        <v>2519653.9309199997</v>
      </c>
      <c r="J31" s="16"/>
      <c r="K31" s="43">
        <v>28069478.05054</v>
      </c>
    </row>
    <row r="32" spans="1:12" ht="17" thickBot="1" x14ac:dyDescent="0.25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</row>
    <row r="33" spans="1:11" x14ac:dyDescent="0.2">
      <c r="A33" s="16"/>
      <c r="B33" s="48" t="s">
        <v>19</v>
      </c>
      <c r="C33" s="21">
        <v>0.48914974619289348</v>
      </c>
      <c r="D33" s="21">
        <v>0.16395939086294417</v>
      </c>
      <c r="E33" s="21">
        <v>1.6497461928934011E-2</v>
      </c>
      <c r="F33" s="21">
        <v>5.0317258883248728E-2</v>
      </c>
      <c r="G33" s="21">
        <v>3.426395939086294E-3</v>
      </c>
      <c r="H33" s="21">
        <v>3.6802030456852791E-2</v>
      </c>
      <c r="I33" s="22">
        <v>0.23984771573604058</v>
      </c>
      <c r="J33" s="16"/>
      <c r="K33" s="16"/>
    </row>
    <row r="34" spans="1:11" x14ac:dyDescent="0.2">
      <c r="A34" s="16"/>
      <c r="B34" s="53" t="s">
        <v>21</v>
      </c>
      <c r="C34" s="23">
        <v>0.54598664956759069</v>
      </c>
      <c r="D34" s="23">
        <v>0.14757817894840683</v>
      </c>
      <c r="E34" s="23">
        <v>1.3679260793791724E-2</v>
      </c>
      <c r="F34" s="23">
        <v>4.6134622340600444E-2</v>
      </c>
      <c r="G34" s="23">
        <v>3.3540495215547009E-3</v>
      </c>
      <c r="H34" s="23">
        <v>2.5747262503699322E-2</v>
      </c>
      <c r="I34" s="24">
        <v>0.21751997632435632</v>
      </c>
      <c r="J34" s="16"/>
      <c r="K34" s="16"/>
    </row>
    <row r="35" spans="1:11" x14ac:dyDescent="0.2">
      <c r="A35" s="16"/>
      <c r="B35" s="42"/>
      <c r="C35" s="23">
        <v>0.65265896242933608</v>
      </c>
      <c r="D35" s="23">
        <v>0.11566361498824351</v>
      </c>
      <c r="E35" s="23">
        <v>1.1056080844464456E-2</v>
      </c>
      <c r="F35" s="23">
        <v>6.1033568462654453E-2</v>
      </c>
      <c r="G35" s="23">
        <v>2.5514032717994894E-3</v>
      </c>
      <c r="H35" s="23">
        <v>2.4663564960728399E-2</v>
      </c>
      <c r="I35" s="24">
        <v>0.13237280504277349</v>
      </c>
      <c r="J35" s="23"/>
      <c r="K35" s="16"/>
    </row>
    <row r="36" spans="1:11" x14ac:dyDescent="0.2">
      <c r="A36" s="16"/>
      <c r="B36" s="42"/>
      <c r="C36" s="23">
        <v>0.68850555647702771</v>
      </c>
      <c r="D36" s="23">
        <v>7.8951733289102682E-2</v>
      </c>
      <c r="E36" s="23">
        <v>8.6249792668767651E-3</v>
      </c>
      <c r="F36" s="23">
        <v>8.6000995189915413E-2</v>
      </c>
      <c r="G36" s="23">
        <v>1.7415823519655001E-3</v>
      </c>
      <c r="H36" s="23">
        <v>2.6455465251285455E-2</v>
      </c>
      <c r="I36" s="24">
        <v>0.10971968817382649</v>
      </c>
      <c r="J36" s="23"/>
      <c r="K36" s="16"/>
    </row>
    <row r="37" spans="1:11" ht="17" thickBot="1" x14ac:dyDescent="0.25">
      <c r="A37" s="16"/>
      <c r="B37" s="43"/>
      <c r="C37" s="25">
        <v>0.70410828781762058</v>
      </c>
      <c r="D37" s="25">
        <v>8.0740916646877228E-2</v>
      </c>
      <c r="E37" s="25">
        <v>4.6307290429826653E-3</v>
      </c>
      <c r="F37" s="25">
        <v>0.10140109237710757</v>
      </c>
      <c r="G37" s="25">
        <v>2.1372595582996911E-3</v>
      </c>
      <c r="H37" s="25">
        <v>1.7216813108525287E-2</v>
      </c>
      <c r="I37" s="26">
        <v>8.9764901448587023E-2</v>
      </c>
      <c r="J37" s="23"/>
      <c r="K37" s="16"/>
    </row>
    <row r="38" spans="1:11" ht="17" thickBot="1" x14ac:dyDescent="0.25">
      <c r="A38" s="16"/>
      <c r="B38" s="16"/>
      <c r="C38" s="16"/>
      <c r="D38" s="16"/>
      <c r="E38" s="16"/>
      <c r="F38" s="16"/>
      <c r="G38" s="16"/>
      <c r="H38" s="16"/>
      <c r="I38" s="16"/>
      <c r="J38" s="23"/>
      <c r="K38" s="16"/>
    </row>
    <row r="39" spans="1:11" x14ac:dyDescent="0.2">
      <c r="A39" s="16"/>
      <c r="B39" s="48" t="s">
        <v>20</v>
      </c>
      <c r="C39" s="27">
        <v>0.48914974619289348</v>
      </c>
      <c r="D39" s="27">
        <v>0.16395939086294417</v>
      </c>
      <c r="E39" s="27">
        <v>1.6497461928934011E-2</v>
      </c>
      <c r="F39" s="27">
        <v>5.0317258883248728E-2</v>
      </c>
      <c r="G39" s="27">
        <v>3.426395939086294E-3</v>
      </c>
      <c r="H39" s="27">
        <v>3.6802030456852791E-2</v>
      </c>
      <c r="I39" s="28">
        <v>0.23984771573604058</v>
      </c>
      <c r="J39" s="23"/>
      <c r="K39" s="16"/>
    </row>
    <row r="40" spans="1:11" x14ac:dyDescent="0.2">
      <c r="A40" s="16"/>
      <c r="B40" s="53" t="s">
        <v>21</v>
      </c>
      <c r="C40" s="29">
        <v>0.54598664956759069</v>
      </c>
      <c r="D40" s="29">
        <v>0.14757817894840683</v>
      </c>
      <c r="E40" s="29">
        <v>1.3679260793791724E-2</v>
      </c>
      <c r="F40" s="29">
        <v>4.6134622340600444E-2</v>
      </c>
      <c r="G40" s="29">
        <v>3.3540495215547009E-3</v>
      </c>
      <c r="H40" s="29">
        <v>2.5747262503699322E-2</v>
      </c>
      <c r="I40" s="30">
        <v>0.21751997632435632</v>
      </c>
      <c r="J40" s="16"/>
      <c r="K40" s="16"/>
    </row>
    <row r="41" spans="1:11" x14ac:dyDescent="0.2">
      <c r="A41" s="16"/>
      <c r="B41" s="42"/>
      <c r="C41" s="29">
        <v>0.65265896242933608</v>
      </c>
      <c r="D41" s="29">
        <v>0.11566361498824351</v>
      </c>
      <c r="E41" s="29">
        <v>1.1056080844464456E-2</v>
      </c>
      <c r="F41" s="29">
        <v>6.1033568462654453E-2</v>
      </c>
      <c r="G41" s="29">
        <v>2.5514032717994894E-3</v>
      </c>
      <c r="H41" s="29">
        <v>2.4663564960728399E-2</v>
      </c>
      <c r="I41" s="30">
        <v>0.13237280504277349</v>
      </c>
      <c r="J41" s="16"/>
      <c r="K41" s="16"/>
    </row>
    <row r="42" spans="1:11" x14ac:dyDescent="0.2">
      <c r="A42" s="16"/>
      <c r="B42" s="42"/>
      <c r="C42" s="29">
        <v>0.68850555647702771</v>
      </c>
      <c r="D42" s="29">
        <v>7.8951733289102682E-2</v>
      </c>
      <c r="E42" s="29">
        <v>8.6249792668767651E-3</v>
      </c>
      <c r="F42" s="29">
        <v>8.6000995189915413E-2</v>
      </c>
      <c r="G42" s="29">
        <v>1.7415823519655001E-3</v>
      </c>
      <c r="H42" s="29">
        <v>2.6455465251285455E-2</v>
      </c>
      <c r="I42" s="30">
        <v>0.10971968817382649</v>
      </c>
      <c r="J42" s="16"/>
      <c r="K42" s="16"/>
    </row>
    <row r="43" spans="1:11" ht="17" thickBot="1" x14ac:dyDescent="0.25">
      <c r="A43" s="16"/>
      <c r="B43" s="43"/>
      <c r="C43" s="31">
        <v>0.70410828781762058</v>
      </c>
      <c r="D43" s="31">
        <v>8.0740916646877228E-2</v>
      </c>
      <c r="E43" s="31">
        <v>4.6307290429826653E-3</v>
      </c>
      <c r="F43" s="31">
        <v>0.10140109237710757</v>
      </c>
      <c r="G43" s="31">
        <v>2.1372595582996911E-3</v>
      </c>
      <c r="H43" s="31">
        <v>1.7216813108525287E-2</v>
      </c>
      <c r="I43" s="32">
        <v>8.9764901448587023E-2</v>
      </c>
      <c r="J43" s="16"/>
      <c r="K43" s="16"/>
    </row>
    <row r="44" spans="1:11" x14ac:dyDescent="0.2">
      <c r="A44" s="16"/>
      <c r="J44" s="16"/>
    </row>
    <row r="45" spans="1:11" ht="17" thickBot="1" x14ac:dyDescent="0.25">
      <c r="A45" s="16"/>
      <c r="K45" s="16"/>
    </row>
    <row r="46" spans="1:11" ht="17" thickBot="1" x14ac:dyDescent="0.25">
      <c r="G46" s="60" t="s">
        <v>24</v>
      </c>
      <c r="H46" s="61"/>
      <c r="I46" s="62" t="s">
        <v>23</v>
      </c>
    </row>
    <row r="47" spans="1:11" x14ac:dyDescent="0.2">
      <c r="G47" s="10">
        <v>0.5394670050761422</v>
      </c>
      <c r="H47" s="11"/>
      <c r="I47" s="12">
        <v>0.46053299492385785</v>
      </c>
    </row>
    <row r="48" spans="1:11" x14ac:dyDescent="0.2">
      <c r="G48" s="10">
        <v>0.59212127190819108</v>
      </c>
      <c r="H48" s="11"/>
      <c r="I48" s="12">
        <v>0.40787872809180892</v>
      </c>
    </row>
    <row r="49" spans="7:9" x14ac:dyDescent="0.2">
      <c r="G49" s="10">
        <v>0.71369253089199058</v>
      </c>
      <c r="H49" s="11"/>
      <c r="I49" s="12">
        <v>0.28630746910800936</v>
      </c>
    </row>
    <row r="50" spans="7:9" x14ac:dyDescent="0.2">
      <c r="G50" s="10">
        <v>0.77450655166694315</v>
      </c>
      <c r="H50" s="11"/>
      <c r="I50" s="12">
        <v>0.2254934483330569</v>
      </c>
    </row>
    <row r="51" spans="7:9" ht="17" thickBot="1" x14ac:dyDescent="0.25">
      <c r="G51" s="13">
        <v>0.80550938019472818</v>
      </c>
      <c r="H51" s="14"/>
      <c r="I51" s="15">
        <v>0.19449061980527188</v>
      </c>
    </row>
    <row r="52" spans="7:9" ht="17" thickBot="1" x14ac:dyDescent="0.25"/>
    <row r="53" spans="7:9" ht="17" thickBot="1" x14ac:dyDescent="0.25">
      <c r="G53" s="57" t="s">
        <v>24</v>
      </c>
      <c r="H53" s="58"/>
      <c r="I53" s="59" t="s">
        <v>23</v>
      </c>
    </row>
    <row r="54" spans="7:9" x14ac:dyDescent="0.2">
      <c r="G54" s="1">
        <v>0.5394670050761422</v>
      </c>
      <c r="H54" s="2"/>
      <c r="I54" s="3">
        <v>0.46053299492385785</v>
      </c>
    </row>
    <row r="55" spans="7:9" x14ac:dyDescent="0.2">
      <c r="G55" s="4">
        <v>0.59212127190819108</v>
      </c>
      <c r="H55" s="5"/>
      <c r="I55" s="6">
        <v>0.40787872809180892</v>
      </c>
    </row>
    <row r="56" spans="7:9" x14ac:dyDescent="0.2">
      <c r="G56" s="4">
        <v>0.71369253089199058</v>
      </c>
      <c r="H56" s="5"/>
      <c r="I56" s="6">
        <v>0.28630746910800936</v>
      </c>
    </row>
    <row r="57" spans="7:9" x14ac:dyDescent="0.2">
      <c r="G57" s="4">
        <v>0.77450655166694315</v>
      </c>
      <c r="H57" s="5"/>
      <c r="I57" s="6">
        <v>0.2254934483330569</v>
      </c>
    </row>
    <row r="58" spans="7:9" ht="17" thickBot="1" x14ac:dyDescent="0.25">
      <c r="G58" s="7">
        <v>0.80550938019472818</v>
      </c>
      <c r="H58" s="8"/>
      <c r="I58" s="9">
        <v>0.19449061980527188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3D6A1-8A6D-5145-BFD1-09E395FD6FED}">
  <dimension ref="A2:L55"/>
  <sheetViews>
    <sheetView topLeftCell="A11" workbookViewId="0">
      <selection activeCell="O13" sqref="O13"/>
    </sheetView>
  </sheetViews>
  <sheetFormatPr baseColWidth="10" defaultRowHeight="16" x14ac:dyDescent="0.2"/>
  <cols>
    <col min="2" max="4" width="10.83203125" customWidth="1"/>
  </cols>
  <sheetData>
    <row r="2" spans="1:12" x14ac:dyDescent="0.2">
      <c r="A2" s="16"/>
      <c r="B2" s="44" t="s">
        <v>13</v>
      </c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2">
      <c r="A3" s="16"/>
      <c r="B3" s="44" t="s">
        <v>14</v>
      </c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1:12" x14ac:dyDescent="0.2">
      <c r="A4" s="16"/>
      <c r="B4" s="44" t="s">
        <v>15</v>
      </c>
      <c r="C4" s="16"/>
      <c r="D4" s="16"/>
      <c r="E4" s="16"/>
      <c r="F4" s="16"/>
      <c r="G4" s="16"/>
      <c r="H4" s="16"/>
      <c r="I4" s="16"/>
      <c r="J4" s="16"/>
      <c r="K4" s="16"/>
      <c r="L4" s="16"/>
    </row>
    <row r="5" spans="1:12" ht="17" thickBot="1" x14ac:dyDescent="0.2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1:12" ht="17" thickBot="1" x14ac:dyDescent="0.25">
      <c r="A6" s="16"/>
      <c r="B6" s="48" t="s">
        <v>16</v>
      </c>
      <c r="C6" s="40" t="s">
        <v>0</v>
      </c>
      <c r="D6" s="40" t="s">
        <v>2</v>
      </c>
      <c r="E6" s="40" t="s">
        <v>4</v>
      </c>
      <c r="F6" s="40" t="s">
        <v>1</v>
      </c>
      <c r="G6" s="40" t="s">
        <v>5</v>
      </c>
      <c r="H6" s="40" t="s">
        <v>6</v>
      </c>
      <c r="I6" s="41" t="s">
        <v>3</v>
      </c>
      <c r="J6" s="16"/>
      <c r="K6" s="19" t="s">
        <v>10</v>
      </c>
      <c r="L6" s="20">
        <v>333287557</v>
      </c>
    </row>
    <row r="7" spans="1:12" x14ac:dyDescent="0.2">
      <c r="A7" s="16"/>
      <c r="B7" s="50">
        <v>28007</v>
      </c>
      <c r="C7" s="45">
        <v>26</v>
      </c>
      <c r="D7" s="45">
        <v>38</v>
      </c>
      <c r="E7" s="45">
        <v>40</v>
      </c>
      <c r="F7" s="21">
        <v>26</v>
      </c>
      <c r="G7" s="46">
        <v>36</v>
      </c>
      <c r="H7" s="46">
        <v>40</v>
      </c>
      <c r="I7" s="47">
        <v>40</v>
      </c>
      <c r="J7" s="16"/>
      <c r="K7" s="23"/>
      <c r="L7" s="23"/>
    </row>
    <row r="8" spans="1:12" x14ac:dyDescent="0.2">
      <c r="A8" s="16"/>
      <c r="B8" s="51">
        <v>55000</v>
      </c>
      <c r="C8" s="23">
        <v>54</v>
      </c>
      <c r="D8" s="23">
        <v>71</v>
      </c>
      <c r="E8" s="23">
        <v>72</v>
      </c>
      <c r="F8" s="23">
        <v>49</v>
      </c>
      <c r="G8" s="17">
        <v>70</v>
      </c>
      <c r="H8" s="17">
        <v>67</v>
      </c>
      <c r="I8" s="33">
        <v>75</v>
      </c>
      <c r="J8" s="16"/>
      <c r="K8" s="23"/>
      <c r="L8" s="16"/>
    </row>
    <row r="9" spans="1:12" x14ac:dyDescent="0.2">
      <c r="A9" s="16"/>
      <c r="B9" s="51">
        <v>89744</v>
      </c>
      <c r="C9" s="23">
        <v>76</v>
      </c>
      <c r="D9" s="23">
        <v>88</v>
      </c>
      <c r="E9" s="23">
        <v>89</v>
      </c>
      <c r="F9" s="23">
        <v>69</v>
      </c>
      <c r="G9" s="17">
        <v>87</v>
      </c>
      <c r="H9" s="17">
        <v>84</v>
      </c>
      <c r="I9" s="33">
        <v>89</v>
      </c>
      <c r="J9" s="16"/>
      <c r="K9" s="23"/>
      <c r="L9" s="16"/>
    </row>
    <row r="10" spans="1:12" ht="17" thickBot="1" x14ac:dyDescent="0.25">
      <c r="A10" s="16"/>
      <c r="B10" s="52">
        <v>149131</v>
      </c>
      <c r="C10" s="25">
        <v>90</v>
      </c>
      <c r="D10" s="25">
        <v>95</v>
      </c>
      <c r="E10" s="25">
        <v>97</v>
      </c>
      <c r="F10" s="25">
        <v>86</v>
      </c>
      <c r="G10" s="34">
        <v>94</v>
      </c>
      <c r="H10" s="34">
        <v>95</v>
      </c>
      <c r="I10" s="35">
        <v>96</v>
      </c>
      <c r="J10" s="16"/>
      <c r="K10" s="23"/>
      <c r="L10" s="16"/>
    </row>
    <row r="11" spans="1:12" ht="17" thickBot="1" x14ac:dyDescent="0.25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23"/>
      <c r="L11" s="16"/>
    </row>
    <row r="12" spans="1:12" ht="17" thickBot="1" x14ac:dyDescent="0.25">
      <c r="A12" s="16"/>
      <c r="B12" s="48" t="s">
        <v>7</v>
      </c>
      <c r="C12" s="54" t="s">
        <v>0</v>
      </c>
      <c r="D12" s="55" t="s">
        <v>8</v>
      </c>
      <c r="E12" s="55" t="s">
        <v>4</v>
      </c>
      <c r="F12" s="55" t="s">
        <v>1</v>
      </c>
      <c r="G12" s="55" t="s">
        <v>5</v>
      </c>
      <c r="H12" s="55" t="s">
        <v>6</v>
      </c>
      <c r="I12" s="56" t="s">
        <v>3</v>
      </c>
      <c r="J12" s="16"/>
      <c r="K12" s="23"/>
      <c r="L12" s="16"/>
    </row>
    <row r="13" spans="1:12" x14ac:dyDescent="0.2">
      <c r="A13" s="16"/>
      <c r="B13" s="42">
        <v>1</v>
      </c>
      <c r="C13" s="36">
        <f>C7</f>
        <v>26</v>
      </c>
      <c r="D13" s="36">
        <f>D7</f>
        <v>38</v>
      </c>
      <c r="E13" s="36">
        <f>E7</f>
        <v>40</v>
      </c>
      <c r="F13" s="36">
        <f>F7</f>
        <v>26</v>
      </c>
      <c r="G13" s="36">
        <f>G7</f>
        <v>36</v>
      </c>
      <c r="H13" s="36">
        <f>H7</f>
        <v>40</v>
      </c>
      <c r="I13" s="37">
        <f>I7</f>
        <v>40</v>
      </c>
      <c r="J13" s="16"/>
      <c r="K13" s="23"/>
      <c r="L13" s="16"/>
    </row>
    <row r="14" spans="1:12" x14ac:dyDescent="0.2">
      <c r="A14" s="16"/>
      <c r="B14" s="42">
        <v>2</v>
      </c>
      <c r="C14" s="36">
        <f>C8-C7</f>
        <v>28</v>
      </c>
      <c r="D14" s="36">
        <f>D8-D7</f>
        <v>33</v>
      </c>
      <c r="E14" s="36">
        <f>E8-E7</f>
        <v>32</v>
      </c>
      <c r="F14" s="36">
        <f>F8-F7</f>
        <v>23</v>
      </c>
      <c r="G14" s="36">
        <f>G8-G7</f>
        <v>34</v>
      </c>
      <c r="H14" s="36">
        <f>H8-H7</f>
        <v>27</v>
      </c>
      <c r="I14" s="37">
        <f>I8-I7</f>
        <v>35</v>
      </c>
      <c r="J14" s="16"/>
      <c r="K14" s="23"/>
      <c r="L14" s="16"/>
    </row>
    <row r="15" spans="1:12" x14ac:dyDescent="0.2">
      <c r="A15" s="16"/>
      <c r="B15" s="42">
        <v>3</v>
      </c>
      <c r="C15" s="36">
        <f>C9-C8</f>
        <v>22</v>
      </c>
      <c r="D15" s="36">
        <f>D9-D8</f>
        <v>17</v>
      </c>
      <c r="E15" s="36">
        <f>E9-E8</f>
        <v>17</v>
      </c>
      <c r="F15" s="36">
        <f>F9-F8</f>
        <v>20</v>
      </c>
      <c r="G15" s="36">
        <f>G9-G8</f>
        <v>17</v>
      </c>
      <c r="H15" s="36">
        <f>H9-H8</f>
        <v>17</v>
      </c>
      <c r="I15" s="37">
        <f>I9-I8</f>
        <v>14</v>
      </c>
      <c r="J15" s="18"/>
      <c r="K15" s="23"/>
      <c r="L15" s="16"/>
    </row>
    <row r="16" spans="1:12" x14ac:dyDescent="0.2">
      <c r="A16" s="16"/>
      <c r="B16" s="42">
        <v>4</v>
      </c>
      <c r="C16" s="36">
        <f>C10-C9</f>
        <v>14</v>
      </c>
      <c r="D16" s="36">
        <f>D10-D9</f>
        <v>7</v>
      </c>
      <c r="E16" s="36">
        <f>E10-E9</f>
        <v>8</v>
      </c>
      <c r="F16" s="36">
        <f>F10-F9</f>
        <v>17</v>
      </c>
      <c r="G16" s="36">
        <f>G10-G9</f>
        <v>7</v>
      </c>
      <c r="H16" s="36">
        <f>H10-H9</f>
        <v>11</v>
      </c>
      <c r="I16" s="37">
        <f>I10-I9</f>
        <v>7</v>
      </c>
      <c r="J16" s="18"/>
      <c r="K16" s="23"/>
      <c r="L16" s="16"/>
    </row>
    <row r="17" spans="1:12" x14ac:dyDescent="0.2">
      <c r="A17" s="16"/>
      <c r="B17" s="42">
        <v>5</v>
      </c>
      <c r="C17" s="36">
        <f>100-C10</f>
        <v>10</v>
      </c>
      <c r="D17" s="36">
        <f>100-D10</f>
        <v>5</v>
      </c>
      <c r="E17" s="36">
        <f>100-E10</f>
        <v>3</v>
      </c>
      <c r="F17" s="36">
        <f>100-F10</f>
        <v>14</v>
      </c>
      <c r="G17" s="36">
        <f>100-G10</f>
        <v>6</v>
      </c>
      <c r="H17" s="36">
        <f>100-H10</f>
        <v>5</v>
      </c>
      <c r="I17" s="37">
        <f>100-I10</f>
        <v>4</v>
      </c>
      <c r="J17" s="18"/>
      <c r="K17" s="23"/>
      <c r="L17" s="16"/>
    </row>
    <row r="18" spans="1:12" ht="17" thickBot="1" x14ac:dyDescent="0.25">
      <c r="A18" s="16"/>
      <c r="B18" s="49" t="s">
        <v>17</v>
      </c>
      <c r="C18" s="38">
        <f>SUM(C13:C17)</f>
        <v>100</v>
      </c>
      <c r="D18" s="38">
        <f t="shared" ref="D18:I18" si="0">SUM(D13:D17)</f>
        <v>100</v>
      </c>
      <c r="E18" s="38">
        <f t="shared" si="0"/>
        <v>100</v>
      </c>
      <c r="F18" s="38">
        <f t="shared" si="0"/>
        <v>100</v>
      </c>
      <c r="G18" s="38">
        <f t="shared" si="0"/>
        <v>100</v>
      </c>
      <c r="H18" s="38">
        <f t="shared" si="0"/>
        <v>100</v>
      </c>
      <c r="I18" s="39">
        <f t="shared" si="0"/>
        <v>100</v>
      </c>
      <c r="J18" s="18"/>
      <c r="K18" s="23"/>
      <c r="L18" s="16"/>
    </row>
    <row r="19" spans="1:12" ht="17" thickBot="1" x14ac:dyDescent="0.25">
      <c r="A19" s="16"/>
      <c r="B19" s="16"/>
      <c r="C19" s="16"/>
      <c r="D19" s="16"/>
      <c r="E19" s="16"/>
      <c r="F19" s="16"/>
      <c r="G19" s="16"/>
      <c r="H19" s="16"/>
      <c r="I19" s="16"/>
      <c r="J19" s="18"/>
      <c r="K19" s="23"/>
      <c r="L19" s="16"/>
    </row>
    <row r="20" spans="1:12" x14ac:dyDescent="0.2">
      <c r="A20" s="16"/>
      <c r="B20" s="48" t="s">
        <v>9</v>
      </c>
      <c r="C20" s="21">
        <v>59.3</v>
      </c>
      <c r="D20" s="21">
        <v>13.6</v>
      </c>
      <c r="E20" s="21">
        <v>1.3</v>
      </c>
      <c r="F20" s="21">
        <v>6.1</v>
      </c>
      <c r="G20" s="21">
        <v>0.3</v>
      </c>
      <c r="H20" s="21">
        <v>2.9</v>
      </c>
      <c r="I20" s="22">
        <v>18.899999999999999</v>
      </c>
      <c r="J20" s="18"/>
      <c r="K20" s="23"/>
      <c r="L20" s="16"/>
    </row>
    <row r="21" spans="1:12" ht="17" thickBot="1" x14ac:dyDescent="0.25">
      <c r="A21" s="16"/>
      <c r="B21" s="49" t="s">
        <v>12</v>
      </c>
      <c r="C21" s="25">
        <f>C20*$L$6/100</f>
        <v>197639521.301</v>
      </c>
      <c r="D21" s="25">
        <f>D20*$L$6/100</f>
        <v>45327107.751999997</v>
      </c>
      <c r="E21" s="25">
        <f>E20*$L$6/100</f>
        <v>4332738.2410000004</v>
      </c>
      <c r="F21" s="25">
        <f>F20*$L$6/100</f>
        <v>20330540.976999998</v>
      </c>
      <c r="G21" s="25">
        <f>G20*$L$6/100</f>
        <v>999862.67099999997</v>
      </c>
      <c r="H21" s="25">
        <f>H20*$L$6/100</f>
        <v>9665339.152999999</v>
      </c>
      <c r="I21" s="26">
        <f>I20*$L$6/100</f>
        <v>62991348.272999994</v>
      </c>
      <c r="J21" s="16"/>
      <c r="K21" s="16"/>
      <c r="L21" s="16"/>
    </row>
    <row r="22" spans="1:12" ht="17" thickBot="1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</row>
    <row r="23" spans="1:12" ht="17" thickBot="1" x14ac:dyDescent="0.25">
      <c r="A23" s="16"/>
      <c r="B23" s="48" t="s">
        <v>18</v>
      </c>
      <c r="C23" s="54" t="s">
        <v>0</v>
      </c>
      <c r="D23" s="55" t="s">
        <v>2</v>
      </c>
      <c r="E23" s="55" t="s">
        <v>4</v>
      </c>
      <c r="F23" s="55" t="s">
        <v>1</v>
      </c>
      <c r="G23" s="55" t="s">
        <v>5</v>
      </c>
      <c r="H23" s="55" t="s">
        <v>22</v>
      </c>
      <c r="I23" s="56" t="s">
        <v>3</v>
      </c>
      <c r="J23" s="16"/>
      <c r="K23" s="48" t="s">
        <v>11</v>
      </c>
      <c r="L23" s="16"/>
    </row>
    <row r="24" spans="1:12" x14ac:dyDescent="0.2">
      <c r="A24" s="16"/>
      <c r="B24" s="42"/>
      <c r="C24" s="23">
        <f>C13*C$21/100</f>
        <v>51386275.538260005</v>
      </c>
      <c r="D24" s="23">
        <f>D13*D$21/100</f>
        <v>17224300.94576</v>
      </c>
      <c r="E24" s="23">
        <f>E13*E$21/100</f>
        <v>1733095.2964000001</v>
      </c>
      <c r="F24" s="23">
        <f>F13*F$21/100</f>
        <v>5285940.6540199993</v>
      </c>
      <c r="G24" s="23">
        <f>G13*G$21/100</f>
        <v>359950.56155999994</v>
      </c>
      <c r="H24" s="23">
        <f>H13*H$21/100</f>
        <v>3866135.6611999995</v>
      </c>
      <c r="I24" s="24">
        <f>I13*I$21/100</f>
        <v>25196539.309199996</v>
      </c>
      <c r="J24" s="16"/>
      <c r="K24" s="42">
        <f>SUM(C24:I24)</f>
        <v>105052237.9664</v>
      </c>
      <c r="L24" s="16"/>
    </row>
    <row r="25" spans="1:12" x14ac:dyDescent="0.2">
      <c r="A25" s="16"/>
      <c r="B25" s="42"/>
      <c r="C25" s="23">
        <f>C14*C$21/100</f>
        <v>55339065.964279994</v>
      </c>
      <c r="D25" s="23">
        <f>D14*D$21/100</f>
        <v>14957945.55816</v>
      </c>
      <c r="E25" s="23">
        <f>E14*E$21/100</f>
        <v>1386476.2371200002</v>
      </c>
      <c r="F25" s="23">
        <f>F14*F$21/100</f>
        <v>4676024.4247099999</v>
      </c>
      <c r="G25" s="23">
        <f>G14*G$21/100</f>
        <v>339953.30813999998</v>
      </c>
      <c r="H25" s="23">
        <f>H14*H$21/100</f>
        <v>2609641.57131</v>
      </c>
      <c r="I25" s="24">
        <f>I14*I$21/100</f>
        <v>22046971.895549998</v>
      </c>
      <c r="J25" s="16"/>
      <c r="K25" s="42">
        <f>SUM(C25:I25)</f>
        <v>101356078.95926999</v>
      </c>
      <c r="L25" s="16"/>
    </row>
    <row r="26" spans="1:12" x14ac:dyDescent="0.2">
      <c r="A26" s="16"/>
      <c r="B26" s="42"/>
      <c r="C26" s="23">
        <f>C15*C$21/100</f>
        <v>43480694.686219998</v>
      </c>
      <c r="D26" s="23">
        <f>D15*D$21/100</f>
        <v>7705608.3178399988</v>
      </c>
      <c r="E26" s="23">
        <f>E15*E$21/100</f>
        <v>736565.50097000005</v>
      </c>
      <c r="F26" s="23">
        <f>F15*F$21/100</f>
        <v>4066108.1953999996</v>
      </c>
      <c r="G26" s="23">
        <f>G15*G$21/100</f>
        <v>169976.65406999999</v>
      </c>
      <c r="H26" s="23">
        <f>H15*H$21/100</f>
        <v>1643107.6560099998</v>
      </c>
      <c r="I26" s="24">
        <f>I15*I$21/100</f>
        <v>8818788.7582199983</v>
      </c>
      <c r="J26" s="16"/>
      <c r="K26" s="42">
        <f>SUM(C26:I26)</f>
        <v>66620849.76873</v>
      </c>
      <c r="L26" s="16"/>
    </row>
    <row r="27" spans="1:12" x14ac:dyDescent="0.2">
      <c r="A27" s="16"/>
      <c r="B27" s="42"/>
      <c r="C27" s="23">
        <f>C16*C$21/100</f>
        <v>27669532.982139997</v>
      </c>
      <c r="D27" s="23">
        <f>D16*D$21/100</f>
        <v>3172897.5426400001</v>
      </c>
      <c r="E27" s="23">
        <f>E16*E$21/100</f>
        <v>346619.05928000004</v>
      </c>
      <c r="F27" s="23">
        <f>F16*F$21/100</f>
        <v>3456191.9660899998</v>
      </c>
      <c r="G27" s="23">
        <f>G16*G$21/100</f>
        <v>69990.386969999992</v>
      </c>
      <c r="H27" s="23">
        <f>H16*H$21/100</f>
        <v>1063187.3068299999</v>
      </c>
      <c r="I27" s="24">
        <f>I16*I$21/100</f>
        <v>4409394.3791099992</v>
      </c>
      <c r="J27" s="16"/>
      <c r="K27" s="42">
        <f>SUM(C27:I27)</f>
        <v>40187813.623059995</v>
      </c>
      <c r="L27" s="16"/>
    </row>
    <row r="28" spans="1:12" ht="17" thickBot="1" x14ac:dyDescent="0.25">
      <c r="A28" s="16"/>
      <c r="B28" s="43"/>
      <c r="C28" s="25">
        <f>C17*C$21/100</f>
        <v>19763952.130100001</v>
      </c>
      <c r="D28" s="25">
        <f>D17*D$21/100</f>
        <v>2266355.3876</v>
      </c>
      <c r="E28" s="25">
        <f>E17*E$21/100</f>
        <v>129982.14723000002</v>
      </c>
      <c r="F28" s="25">
        <f>F17*F$21/100</f>
        <v>2846275.7367799999</v>
      </c>
      <c r="G28" s="25">
        <f>G17*G$21/100</f>
        <v>59991.760259999995</v>
      </c>
      <c r="H28" s="25">
        <f>H17*H$21/100</f>
        <v>483266.95764999994</v>
      </c>
      <c r="I28" s="26">
        <f>I17*I$21/100</f>
        <v>2519653.9309199997</v>
      </c>
      <c r="J28" s="16"/>
      <c r="K28" s="43">
        <f>SUM(C28:I28)</f>
        <v>28069478.05054</v>
      </c>
    </row>
    <row r="29" spans="1:12" ht="17" thickBot="1" x14ac:dyDescent="0.2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2" x14ac:dyDescent="0.2">
      <c r="A30" s="16"/>
      <c r="B30" s="48" t="s">
        <v>19</v>
      </c>
      <c r="C30" s="21">
        <f>C24/$K24</f>
        <v>0.48914974619289348</v>
      </c>
      <c r="D30" s="21">
        <f>D24/$K24</f>
        <v>0.16395939086294417</v>
      </c>
      <c r="E30" s="21">
        <f>E24/$K24</f>
        <v>1.6497461928934011E-2</v>
      </c>
      <c r="F30" s="21">
        <f>F24/$K24</f>
        <v>5.0317258883248728E-2</v>
      </c>
      <c r="G30" s="21">
        <f>G24/$K24</f>
        <v>3.426395939086294E-3</v>
      </c>
      <c r="H30" s="21">
        <f>H24/$K24</f>
        <v>3.6802030456852791E-2</v>
      </c>
      <c r="I30" s="22">
        <f>I24/$K24</f>
        <v>0.23984771573604058</v>
      </c>
      <c r="J30" s="16"/>
      <c r="K30" s="16"/>
    </row>
    <row r="31" spans="1:12" x14ac:dyDescent="0.2">
      <c r="A31" s="16"/>
      <c r="B31" s="53" t="s">
        <v>21</v>
      </c>
      <c r="C31" s="23">
        <f>C25/$K25</f>
        <v>0.54598664956759069</v>
      </c>
      <c r="D31" s="23">
        <f>D25/$K25</f>
        <v>0.14757817894840683</v>
      </c>
      <c r="E31" s="23">
        <f>E25/$K25</f>
        <v>1.3679260793791724E-2</v>
      </c>
      <c r="F31" s="23">
        <f>F25/$K25</f>
        <v>4.6134622340600444E-2</v>
      </c>
      <c r="G31" s="23">
        <f>G25/$K25</f>
        <v>3.3540495215547009E-3</v>
      </c>
      <c r="H31" s="23">
        <f>H25/$K25</f>
        <v>2.5747262503699322E-2</v>
      </c>
      <c r="I31" s="24">
        <f>I25/$K25</f>
        <v>0.21751997632435632</v>
      </c>
      <c r="J31" s="16"/>
      <c r="K31" s="16"/>
    </row>
    <row r="32" spans="1:12" x14ac:dyDescent="0.2">
      <c r="A32" s="16"/>
      <c r="B32" s="42"/>
      <c r="C32" s="23">
        <f>C26/$K26</f>
        <v>0.65265896242933608</v>
      </c>
      <c r="D32" s="23">
        <f>D26/$K26</f>
        <v>0.11566361498824351</v>
      </c>
      <c r="E32" s="23">
        <f>E26/$K26</f>
        <v>1.1056080844464456E-2</v>
      </c>
      <c r="F32" s="23">
        <f>F26/$K26</f>
        <v>6.1033568462654453E-2</v>
      </c>
      <c r="G32" s="23">
        <f>G26/$K26</f>
        <v>2.5514032717994894E-3</v>
      </c>
      <c r="H32" s="23">
        <f>H26/$K26</f>
        <v>2.4663564960728399E-2</v>
      </c>
      <c r="I32" s="24">
        <f>I26/$K26</f>
        <v>0.13237280504277349</v>
      </c>
      <c r="J32" s="23"/>
      <c r="K32" s="16"/>
    </row>
    <row r="33" spans="1:11" x14ac:dyDescent="0.2">
      <c r="A33" s="16"/>
      <c r="B33" s="42"/>
      <c r="C33" s="23">
        <f>C27/$K27</f>
        <v>0.68850555647702771</v>
      </c>
      <c r="D33" s="23">
        <f>D27/$K27</f>
        <v>7.8951733289102682E-2</v>
      </c>
      <c r="E33" s="23">
        <f>E27/$K27</f>
        <v>8.6249792668767651E-3</v>
      </c>
      <c r="F33" s="23">
        <f>F27/$K27</f>
        <v>8.6000995189915413E-2</v>
      </c>
      <c r="G33" s="23">
        <f>G27/$K27</f>
        <v>1.7415823519655001E-3</v>
      </c>
      <c r="H33" s="23">
        <f>H27/$K27</f>
        <v>2.6455465251285455E-2</v>
      </c>
      <c r="I33" s="24">
        <f>I27/$K27</f>
        <v>0.10971968817382649</v>
      </c>
      <c r="J33" s="23"/>
      <c r="K33" s="16"/>
    </row>
    <row r="34" spans="1:11" ht="17" thickBot="1" x14ac:dyDescent="0.25">
      <c r="A34" s="16"/>
      <c r="B34" s="43"/>
      <c r="C34" s="25">
        <f>C28/$K28</f>
        <v>0.70410828781762058</v>
      </c>
      <c r="D34" s="25">
        <f>D28/$K28</f>
        <v>8.0740916646877228E-2</v>
      </c>
      <c r="E34" s="25">
        <f>E28/$K28</f>
        <v>4.6307290429826653E-3</v>
      </c>
      <c r="F34" s="25">
        <f>F28/$K28</f>
        <v>0.10140109237710757</v>
      </c>
      <c r="G34" s="25">
        <f>G28/$K28</f>
        <v>2.1372595582996911E-3</v>
      </c>
      <c r="H34" s="25">
        <f>H28/$K28</f>
        <v>1.7216813108525287E-2</v>
      </c>
      <c r="I34" s="26">
        <f>I28/$K28</f>
        <v>8.9764901448587023E-2</v>
      </c>
      <c r="J34" s="23"/>
      <c r="K34" s="16"/>
    </row>
    <row r="35" spans="1:11" ht="17" thickBot="1" x14ac:dyDescent="0.25">
      <c r="A35" s="16"/>
      <c r="B35" s="16"/>
      <c r="C35" s="16"/>
      <c r="D35" s="16"/>
      <c r="E35" s="16"/>
      <c r="F35" s="16"/>
      <c r="G35" s="16"/>
      <c r="H35" s="16"/>
      <c r="I35" s="16"/>
      <c r="J35" s="23"/>
      <c r="K35" s="16"/>
    </row>
    <row r="36" spans="1:11" x14ac:dyDescent="0.2">
      <c r="A36" s="16"/>
      <c r="B36" s="48" t="s">
        <v>20</v>
      </c>
      <c r="C36" s="27">
        <f>C30</f>
        <v>0.48914974619289348</v>
      </c>
      <c r="D36" s="27">
        <f t="shared" ref="D36:I36" si="1">D30</f>
        <v>0.16395939086294417</v>
      </c>
      <c r="E36" s="27">
        <f t="shared" si="1"/>
        <v>1.6497461928934011E-2</v>
      </c>
      <c r="F36" s="27">
        <f t="shared" si="1"/>
        <v>5.0317258883248728E-2</v>
      </c>
      <c r="G36" s="27">
        <f t="shared" si="1"/>
        <v>3.426395939086294E-3</v>
      </c>
      <c r="H36" s="27">
        <f t="shared" si="1"/>
        <v>3.6802030456852791E-2</v>
      </c>
      <c r="I36" s="28">
        <f t="shared" si="1"/>
        <v>0.23984771573604058</v>
      </c>
      <c r="J36" s="23"/>
      <c r="K36" s="16"/>
    </row>
    <row r="37" spans="1:11" x14ac:dyDescent="0.2">
      <c r="A37" s="16"/>
      <c r="B37" s="53" t="s">
        <v>21</v>
      </c>
      <c r="C37" s="29">
        <f t="shared" ref="C37:I40" si="2">C31</f>
        <v>0.54598664956759069</v>
      </c>
      <c r="D37" s="29">
        <f t="shared" si="2"/>
        <v>0.14757817894840683</v>
      </c>
      <c r="E37" s="29">
        <f t="shared" si="2"/>
        <v>1.3679260793791724E-2</v>
      </c>
      <c r="F37" s="29">
        <f t="shared" si="2"/>
        <v>4.6134622340600444E-2</v>
      </c>
      <c r="G37" s="29">
        <f t="shared" si="2"/>
        <v>3.3540495215547009E-3</v>
      </c>
      <c r="H37" s="29">
        <f t="shared" si="2"/>
        <v>2.5747262503699322E-2</v>
      </c>
      <c r="I37" s="30">
        <f t="shared" si="2"/>
        <v>0.21751997632435632</v>
      </c>
      <c r="J37" s="16"/>
      <c r="K37" s="16"/>
    </row>
    <row r="38" spans="1:11" x14ac:dyDescent="0.2">
      <c r="A38" s="16"/>
      <c r="B38" s="42"/>
      <c r="C38" s="29">
        <f t="shared" si="2"/>
        <v>0.65265896242933608</v>
      </c>
      <c r="D38" s="29">
        <f t="shared" si="2"/>
        <v>0.11566361498824351</v>
      </c>
      <c r="E38" s="29">
        <f t="shared" si="2"/>
        <v>1.1056080844464456E-2</v>
      </c>
      <c r="F38" s="29">
        <f t="shared" si="2"/>
        <v>6.1033568462654453E-2</v>
      </c>
      <c r="G38" s="29">
        <f t="shared" si="2"/>
        <v>2.5514032717994894E-3</v>
      </c>
      <c r="H38" s="29">
        <f t="shared" si="2"/>
        <v>2.4663564960728399E-2</v>
      </c>
      <c r="I38" s="30">
        <f t="shared" si="2"/>
        <v>0.13237280504277349</v>
      </c>
      <c r="J38" s="16"/>
      <c r="K38" s="16"/>
    </row>
    <row r="39" spans="1:11" x14ac:dyDescent="0.2">
      <c r="A39" s="16"/>
      <c r="B39" s="42"/>
      <c r="C39" s="29">
        <f t="shared" si="2"/>
        <v>0.68850555647702771</v>
      </c>
      <c r="D39" s="29">
        <f t="shared" si="2"/>
        <v>7.8951733289102682E-2</v>
      </c>
      <c r="E39" s="29">
        <f t="shared" si="2"/>
        <v>8.6249792668767651E-3</v>
      </c>
      <c r="F39" s="29">
        <f t="shared" si="2"/>
        <v>8.6000995189915413E-2</v>
      </c>
      <c r="G39" s="29">
        <f t="shared" si="2"/>
        <v>1.7415823519655001E-3</v>
      </c>
      <c r="H39" s="29">
        <f t="shared" si="2"/>
        <v>2.6455465251285455E-2</v>
      </c>
      <c r="I39" s="30">
        <f t="shared" si="2"/>
        <v>0.10971968817382649</v>
      </c>
      <c r="J39" s="16"/>
      <c r="K39" s="16"/>
    </row>
    <row r="40" spans="1:11" ht="17" thickBot="1" x14ac:dyDescent="0.25">
      <c r="A40" s="16"/>
      <c r="B40" s="43"/>
      <c r="C40" s="31">
        <f t="shared" si="2"/>
        <v>0.70410828781762058</v>
      </c>
      <c r="D40" s="31">
        <f t="shared" si="2"/>
        <v>8.0740916646877228E-2</v>
      </c>
      <c r="E40" s="31">
        <f t="shared" si="2"/>
        <v>4.6307290429826653E-3</v>
      </c>
      <c r="F40" s="31">
        <f t="shared" si="2"/>
        <v>0.10140109237710757</v>
      </c>
      <c r="G40" s="31">
        <f t="shared" si="2"/>
        <v>2.1372595582996911E-3</v>
      </c>
      <c r="H40" s="31">
        <f t="shared" si="2"/>
        <v>1.7216813108525287E-2</v>
      </c>
      <c r="I40" s="32">
        <f t="shared" si="2"/>
        <v>8.9764901448587023E-2</v>
      </c>
      <c r="J40" s="16"/>
      <c r="K40" s="16"/>
    </row>
    <row r="41" spans="1:11" x14ac:dyDescent="0.2">
      <c r="J41" s="16"/>
    </row>
    <row r="42" spans="1:11" ht="17" thickBot="1" x14ac:dyDescent="0.25">
      <c r="K42" s="16"/>
    </row>
    <row r="43" spans="1:11" ht="17" thickBot="1" x14ac:dyDescent="0.25">
      <c r="G43" s="60" t="s">
        <v>24</v>
      </c>
      <c r="H43" s="61"/>
      <c r="I43" s="62" t="s">
        <v>23</v>
      </c>
    </row>
    <row r="44" spans="1:11" x14ac:dyDescent="0.2">
      <c r="G44" s="10">
        <f>C30+F30</f>
        <v>0.5394670050761422</v>
      </c>
      <c r="H44" s="11"/>
      <c r="I44" s="12">
        <f>D30+E30+G30+H30+I30</f>
        <v>0.46053299492385785</v>
      </c>
    </row>
    <row r="45" spans="1:11" x14ac:dyDescent="0.2">
      <c r="G45" s="10">
        <f t="shared" ref="G45:G48" si="3">C31+F31</f>
        <v>0.59212127190819108</v>
      </c>
      <c r="H45" s="11"/>
      <c r="I45" s="12">
        <f t="shared" ref="I45:I48" si="4">D31+E31+G31+H31+I31</f>
        <v>0.40787872809180892</v>
      </c>
    </row>
    <row r="46" spans="1:11" x14ac:dyDescent="0.2">
      <c r="G46" s="10">
        <f t="shared" si="3"/>
        <v>0.71369253089199058</v>
      </c>
      <c r="H46" s="11"/>
      <c r="I46" s="12">
        <f t="shared" si="4"/>
        <v>0.28630746910800936</v>
      </c>
    </row>
    <row r="47" spans="1:11" x14ac:dyDescent="0.2">
      <c r="G47" s="10">
        <f t="shared" si="3"/>
        <v>0.77450655166694315</v>
      </c>
      <c r="H47" s="11"/>
      <c r="I47" s="12">
        <f t="shared" si="4"/>
        <v>0.2254934483330569</v>
      </c>
    </row>
    <row r="48" spans="1:11" ht="17" thickBot="1" x14ac:dyDescent="0.25">
      <c r="G48" s="13">
        <f t="shared" si="3"/>
        <v>0.80550938019472818</v>
      </c>
      <c r="H48" s="14"/>
      <c r="I48" s="15">
        <f t="shared" si="4"/>
        <v>0.19449061980527188</v>
      </c>
    </row>
    <row r="49" spans="7:9" ht="17" thickBot="1" x14ac:dyDescent="0.25"/>
    <row r="50" spans="7:9" ht="17" thickBot="1" x14ac:dyDescent="0.25">
      <c r="G50" s="57" t="s">
        <v>24</v>
      </c>
      <c r="H50" s="58"/>
      <c r="I50" s="59" t="s">
        <v>23</v>
      </c>
    </row>
    <row r="51" spans="7:9" x14ac:dyDescent="0.2">
      <c r="G51" s="1">
        <f>G44</f>
        <v>0.5394670050761422</v>
      </c>
      <c r="H51" s="2"/>
      <c r="I51" s="3">
        <f t="shared" ref="I51:J51" si="5">I44</f>
        <v>0.46053299492385785</v>
      </c>
    </row>
    <row r="52" spans="7:9" x14ac:dyDescent="0.2">
      <c r="G52" s="4">
        <f t="shared" ref="G52:I55" si="6">G45</f>
        <v>0.59212127190819108</v>
      </c>
      <c r="H52" s="5"/>
      <c r="I52" s="6">
        <f t="shared" si="6"/>
        <v>0.40787872809180892</v>
      </c>
    </row>
    <row r="53" spans="7:9" x14ac:dyDescent="0.2">
      <c r="G53" s="4">
        <f t="shared" si="6"/>
        <v>0.71369253089199058</v>
      </c>
      <c r="H53" s="5"/>
      <c r="I53" s="6">
        <f t="shared" si="6"/>
        <v>0.28630746910800936</v>
      </c>
    </row>
    <row r="54" spans="7:9" x14ac:dyDescent="0.2">
      <c r="G54" s="4">
        <f t="shared" si="6"/>
        <v>0.77450655166694315</v>
      </c>
      <c r="H54" s="5"/>
      <c r="I54" s="6">
        <f t="shared" si="6"/>
        <v>0.2254934483330569</v>
      </c>
    </row>
    <row r="55" spans="7:9" ht="17" thickBot="1" x14ac:dyDescent="0.25">
      <c r="G55" s="7">
        <f t="shared" si="6"/>
        <v>0.80550938019472818</v>
      </c>
      <c r="H55" s="8"/>
      <c r="I55" s="9">
        <f t="shared" si="6"/>
        <v>0.19449061980527188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2023-05-09T00:35:41Z</dcterms:created>
  <dcterms:modified xsi:type="dcterms:W3CDTF">2023-05-09T17:29:09Z</dcterms:modified>
</cp:coreProperties>
</file>