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 Analysis\R-Tools\Day10\"/>
    </mc:Choice>
  </mc:AlternateContent>
  <xr:revisionPtr revIDLastSave="0" documentId="13_ncr:1_{8D43E147-3D74-49FC-A8F2-CEFD7851467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L7" i="1"/>
  <c r="M7" i="1" s="1"/>
  <c r="L3" i="1"/>
  <c r="M3" i="1" s="1"/>
  <c r="L4" i="1"/>
  <c r="M4" i="1" s="1"/>
  <c r="L5" i="1"/>
  <c r="M5" i="1" s="1"/>
  <c r="L6" i="1"/>
  <c r="M6" i="1" s="1"/>
  <c r="L8" i="1"/>
  <c r="M8" i="1" s="1"/>
  <c r="L9" i="1"/>
  <c r="M9" i="1" s="1"/>
  <c r="L10" i="1"/>
  <c r="M10" i="1" s="1"/>
  <c r="N10" i="1" s="1"/>
  <c r="L11" i="1"/>
  <c r="M11" i="1" s="1"/>
  <c r="L12" i="1"/>
  <c r="M12" i="1" s="1"/>
  <c r="L13" i="1"/>
  <c r="M13" i="1" s="1"/>
  <c r="L14" i="1"/>
  <c r="M14" i="1" s="1"/>
  <c r="N14" i="1" s="1"/>
  <c r="L15" i="1"/>
  <c r="M15" i="1" s="1"/>
  <c r="N15" i="1" s="1"/>
  <c r="L16" i="1"/>
  <c r="M16" i="1" s="1"/>
  <c r="L17" i="1"/>
  <c r="M17" i="1" s="1"/>
  <c r="N17" i="1" s="1"/>
  <c r="L18" i="1"/>
  <c r="M18" i="1" s="1"/>
  <c r="N18" i="1" s="1"/>
  <c r="L19" i="1"/>
  <c r="M19" i="1" s="1"/>
  <c r="L20" i="1"/>
  <c r="M20" i="1" s="1"/>
  <c r="L21" i="1"/>
  <c r="M21" i="1" s="1"/>
  <c r="L22" i="1"/>
  <c r="M22" i="1" s="1"/>
  <c r="L23" i="1"/>
  <c r="M23" i="1" s="1"/>
  <c r="R23" i="1" s="1"/>
  <c r="L24" i="1"/>
  <c r="M24" i="1" s="1"/>
  <c r="L25" i="1"/>
  <c r="M25" i="1" s="1"/>
  <c r="R25" i="1" s="1"/>
  <c r="L26" i="1"/>
  <c r="M26" i="1" s="1"/>
  <c r="N26" i="1" s="1"/>
  <c r="L27" i="1"/>
  <c r="M27" i="1" s="1"/>
  <c r="L28" i="1"/>
  <c r="M28" i="1" s="1"/>
  <c r="L29" i="1"/>
  <c r="M29" i="1" s="1"/>
  <c r="L30" i="1"/>
  <c r="M30" i="1" s="1"/>
  <c r="R30" i="1" s="1"/>
  <c r="L31" i="1"/>
  <c r="M31" i="1" s="1"/>
  <c r="R31" i="1" s="1"/>
  <c r="L32" i="1"/>
  <c r="M32" i="1" s="1"/>
  <c r="L33" i="1"/>
  <c r="M33" i="1" s="1"/>
  <c r="R33" i="1" s="1"/>
  <c r="L2" i="1"/>
  <c r="M2" i="1" s="1"/>
  <c r="O2" i="1" s="1"/>
  <c r="R6" i="1" l="1"/>
  <c r="N6" i="1"/>
  <c r="R22" i="1"/>
  <c r="N22" i="1"/>
  <c r="R9" i="1"/>
  <c r="N9" i="1"/>
  <c r="R32" i="1"/>
  <c r="Q32" i="1"/>
  <c r="P32" i="1"/>
  <c r="O32" i="1"/>
  <c r="N32" i="1"/>
  <c r="N24" i="1"/>
  <c r="R24" i="1"/>
  <c r="Q24" i="1"/>
  <c r="P24" i="1"/>
  <c r="O24" i="1"/>
  <c r="N16" i="1"/>
  <c r="R16" i="1"/>
  <c r="Q16" i="1"/>
  <c r="P16" i="1"/>
  <c r="O16" i="1"/>
  <c r="R8" i="1"/>
  <c r="Q8" i="1"/>
  <c r="P8" i="1"/>
  <c r="O8" i="1"/>
  <c r="N8" i="1"/>
  <c r="R29" i="1"/>
  <c r="Q29" i="1"/>
  <c r="P29" i="1"/>
  <c r="O29" i="1"/>
  <c r="N29" i="1"/>
  <c r="R21" i="1"/>
  <c r="Q21" i="1"/>
  <c r="P21" i="1"/>
  <c r="O21" i="1"/>
  <c r="N21" i="1"/>
  <c r="R13" i="1"/>
  <c r="Q13" i="1"/>
  <c r="P13" i="1"/>
  <c r="O13" i="1"/>
  <c r="N13" i="1"/>
  <c r="N4" i="1"/>
  <c r="O4" i="1"/>
  <c r="R4" i="1"/>
  <c r="Q4" i="1"/>
  <c r="P4" i="1"/>
  <c r="R5" i="1"/>
  <c r="Q5" i="1"/>
  <c r="P5" i="1"/>
  <c r="O5" i="1"/>
  <c r="N5" i="1"/>
  <c r="O28" i="1"/>
  <c r="N28" i="1"/>
  <c r="R28" i="1"/>
  <c r="P28" i="1"/>
  <c r="Q28" i="1"/>
  <c r="N20" i="1"/>
  <c r="O20" i="1"/>
  <c r="R20" i="1"/>
  <c r="P20" i="1"/>
  <c r="Q20" i="1"/>
  <c r="N12" i="1"/>
  <c r="O12" i="1"/>
  <c r="Q12" i="1"/>
  <c r="P12" i="1"/>
  <c r="R12" i="1"/>
  <c r="N3" i="1"/>
  <c r="Q3" i="1"/>
  <c r="O3" i="1"/>
  <c r="R3" i="1"/>
  <c r="P3" i="1"/>
  <c r="R27" i="1"/>
  <c r="O27" i="1"/>
  <c r="N27" i="1"/>
  <c r="Q27" i="1"/>
  <c r="P27" i="1"/>
  <c r="R19" i="1"/>
  <c r="N19" i="1"/>
  <c r="Q19" i="1"/>
  <c r="O19" i="1"/>
  <c r="P19" i="1"/>
  <c r="N11" i="1"/>
  <c r="Q11" i="1"/>
  <c r="R11" i="1"/>
  <c r="P11" i="1"/>
  <c r="O11" i="1"/>
  <c r="R7" i="1"/>
  <c r="Q7" i="1"/>
  <c r="P7" i="1"/>
  <c r="O7" i="1"/>
  <c r="N7" i="1"/>
  <c r="N2" i="1"/>
  <c r="O10" i="1"/>
  <c r="N33" i="1"/>
  <c r="N23" i="1"/>
  <c r="O33" i="1"/>
  <c r="O25" i="1"/>
  <c r="O17" i="1"/>
  <c r="O9" i="1"/>
  <c r="P2" i="1"/>
  <c r="P26" i="1"/>
  <c r="P18" i="1"/>
  <c r="P10" i="1"/>
  <c r="Q2" i="1"/>
  <c r="Q26" i="1"/>
  <c r="Q18" i="1"/>
  <c r="Q10" i="1"/>
  <c r="R2" i="1"/>
  <c r="R26" i="1"/>
  <c r="R18" i="1"/>
  <c r="R10" i="1"/>
  <c r="N25" i="1"/>
  <c r="P33" i="1"/>
  <c r="P25" i="1"/>
  <c r="P17" i="1"/>
  <c r="P9" i="1"/>
  <c r="Q33" i="1"/>
  <c r="Q25" i="1"/>
  <c r="Q17" i="1"/>
  <c r="Q9" i="1"/>
  <c r="R17" i="1"/>
  <c r="O26" i="1"/>
  <c r="N31" i="1"/>
  <c r="O31" i="1"/>
  <c r="O23" i="1"/>
  <c r="O15" i="1"/>
  <c r="O18" i="1"/>
  <c r="N30" i="1"/>
  <c r="O30" i="1"/>
  <c r="O22" i="1"/>
  <c r="O14" i="1"/>
  <c r="O6" i="1"/>
  <c r="P31" i="1"/>
  <c r="P23" i="1"/>
  <c r="P15" i="1"/>
  <c r="Q31" i="1"/>
  <c r="Q23" i="1"/>
  <c r="Q15" i="1"/>
  <c r="R15" i="1"/>
  <c r="P30" i="1"/>
  <c r="P22" i="1"/>
  <c r="P14" i="1"/>
  <c r="P6" i="1"/>
  <c r="Q30" i="1"/>
  <c r="Q22" i="1"/>
  <c r="Q14" i="1"/>
  <c r="Q6" i="1"/>
  <c r="R14" i="1"/>
  <c r="N34" i="1" l="1"/>
  <c r="O34" i="1"/>
  <c r="P34" i="1"/>
  <c r="T2" i="1" s="1"/>
  <c r="Q34" i="1"/>
  <c r="R34" i="1"/>
  <c r="U2" i="1" l="1"/>
  <c r="V2" i="1" s="1"/>
</calcChain>
</file>

<file path=xl/sharedStrings.xml><?xml version="1.0" encoding="utf-8"?>
<sst xmlns="http://schemas.openxmlformats.org/spreadsheetml/2006/main" count="23" uniqueCount="23">
  <si>
    <t>mpg</t>
  </si>
  <si>
    <t>cyl</t>
  </si>
  <si>
    <t>disp</t>
  </si>
  <si>
    <t>hp</t>
  </si>
  <si>
    <t>drat</t>
  </si>
  <si>
    <t>wt</t>
  </si>
  <si>
    <t>qsec</t>
  </si>
  <si>
    <t>vs</t>
  </si>
  <si>
    <t>gear</t>
  </si>
  <si>
    <t>carb</t>
  </si>
  <si>
    <t>am_actual</t>
  </si>
  <si>
    <t>am_predicted</t>
  </si>
  <si>
    <t>Threshold = 0
classification_predicted</t>
  </si>
  <si>
    <t>Độ lệch</t>
  </si>
  <si>
    <t>ĐẶT RA CÂU HỎI THRESHOLD NHƯ THẾ NÀO?????</t>
  </si>
  <si>
    <t>Recall</t>
  </si>
  <si>
    <t>TP</t>
  </si>
  <si>
    <t>FN</t>
  </si>
  <si>
    <t>FP</t>
  </si>
  <si>
    <t>TN</t>
  </si>
  <si>
    <t>Precision</t>
  </si>
  <si>
    <t>F-Mearsure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</si>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</sst>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3" xfId="0" applyBorder="1"/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4" borderId="4" xfId="1" applyNumberFormat="1" applyFont="1" applyFill="1" applyBorder="1" applyAlignment="1">
      <alignment horizontal="center" vertical="center"/>
    </xf>
    <xf numFmtId="10" fontId="2" fillId="4" borderId="2" xfId="1" applyNumberFormat="1" applyFont="1" applyFill="1" applyBorder="1" applyAlignment="1">
      <alignment horizontal="center" vertical="center"/>
    </xf>
    <xf numFmtId="10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41EDC2D-0E08-4147-BD71-59A6D12E6F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Normal="100" workbookViewId="0">
      <selection activeCell="M1" sqref="M1"/>
    </sheetView>
  </sheetViews>
  <sheetFormatPr defaultRowHeight="14.25" x14ac:dyDescent="0.2"/>
  <cols>
    <col min="1" max="1" width="5.125" bestFit="1" customWidth="1"/>
    <col min="2" max="2" width="3.375" bestFit="1" customWidth="1"/>
    <col min="3" max="3" width="6.125" bestFit="1" customWidth="1"/>
    <col min="4" max="4" width="4.125" bestFit="1" customWidth="1"/>
    <col min="5" max="5" width="5.125" bestFit="1" customWidth="1"/>
    <col min="6" max="7" width="6.125" bestFit="1" customWidth="1"/>
    <col min="8" max="8" width="3" bestFit="1" customWidth="1"/>
    <col min="9" max="9" width="9.625" bestFit="1" customWidth="1"/>
    <col min="10" max="11" width="4.875" bestFit="1" customWidth="1"/>
    <col min="12" max="12" width="13" bestFit="1" customWidth="1"/>
    <col min="13" max="13" width="13.25" bestFit="1" customWidth="1"/>
    <col min="14" max="14" width="7.625" bestFit="1" customWidth="1"/>
    <col min="15" max="16" width="3.375" bestFit="1" customWidth="1"/>
    <col min="17" max="17" width="3.25" bestFit="1" customWidth="1"/>
    <col min="18" max="18" width="3.5" bestFit="1" customWidth="1"/>
    <col min="22" max="22" width="11.875" bestFit="1" customWidth="1"/>
  </cols>
  <sheetData>
    <row r="1" spans="1:22" ht="45" x14ac:dyDescent="0.2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3" t="s">
        <v>10</v>
      </c>
      <c r="J1" s="2" t="s">
        <v>8</v>
      </c>
      <c r="K1" s="2" t="s">
        <v>9</v>
      </c>
      <c r="L1" s="5" t="s">
        <v>11</v>
      </c>
      <c r="M1" s="6" t="s">
        <v>12</v>
      </c>
      <c r="N1" s="8" t="s">
        <v>13</v>
      </c>
      <c r="O1" s="2" t="s">
        <v>16</v>
      </c>
      <c r="P1" s="2" t="s">
        <v>17</v>
      </c>
      <c r="Q1" s="2" t="s">
        <v>18</v>
      </c>
      <c r="R1" s="2" t="s">
        <v>19</v>
      </c>
      <c r="S1" s="10" t="s">
        <v>22</v>
      </c>
      <c r="T1" s="10" t="s">
        <v>15</v>
      </c>
      <c r="U1" s="10" t="s">
        <v>20</v>
      </c>
      <c r="V1" s="10" t="s">
        <v>21</v>
      </c>
    </row>
    <row r="2" spans="1:22" x14ac:dyDescent="0.2">
      <c r="A2" s="1">
        <v>21</v>
      </c>
      <c r="B2" s="1">
        <v>6</v>
      </c>
      <c r="C2" s="1">
        <v>160</v>
      </c>
      <c r="D2" s="1">
        <v>110</v>
      </c>
      <c r="E2" s="1">
        <v>3.9</v>
      </c>
      <c r="F2" s="1">
        <v>2.62</v>
      </c>
      <c r="G2" s="1">
        <v>16.46</v>
      </c>
      <c r="H2" s="1">
        <v>0</v>
      </c>
      <c r="I2" s="1">
        <v>1</v>
      </c>
      <c r="J2" s="1">
        <v>4</v>
      </c>
      <c r="K2" s="1">
        <v>4</v>
      </c>
      <c r="L2" s="1">
        <f>18.8663+0.03626*D2+(-8.08348)*F2</f>
        <v>1.6761824000000018</v>
      </c>
      <c r="M2" s="1">
        <f>IF(L2&gt;0,1,0)</f>
        <v>1</v>
      </c>
      <c r="N2" s="1">
        <f>ABS(M2-I2)</f>
        <v>0</v>
      </c>
      <c r="O2" s="1">
        <f>IF(AND(I2=1,M2=1),1,0)</f>
        <v>1</v>
      </c>
      <c r="P2" s="1">
        <f>IF(AND(I2=1,M2=0),1,0)</f>
        <v>0</v>
      </c>
      <c r="Q2" s="1">
        <f>IF(AND(I2=0,M2=1),1,0)</f>
        <v>0</v>
      </c>
      <c r="R2" s="1">
        <f>IF(AND(I2=0,M2=0),1,0)</f>
        <v>0</v>
      </c>
      <c r="S2" s="13">
        <f>(O34+R34)/SUM(O34:R34)</f>
        <v>0.9375</v>
      </c>
      <c r="T2" s="13">
        <f>O34/(O34+P34)</f>
        <v>0.92307692307692313</v>
      </c>
      <c r="U2" s="13">
        <f>O34/(O34+Q34)</f>
        <v>0.92307692307692313</v>
      </c>
      <c r="V2" s="13">
        <f>2*T2*U2/(T2+U2)</f>
        <v>0.92307692307692313</v>
      </c>
    </row>
    <row r="3" spans="1:22" x14ac:dyDescent="0.2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2.875</v>
      </c>
      <c r="G3" s="1">
        <v>17.02</v>
      </c>
      <c r="H3" s="1">
        <v>0</v>
      </c>
      <c r="I3" s="1">
        <v>1</v>
      </c>
      <c r="J3" s="1">
        <v>4</v>
      </c>
      <c r="K3" s="1">
        <v>4</v>
      </c>
      <c r="L3" s="1">
        <f t="shared" ref="L3:L33" si="0">18.8663+0.03626*D3+(-8.08348)*F3</f>
        <v>-0.38510499999999936</v>
      </c>
      <c r="M3" s="1">
        <f t="shared" ref="M3:M33" si="1">IF(L3&gt;0,1,0)</f>
        <v>0</v>
      </c>
      <c r="N3" s="1">
        <f t="shared" ref="N3:N33" si="2">ABS(M3-I3)</f>
        <v>1</v>
      </c>
      <c r="O3" s="1">
        <f t="shared" ref="O3:O33" si="3">IF(AND(I3=1,M3=1),1,0)</f>
        <v>0</v>
      </c>
      <c r="P3" s="1">
        <f t="shared" ref="P3:P33" si="4">IF(AND(I3=1,M3=0),1,0)</f>
        <v>1</v>
      </c>
      <c r="Q3" s="1">
        <f t="shared" ref="Q3:Q33" si="5">IF(AND(I3=0,M3=1),1,0)</f>
        <v>0</v>
      </c>
      <c r="R3" s="1">
        <f t="shared" ref="R3:R33" si="6">IF(AND(I3=0,M3=0),1,0)</f>
        <v>0</v>
      </c>
      <c r="S3" s="14"/>
      <c r="T3" s="14"/>
      <c r="U3" s="14"/>
      <c r="V3" s="14"/>
    </row>
    <row r="4" spans="1:22" x14ac:dyDescent="0.2">
      <c r="A4" s="1">
        <v>22.8</v>
      </c>
      <c r="B4" s="1">
        <v>4</v>
      </c>
      <c r="C4" s="1">
        <v>108</v>
      </c>
      <c r="D4" s="1">
        <v>93</v>
      </c>
      <c r="E4" s="1">
        <v>3.85</v>
      </c>
      <c r="F4" s="1">
        <v>2.3199999999999998</v>
      </c>
      <c r="G4" s="1">
        <v>18.61</v>
      </c>
      <c r="H4" s="1">
        <v>1</v>
      </c>
      <c r="I4" s="1">
        <v>1</v>
      </c>
      <c r="J4" s="1">
        <v>4</v>
      </c>
      <c r="K4" s="1">
        <v>1</v>
      </c>
      <c r="L4" s="1">
        <f t="shared" si="0"/>
        <v>3.4848064000000001</v>
      </c>
      <c r="M4" s="1">
        <f t="shared" si="1"/>
        <v>1</v>
      </c>
      <c r="N4" s="1">
        <f t="shared" si="2"/>
        <v>0</v>
      </c>
      <c r="O4" s="1">
        <f t="shared" si="3"/>
        <v>1</v>
      </c>
      <c r="P4" s="1">
        <f t="shared" si="4"/>
        <v>0</v>
      </c>
      <c r="Q4" s="1">
        <f t="shared" si="5"/>
        <v>0</v>
      </c>
      <c r="R4" s="1">
        <f t="shared" si="6"/>
        <v>0</v>
      </c>
      <c r="S4" s="14"/>
      <c r="T4" s="14"/>
      <c r="U4" s="14"/>
      <c r="V4" s="14"/>
    </row>
    <row r="5" spans="1:22" x14ac:dyDescent="0.2">
      <c r="A5" s="1">
        <v>21.4</v>
      </c>
      <c r="B5" s="1">
        <v>6</v>
      </c>
      <c r="C5" s="1">
        <v>258</v>
      </c>
      <c r="D5" s="1">
        <v>110</v>
      </c>
      <c r="E5" s="1">
        <v>3.08</v>
      </c>
      <c r="F5" s="1">
        <v>3.2149999999999999</v>
      </c>
      <c r="G5" s="1">
        <v>19.440000000000001</v>
      </c>
      <c r="H5" s="1">
        <v>1</v>
      </c>
      <c r="I5" s="1">
        <v>0</v>
      </c>
      <c r="J5" s="1">
        <v>3</v>
      </c>
      <c r="K5" s="1">
        <v>1</v>
      </c>
      <c r="L5" s="1">
        <f t="shared" si="0"/>
        <v>-3.1334881999999986</v>
      </c>
      <c r="M5" s="1">
        <f t="shared" si="1"/>
        <v>0</v>
      </c>
      <c r="N5" s="1">
        <f t="shared" si="2"/>
        <v>0</v>
      </c>
      <c r="O5" s="1">
        <f t="shared" si="3"/>
        <v>0</v>
      </c>
      <c r="P5" s="1">
        <f t="shared" si="4"/>
        <v>0</v>
      </c>
      <c r="Q5" s="1">
        <f t="shared" si="5"/>
        <v>0</v>
      </c>
      <c r="R5" s="1">
        <f t="shared" si="6"/>
        <v>1</v>
      </c>
      <c r="S5" s="14"/>
      <c r="T5" s="14"/>
      <c r="U5" s="14"/>
      <c r="V5" s="14"/>
    </row>
    <row r="6" spans="1:22" x14ac:dyDescent="0.2">
      <c r="A6" s="1">
        <v>18.7</v>
      </c>
      <c r="B6" s="1">
        <v>8</v>
      </c>
      <c r="C6" s="1">
        <v>360</v>
      </c>
      <c r="D6" s="1">
        <v>175</v>
      </c>
      <c r="E6" s="1">
        <v>3.15</v>
      </c>
      <c r="F6" s="1">
        <v>3.44</v>
      </c>
      <c r="G6" s="1">
        <v>17.02</v>
      </c>
      <c r="H6" s="1">
        <v>0</v>
      </c>
      <c r="I6" s="1">
        <v>0</v>
      </c>
      <c r="J6" s="1">
        <v>3</v>
      </c>
      <c r="K6" s="1">
        <v>2</v>
      </c>
      <c r="L6" s="1">
        <f t="shared" si="0"/>
        <v>-2.5953711999999989</v>
      </c>
      <c r="M6" s="1">
        <f t="shared" si="1"/>
        <v>0</v>
      </c>
      <c r="N6" s="1">
        <f t="shared" si="2"/>
        <v>0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1">
        <f t="shared" si="6"/>
        <v>1</v>
      </c>
      <c r="S6" s="14"/>
      <c r="T6" s="14"/>
      <c r="U6" s="14"/>
      <c r="V6" s="14"/>
    </row>
    <row r="7" spans="1:22" x14ac:dyDescent="0.2">
      <c r="A7" s="1">
        <v>18.100000000000001</v>
      </c>
      <c r="B7" s="1">
        <v>6</v>
      </c>
      <c r="C7" s="1">
        <v>225</v>
      </c>
      <c r="D7" s="1">
        <v>105</v>
      </c>
      <c r="E7" s="1">
        <v>2.76</v>
      </c>
      <c r="F7" s="1">
        <v>3.46</v>
      </c>
      <c r="G7" s="1">
        <v>20.22</v>
      </c>
      <c r="H7" s="1">
        <v>1</v>
      </c>
      <c r="I7" s="1">
        <v>0</v>
      </c>
      <c r="J7" s="1">
        <v>3</v>
      </c>
      <c r="K7" s="1">
        <v>1</v>
      </c>
      <c r="L7" s="1">
        <f>18.8663+0.03626*D7+(-8.08348)*F7</f>
        <v>-5.2952407999999984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1</v>
      </c>
      <c r="S7" s="14"/>
      <c r="T7" s="14"/>
      <c r="U7" s="14"/>
      <c r="V7" s="14"/>
    </row>
    <row r="8" spans="1:22" x14ac:dyDescent="0.2">
      <c r="A8" s="1">
        <v>14.3</v>
      </c>
      <c r="B8" s="1">
        <v>8</v>
      </c>
      <c r="C8" s="1">
        <v>360</v>
      </c>
      <c r="D8" s="1">
        <v>245</v>
      </c>
      <c r="E8" s="1">
        <v>3.21</v>
      </c>
      <c r="F8" s="1">
        <v>3.57</v>
      </c>
      <c r="G8" s="1">
        <v>15.84</v>
      </c>
      <c r="H8" s="1">
        <v>0</v>
      </c>
      <c r="I8" s="1">
        <v>0</v>
      </c>
      <c r="J8" s="1">
        <v>3</v>
      </c>
      <c r="K8" s="1">
        <v>4</v>
      </c>
      <c r="L8" s="1">
        <f t="shared" si="0"/>
        <v>-1.1080235999999992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1</v>
      </c>
      <c r="S8" s="14"/>
      <c r="T8" s="14"/>
      <c r="U8" s="14"/>
      <c r="V8" s="14"/>
    </row>
    <row r="9" spans="1:22" x14ac:dyDescent="0.2">
      <c r="A9" s="1">
        <v>24.4</v>
      </c>
      <c r="B9" s="1">
        <v>4</v>
      </c>
      <c r="C9" s="1">
        <v>146.69999999999999</v>
      </c>
      <c r="D9" s="1">
        <v>62</v>
      </c>
      <c r="E9" s="1">
        <v>3.69</v>
      </c>
      <c r="F9" s="1">
        <v>3.19</v>
      </c>
      <c r="G9" s="1">
        <v>20</v>
      </c>
      <c r="H9" s="1">
        <v>1</v>
      </c>
      <c r="I9" s="1">
        <v>0</v>
      </c>
      <c r="J9" s="1">
        <v>4</v>
      </c>
      <c r="K9" s="1">
        <v>2</v>
      </c>
      <c r="L9" s="1">
        <f t="shared" si="0"/>
        <v>-4.6718812000000014</v>
      </c>
      <c r="M9" s="1">
        <f t="shared" si="1"/>
        <v>0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1</v>
      </c>
      <c r="S9" s="14"/>
      <c r="T9" s="14"/>
      <c r="U9" s="14"/>
      <c r="V9" s="14"/>
    </row>
    <row r="10" spans="1:22" x14ac:dyDescent="0.2">
      <c r="A10" s="1">
        <v>22.8</v>
      </c>
      <c r="B10" s="1">
        <v>4</v>
      </c>
      <c r="C10" s="1">
        <v>140.80000000000001</v>
      </c>
      <c r="D10" s="1">
        <v>95</v>
      </c>
      <c r="E10" s="1">
        <v>3.92</v>
      </c>
      <c r="F10" s="1">
        <v>3.15</v>
      </c>
      <c r="G10" s="1">
        <v>22.9</v>
      </c>
      <c r="H10" s="1">
        <v>1</v>
      </c>
      <c r="I10" s="1">
        <v>0</v>
      </c>
      <c r="J10" s="1">
        <v>4</v>
      </c>
      <c r="K10" s="1">
        <v>2</v>
      </c>
      <c r="L10" s="1">
        <f t="shared" si="0"/>
        <v>-3.1519619999999975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1</v>
      </c>
      <c r="S10" s="14"/>
      <c r="T10" s="14"/>
      <c r="U10" s="14"/>
      <c r="V10" s="14"/>
    </row>
    <row r="11" spans="1:22" x14ac:dyDescent="0.2">
      <c r="A11" s="1">
        <v>19.2</v>
      </c>
      <c r="B11" s="1">
        <v>6</v>
      </c>
      <c r="C11" s="1">
        <v>167.6</v>
      </c>
      <c r="D11" s="1">
        <v>123</v>
      </c>
      <c r="E11" s="1">
        <v>3.92</v>
      </c>
      <c r="F11" s="1">
        <v>3.44</v>
      </c>
      <c r="G11" s="1">
        <v>18.3</v>
      </c>
      <c r="H11" s="1">
        <v>1</v>
      </c>
      <c r="I11" s="1">
        <v>0</v>
      </c>
      <c r="J11" s="1">
        <v>4</v>
      </c>
      <c r="K11" s="1">
        <v>4</v>
      </c>
      <c r="L11" s="1">
        <f t="shared" si="0"/>
        <v>-4.4808912000000021</v>
      </c>
      <c r="M11" s="1">
        <f t="shared" si="1"/>
        <v>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1</v>
      </c>
      <c r="S11" s="14"/>
      <c r="T11" s="14"/>
      <c r="U11" s="14"/>
      <c r="V11" s="14"/>
    </row>
    <row r="12" spans="1:22" x14ac:dyDescent="0.2">
      <c r="A12" s="1">
        <v>17.8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18.899999999999999</v>
      </c>
      <c r="H12" s="1">
        <v>1</v>
      </c>
      <c r="I12" s="1">
        <v>0</v>
      </c>
      <c r="J12" s="1">
        <v>4</v>
      </c>
      <c r="K12" s="1">
        <v>4</v>
      </c>
      <c r="L12" s="1">
        <f t="shared" si="0"/>
        <v>-4.4808912000000021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1</v>
      </c>
      <c r="S12" s="14"/>
      <c r="T12" s="14"/>
      <c r="U12" s="14"/>
      <c r="V12" s="14"/>
    </row>
    <row r="13" spans="1:22" x14ac:dyDescent="0.2">
      <c r="A13" s="1">
        <v>16.399999999999999</v>
      </c>
      <c r="B13" s="1">
        <v>8</v>
      </c>
      <c r="C13" s="1">
        <v>275.8</v>
      </c>
      <c r="D13" s="1">
        <v>180</v>
      </c>
      <c r="E13" s="1">
        <v>3.07</v>
      </c>
      <c r="F13" s="1">
        <v>4.07</v>
      </c>
      <c r="G13" s="1">
        <v>17.399999999999999</v>
      </c>
      <c r="H13" s="1">
        <v>0</v>
      </c>
      <c r="I13" s="1">
        <v>0</v>
      </c>
      <c r="J13" s="1">
        <v>3</v>
      </c>
      <c r="K13" s="1">
        <v>3</v>
      </c>
      <c r="L13" s="1">
        <f t="shared" si="0"/>
        <v>-7.5066636000000031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1</v>
      </c>
      <c r="S13" s="14"/>
      <c r="T13" s="14"/>
      <c r="U13" s="14"/>
      <c r="V13" s="14"/>
    </row>
    <row r="14" spans="1:22" x14ac:dyDescent="0.2">
      <c r="A14" s="1">
        <v>17.3</v>
      </c>
      <c r="B14" s="1">
        <v>8</v>
      </c>
      <c r="C14" s="1">
        <v>275.8</v>
      </c>
      <c r="D14" s="1">
        <v>180</v>
      </c>
      <c r="E14" s="1">
        <v>3.07</v>
      </c>
      <c r="F14" s="1">
        <v>3.73</v>
      </c>
      <c r="G14" s="1">
        <v>17.600000000000001</v>
      </c>
      <c r="H14" s="1">
        <v>0</v>
      </c>
      <c r="I14" s="1">
        <v>0</v>
      </c>
      <c r="J14" s="1">
        <v>3</v>
      </c>
      <c r="K14" s="1">
        <v>3</v>
      </c>
      <c r="L14" s="1">
        <f t="shared" si="0"/>
        <v>-4.7582804000000039</v>
      </c>
      <c r="M14" s="1">
        <f t="shared" si="1"/>
        <v>0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1</v>
      </c>
      <c r="S14" s="14"/>
      <c r="T14" s="14"/>
      <c r="U14" s="14"/>
      <c r="V14" s="14"/>
    </row>
    <row r="15" spans="1:22" x14ac:dyDescent="0.2">
      <c r="A15" s="1">
        <v>15.2</v>
      </c>
      <c r="B15" s="1">
        <v>8</v>
      </c>
      <c r="C15" s="1">
        <v>275.8</v>
      </c>
      <c r="D15" s="1">
        <v>180</v>
      </c>
      <c r="E15" s="1">
        <v>3.07</v>
      </c>
      <c r="F15" s="1">
        <v>3.78</v>
      </c>
      <c r="G15" s="1">
        <v>18</v>
      </c>
      <c r="H15" s="1">
        <v>0</v>
      </c>
      <c r="I15" s="1">
        <v>0</v>
      </c>
      <c r="J15" s="1">
        <v>3</v>
      </c>
      <c r="K15" s="1">
        <v>3</v>
      </c>
      <c r="L15" s="1">
        <f t="shared" si="0"/>
        <v>-5.1624544000000014</v>
      </c>
      <c r="M15" s="1">
        <f t="shared" si="1"/>
        <v>0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1</v>
      </c>
      <c r="S15" s="14"/>
      <c r="T15" s="14"/>
      <c r="U15" s="14"/>
      <c r="V15" s="14"/>
    </row>
    <row r="16" spans="1:22" x14ac:dyDescent="0.2">
      <c r="A16" s="1">
        <v>10.4</v>
      </c>
      <c r="B16" s="1">
        <v>8</v>
      </c>
      <c r="C16" s="1">
        <v>472</v>
      </c>
      <c r="D16" s="1">
        <v>205</v>
      </c>
      <c r="E16" s="1">
        <v>2.93</v>
      </c>
      <c r="F16" s="1">
        <v>5.25</v>
      </c>
      <c r="G16" s="1">
        <v>17.98</v>
      </c>
      <c r="H16" s="1">
        <v>0</v>
      </c>
      <c r="I16" s="1">
        <v>0</v>
      </c>
      <c r="J16" s="1">
        <v>3</v>
      </c>
      <c r="K16" s="1">
        <v>4</v>
      </c>
      <c r="L16" s="1">
        <f t="shared" si="0"/>
        <v>-16.138669999999998</v>
      </c>
      <c r="M16" s="1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1</v>
      </c>
      <c r="S16" s="14"/>
      <c r="T16" s="14"/>
      <c r="U16" s="14"/>
      <c r="V16" s="14"/>
    </row>
    <row r="17" spans="1:22" x14ac:dyDescent="0.2">
      <c r="A17" s="1">
        <v>10.4</v>
      </c>
      <c r="B17" s="1">
        <v>8</v>
      </c>
      <c r="C17" s="1">
        <v>460</v>
      </c>
      <c r="D17" s="1">
        <v>215</v>
      </c>
      <c r="E17" s="1">
        <v>3</v>
      </c>
      <c r="F17" s="1">
        <v>5.4240000000000004</v>
      </c>
      <c r="G17" s="1">
        <v>17.82</v>
      </c>
      <c r="H17" s="1">
        <v>0</v>
      </c>
      <c r="I17" s="1">
        <v>0</v>
      </c>
      <c r="J17" s="1">
        <v>3</v>
      </c>
      <c r="K17" s="1">
        <v>4</v>
      </c>
      <c r="L17" s="1">
        <f t="shared" si="0"/>
        <v>-17.182595520000007</v>
      </c>
      <c r="M17" s="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1</v>
      </c>
      <c r="S17" s="14"/>
      <c r="T17" s="14"/>
      <c r="U17" s="14"/>
      <c r="V17" s="14"/>
    </row>
    <row r="18" spans="1:22" x14ac:dyDescent="0.2">
      <c r="A18" s="1">
        <v>14.7</v>
      </c>
      <c r="B18" s="1">
        <v>8</v>
      </c>
      <c r="C18" s="1">
        <v>440</v>
      </c>
      <c r="D18" s="1">
        <v>230</v>
      </c>
      <c r="E18" s="1">
        <v>3.23</v>
      </c>
      <c r="F18" s="1">
        <v>5.3449999999999998</v>
      </c>
      <c r="G18" s="1">
        <v>17.420000000000002</v>
      </c>
      <c r="H18" s="1">
        <v>0</v>
      </c>
      <c r="I18" s="1">
        <v>0</v>
      </c>
      <c r="J18" s="1">
        <v>3</v>
      </c>
      <c r="K18" s="1">
        <v>4</v>
      </c>
      <c r="L18" s="1">
        <f t="shared" si="0"/>
        <v>-16.000100599999996</v>
      </c>
      <c r="M18" s="1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1</v>
      </c>
      <c r="S18" s="14"/>
      <c r="T18" s="14"/>
      <c r="U18" s="14"/>
      <c r="V18" s="14"/>
    </row>
    <row r="19" spans="1:22" x14ac:dyDescent="0.2">
      <c r="A19" s="1">
        <v>32.4</v>
      </c>
      <c r="B19" s="1">
        <v>4</v>
      </c>
      <c r="C19" s="1">
        <v>78.7</v>
      </c>
      <c r="D19" s="1">
        <v>66</v>
      </c>
      <c r="E19" s="1">
        <v>4.08</v>
      </c>
      <c r="F19" s="1">
        <v>2.2000000000000002</v>
      </c>
      <c r="G19" s="1">
        <v>19.47</v>
      </c>
      <c r="H19" s="1">
        <v>1</v>
      </c>
      <c r="I19" s="1">
        <v>1</v>
      </c>
      <c r="J19" s="1">
        <v>4</v>
      </c>
      <c r="K19" s="1">
        <v>1</v>
      </c>
      <c r="L19" s="1">
        <f t="shared" si="0"/>
        <v>3.4758039999999966</v>
      </c>
      <c r="M19" s="1">
        <f t="shared" si="1"/>
        <v>1</v>
      </c>
      <c r="N19" s="1">
        <f t="shared" si="2"/>
        <v>0</v>
      </c>
      <c r="O19" s="1">
        <f t="shared" si="3"/>
        <v>1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4"/>
      <c r="T19" s="14"/>
      <c r="U19" s="14"/>
      <c r="V19" s="14"/>
    </row>
    <row r="20" spans="1:22" x14ac:dyDescent="0.2">
      <c r="A20" s="1">
        <v>30.4</v>
      </c>
      <c r="B20" s="1">
        <v>4</v>
      </c>
      <c r="C20" s="1">
        <v>75.7</v>
      </c>
      <c r="D20" s="1">
        <v>52</v>
      </c>
      <c r="E20" s="1">
        <v>4.93</v>
      </c>
      <c r="F20" s="1">
        <v>1.615</v>
      </c>
      <c r="G20" s="1">
        <v>18.52</v>
      </c>
      <c r="H20" s="1">
        <v>1</v>
      </c>
      <c r="I20" s="1">
        <v>1</v>
      </c>
      <c r="J20" s="1">
        <v>4</v>
      </c>
      <c r="K20" s="1">
        <v>2</v>
      </c>
      <c r="L20" s="1">
        <f t="shared" si="0"/>
        <v>7.6969997999999986</v>
      </c>
      <c r="M20" s="1">
        <f t="shared" si="1"/>
        <v>1</v>
      </c>
      <c r="N20" s="1">
        <f t="shared" si="2"/>
        <v>0</v>
      </c>
      <c r="O20" s="1">
        <f t="shared" si="3"/>
        <v>1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4"/>
      <c r="T20" s="14"/>
      <c r="U20" s="14"/>
      <c r="V20" s="14"/>
    </row>
    <row r="21" spans="1:22" x14ac:dyDescent="0.2">
      <c r="A21" s="1">
        <v>33.9</v>
      </c>
      <c r="B21" s="1">
        <v>4</v>
      </c>
      <c r="C21" s="1">
        <v>71.099999999999994</v>
      </c>
      <c r="D21" s="1">
        <v>65</v>
      </c>
      <c r="E21" s="1">
        <v>4.22</v>
      </c>
      <c r="F21" s="1">
        <v>1.835</v>
      </c>
      <c r="G21" s="1">
        <v>19.899999999999999</v>
      </c>
      <c r="H21" s="1">
        <v>1</v>
      </c>
      <c r="I21" s="1">
        <v>1</v>
      </c>
      <c r="J21" s="1">
        <v>4</v>
      </c>
      <c r="K21" s="1">
        <v>1</v>
      </c>
      <c r="L21" s="1">
        <f t="shared" si="0"/>
        <v>6.3900141999999995</v>
      </c>
      <c r="M21" s="1">
        <f t="shared" si="1"/>
        <v>1</v>
      </c>
      <c r="N21" s="1">
        <f t="shared" si="2"/>
        <v>0</v>
      </c>
      <c r="O21" s="1">
        <f t="shared" si="3"/>
        <v>1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4"/>
      <c r="T21" s="14"/>
      <c r="U21" s="14"/>
      <c r="V21" s="14"/>
    </row>
    <row r="22" spans="1:22" x14ac:dyDescent="0.2">
      <c r="A22" s="1">
        <v>21.5</v>
      </c>
      <c r="B22" s="1">
        <v>4</v>
      </c>
      <c r="C22" s="1">
        <v>120.1</v>
      </c>
      <c r="D22" s="1">
        <v>97</v>
      </c>
      <c r="E22" s="1">
        <v>3.7</v>
      </c>
      <c r="F22" s="1">
        <v>2.4649999999999999</v>
      </c>
      <c r="G22" s="1">
        <v>20.010000000000002</v>
      </c>
      <c r="H22" s="1">
        <v>1</v>
      </c>
      <c r="I22" s="1">
        <v>0</v>
      </c>
      <c r="J22" s="1">
        <v>3</v>
      </c>
      <c r="K22" s="1">
        <v>1</v>
      </c>
      <c r="L22" s="1">
        <f t="shared" si="0"/>
        <v>2.4577417999999973</v>
      </c>
      <c r="M22" s="1">
        <f t="shared" si="1"/>
        <v>1</v>
      </c>
      <c r="N22" s="1">
        <f t="shared" si="2"/>
        <v>1</v>
      </c>
      <c r="O22" s="1">
        <f t="shared" si="3"/>
        <v>0</v>
      </c>
      <c r="P22" s="1">
        <f t="shared" si="4"/>
        <v>0</v>
      </c>
      <c r="Q22" s="1">
        <f t="shared" si="5"/>
        <v>1</v>
      </c>
      <c r="R22" s="1">
        <f t="shared" si="6"/>
        <v>0</v>
      </c>
      <c r="S22" s="14"/>
      <c r="T22" s="14"/>
      <c r="U22" s="14"/>
      <c r="V22" s="14"/>
    </row>
    <row r="23" spans="1:22" x14ac:dyDescent="0.2">
      <c r="A23" s="1">
        <v>15.5</v>
      </c>
      <c r="B23" s="1">
        <v>8</v>
      </c>
      <c r="C23" s="1">
        <v>318</v>
      </c>
      <c r="D23" s="1">
        <v>150</v>
      </c>
      <c r="E23" s="1">
        <v>2.76</v>
      </c>
      <c r="F23" s="1">
        <v>3.52</v>
      </c>
      <c r="G23" s="1">
        <v>16.87</v>
      </c>
      <c r="H23" s="1">
        <v>0</v>
      </c>
      <c r="I23" s="1">
        <v>0</v>
      </c>
      <c r="J23" s="1">
        <v>3</v>
      </c>
      <c r="K23" s="1">
        <v>2</v>
      </c>
      <c r="L23" s="1">
        <f t="shared" si="0"/>
        <v>-4.1485495999999991</v>
      </c>
      <c r="M23" s="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1</v>
      </c>
      <c r="S23" s="14"/>
      <c r="T23" s="14"/>
      <c r="U23" s="14"/>
      <c r="V23" s="14"/>
    </row>
    <row r="24" spans="1:22" x14ac:dyDescent="0.2">
      <c r="A24" s="1">
        <v>15.2</v>
      </c>
      <c r="B24" s="1">
        <v>8</v>
      </c>
      <c r="C24" s="1">
        <v>304</v>
      </c>
      <c r="D24" s="1">
        <v>150</v>
      </c>
      <c r="E24" s="1">
        <v>3.15</v>
      </c>
      <c r="F24" s="1">
        <v>3.4350000000000001</v>
      </c>
      <c r="G24" s="1">
        <v>17.3</v>
      </c>
      <c r="H24" s="1">
        <v>0</v>
      </c>
      <c r="I24" s="1">
        <v>0</v>
      </c>
      <c r="J24" s="1">
        <v>3</v>
      </c>
      <c r="K24" s="1">
        <v>2</v>
      </c>
      <c r="L24" s="1">
        <f t="shared" si="0"/>
        <v>-3.461453800000001</v>
      </c>
      <c r="M24" s="1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1</v>
      </c>
      <c r="S24" s="14"/>
      <c r="T24" s="14"/>
      <c r="U24" s="14"/>
      <c r="V24" s="14"/>
    </row>
    <row r="25" spans="1:22" x14ac:dyDescent="0.2">
      <c r="A25" s="1">
        <v>13.3</v>
      </c>
      <c r="B25" s="1">
        <v>8</v>
      </c>
      <c r="C25" s="1">
        <v>350</v>
      </c>
      <c r="D25" s="1">
        <v>245</v>
      </c>
      <c r="E25" s="1">
        <v>3.73</v>
      </c>
      <c r="F25" s="1">
        <v>3.84</v>
      </c>
      <c r="G25" s="1">
        <v>15.41</v>
      </c>
      <c r="H25" s="1">
        <v>0</v>
      </c>
      <c r="I25" s="1">
        <v>0</v>
      </c>
      <c r="J25" s="1">
        <v>3</v>
      </c>
      <c r="K25" s="1">
        <v>4</v>
      </c>
      <c r="L25" s="1">
        <f t="shared" si="0"/>
        <v>-3.2905631999999976</v>
      </c>
      <c r="M25" s="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1</v>
      </c>
      <c r="S25" s="14"/>
      <c r="T25" s="14"/>
      <c r="U25" s="14"/>
      <c r="V25" s="14"/>
    </row>
    <row r="26" spans="1:22" x14ac:dyDescent="0.2">
      <c r="A26" s="1">
        <v>19.2</v>
      </c>
      <c r="B26" s="1">
        <v>8</v>
      </c>
      <c r="C26" s="1">
        <v>400</v>
      </c>
      <c r="D26" s="1">
        <v>175</v>
      </c>
      <c r="E26" s="1">
        <v>3.08</v>
      </c>
      <c r="F26" s="1">
        <v>3.8450000000000002</v>
      </c>
      <c r="G26" s="1">
        <v>17.05</v>
      </c>
      <c r="H26" s="1">
        <v>0</v>
      </c>
      <c r="I26" s="1">
        <v>0</v>
      </c>
      <c r="J26" s="1">
        <v>3</v>
      </c>
      <c r="K26" s="1">
        <v>2</v>
      </c>
      <c r="L26" s="1">
        <f t="shared" si="0"/>
        <v>-5.8691806</v>
      </c>
      <c r="M26" s="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1</v>
      </c>
      <c r="S26" s="14"/>
      <c r="T26" s="14"/>
      <c r="U26" s="14"/>
      <c r="V26" s="14"/>
    </row>
    <row r="27" spans="1:22" x14ac:dyDescent="0.2">
      <c r="A27" s="1">
        <v>27.3</v>
      </c>
      <c r="B27" s="1">
        <v>4</v>
      </c>
      <c r="C27" s="1">
        <v>79</v>
      </c>
      <c r="D27" s="1">
        <v>66</v>
      </c>
      <c r="E27" s="1">
        <v>4.08</v>
      </c>
      <c r="F27" s="1">
        <v>1.9350000000000001</v>
      </c>
      <c r="G27" s="1">
        <v>18.899999999999999</v>
      </c>
      <c r="H27" s="1">
        <v>1</v>
      </c>
      <c r="I27" s="1">
        <v>1</v>
      </c>
      <c r="J27" s="1">
        <v>4</v>
      </c>
      <c r="K27" s="1">
        <v>1</v>
      </c>
      <c r="L27" s="1">
        <f t="shared" si="0"/>
        <v>5.6179261999999976</v>
      </c>
      <c r="M27" s="1">
        <f t="shared" si="1"/>
        <v>1</v>
      </c>
      <c r="N27" s="1">
        <f t="shared" si="2"/>
        <v>0</v>
      </c>
      <c r="O27" s="1">
        <f t="shared" si="3"/>
        <v>1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4"/>
      <c r="T27" s="14"/>
      <c r="U27" s="14"/>
      <c r="V27" s="14"/>
    </row>
    <row r="28" spans="1:22" x14ac:dyDescent="0.2">
      <c r="A28" s="1">
        <v>26</v>
      </c>
      <c r="B28" s="1">
        <v>4</v>
      </c>
      <c r="C28" s="1">
        <v>120.3</v>
      </c>
      <c r="D28" s="1">
        <v>91</v>
      </c>
      <c r="E28" s="1">
        <v>4.43</v>
      </c>
      <c r="F28" s="1">
        <v>2.14</v>
      </c>
      <c r="G28" s="1">
        <v>16.7</v>
      </c>
      <c r="H28" s="1">
        <v>0</v>
      </c>
      <c r="I28" s="1">
        <v>1</v>
      </c>
      <c r="J28" s="1">
        <v>5</v>
      </c>
      <c r="K28" s="1">
        <v>2</v>
      </c>
      <c r="L28" s="1">
        <f t="shared" si="0"/>
        <v>4.867312799999997</v>
      </c>
      <c r="M28" s="1">
        <f t="shared" si="1"/>
        <v>1</v>
      </c>
      <c r="N28" s="1">
        <f t="shared" si="2"/>
        <v>0</v>
      </c>
      <c r="O28" s="1">
        <f t="shared" si="3"/>
        <v>1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4"/>
      <c r="T28" s="14"/>
      <c r="U28" s="14"/>
      <c r="V28" s="14"/>
    </row>
    <row r="29" spans="1:22" x14ac:dyDescent="0.2">
      <c r="A29" s="1">
        <v>30.4</v>
      </c>
      <c r="B29" s="1">
        <v>4</v>
      </c>
      <c r="C29" s="1">
        <v>95.1</v>
      </c>
      <c r="D29" s="1">
        <v>113</v>
      </c>
      <c r="E29" s="1">
        <v>3.77</v>
      </c>
      <c r="F29" s="1">
        <v>1.5129999999999999</v>
      </c>
      <c r="G29" s="1">
        <v>16.899999999999999</v>
      </c>
      <c r="H29" s="1">
        <v>1</v>
      </c>
      <c r="I29" s="1">
        <v>1</v>
      </c>
      <c r="J29" s="1">
        <v>5</v>
      </c>
      <c r="K29" s="1">
        <v>2</v>
      </c>
      <c r="L29" s="1">
        <f t="shared" si="0"/>
        <v>10.733374760000002</v>
      </c>
      <c r="M29" s="1">
        <f t="shared" si="1"/>
        <v>1</v>
      </c>
      <c r="N29" s="1">
        <f t="shared" si="2"/>
        <v>0</v>
      </c>
      <c r="O29" s="1">
        <f t="shared" si="3"/>
        <v>1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4"/>
      <c r="T29" s="14"/>
      <c r="U29" s="14"/>
      <c r="V29" s="14"/>
    </row>
    <row r="30" spans="1:22" x14ac:dyDescent="0.2">
      <c r="A30" s="1">
        <v>15.8</v>
      </c>
      <c r="B30" s="1">
        <v>8</v>
      </c>
      <c r="C30" s="1">
        <v>351</v>
      </c>
      <c r="D30" s="1">
        <v>264</v>
      </c>
      <c r="E30" s="1">
        <v>4.22</v>
      </c>
      <c r="F30" s="1">
        <v>3.17</v>
      </c>
      <c r="G30" s="1">
        <v>14.5</v>
      </c>
      <c r="H30" s="1">
        <v>0</v>
      </c>
      <c r="I30" s="1">
        <v>1</v>
      </c>
      <c r="J30" s="1">
        <v>5</v>
      </c>
      <c r="K30" s="1">
        <v>4</v>
      </c>
      <c r="L30" s="1">
        <f t="shared" si="0"/>
        <v>2.8143084000000016</v>
      </c>
      <c r="M30" s="1">
        <f t="shared" si="1"/>
        <v>1</v>
      </c>
      <c r="N30" s="1">
        <f t="shared" si="2"/>
        <v>0</v>
      </c>
      <c r="O30" s="1">
        <f t="shared" si="3"/>
        <v>1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4"/>
      <c r="T30" s="14"/>
      <c r="U30" s="14"/>
      <c r="V30" s="14"/>
    </row>
    <row r="31" spans="1:22" x14ac:dyDescent="0.2">
      <c r="A31" s="1">
        <v>19.7</v>
      </c>
      <c r="B31" s="1">
        <v>6</v>
      </c>
      <c r="C31" s="1">
        <v>145</v>
      </c>
      <c r="D31" s="1">
        <v>175</v>
      </c>
      <c r="E31" s="1">
        <v>3.62</v>
      </c>
      <c r="F31" s="1">
        <v>2.77</v>
      </c>
      <c r="G31" s="1">
        <v>15.5</v>
      </c>
      <c r="H31" s="1">
        <v>0</v>
      </c>
      <c r="I31" s="1">
        <v>1</v>
      </c>
      <c r="J31" s="1">
        <v>5</v>
      </c>
      <c r="K31" s="1">
        <v>6</v>
      </c>
      <c r="L31" s="1">
        <f t="shared" si="0"/>
        <v>2.8205604000000015</v>
      </c>
      <c r="M31" s="1">
        <f t="shared" si="1"/>
        <v>1</v>
      </c>
      <c r="N31" s="1">
        <f t="shared" si="2"/>
        <v>0</v>
      </c>
      <c r="O31" s="1">
        <f t="shared" si="3"/>
        <v>1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4"/>
      <c r="T31" s="14"/>
      <c r="U31" s="14"/>
      <c r="V31" s="14"/>
    </row>
    <row r="32" spans="1:22" x14ac:dyDescent="0.2">
      <c r="A32" s="1">
        <v>15</v>
      </c>
      <c r="B32" s="1">
        <v>8</v>
      </c>
      <c r="C32" s="1">
        <v>301</v>
      </c>
      <c r="D32" s="1">
        <v>335</v>
      </c>
      <c r="E32" s="1">
        <v>3.54</v>
      </c>
      <c r="F32" s="1">
        <v>3.57</v>
      </c>
      <c r="G32" s="1">
        <v>14.6</v>
      </c>
      <c r="H32" s="1">
        <v>0</v>
      </c>
      <c r="I32" s="1">
        <v>1</v>
      </c>
      <c r="J32" s="1">
        <v>5</v>
      </c>
      <c r="K32" s="1">
        <v>8</v>
      </c>
      <c r="L32" s="1">
        <f t="shared" si="0"/>
        <v>2.155376399999998</v>
      </c>
      <c r="M32" s="9">
        <f t="shared" si="1"/>
        <v>1</v>
      </c>
      <c r="N32" s="9">
        <f t="shared" si="2"/>
        <v>0</v>
      </c>
      <c r="O32" s="9">
        <f t="shared" si="3"/>
        <v>1</v>
      </c>
      <c r="P32" s="9">
        <f t="shared" si="4"/>
        <v>0</v>
      </c>
      <c r="Q32" s="9">
        <f t="shared" si="5"/>
        <v>0</v>
      </c>
      <c r="R32" s="9">
        <f t="shared" si="6"/>
        <v>0</v>
      </c>
      <c r="S32" s="14"/>
      <c r="T32" s="14"/>
      <c r="U32" s="14"/>
      <c r="V32" s="14"/>
    </row>
    <row r="33" spans="1:22" x14ac:dyDescent="0.2">
      <c r="A33" s="1">
        <v>21.4</v>
      </c>
      <c r="B33" s="1">
        <v>4</v>
      </c>
      <c r="C33" s="1">
        <v>121</v>
      </c>
      <c r="D33" s="1">
        <v>109</v>
      </c>
      <c r="E33" s="1">
        <v>4.1100000000000003</v>
      </c>
      <c r="F33" s="1">
        <v>2.78</v>
      </c>
      <c r="G33" s="1">
        <v>18.600000000000001</v>
      </c>
      <c r="H33" s="1">
        <v>1</v>
      </c>
      <c r="I33" s="1">
        <v>1</v>
      </c>
      <c r="J33" s="1">
        <v>4</v>
      </c>
      <c r="K33" s="1">
        <v>2</v>
      </c>
      <c r="L33" s="1">
        <f t="shared" si="0"/>
        <v>0.34656560000000169</v>
      </c>
      <c r="M33" s="1">
        <f t="shared" si="1"/>
        <v>1</v>
      </c>
      <c r="N33" s="1">
        <f t="shared" si="2"/>
        <v>0</v>
      </c>
      <c r="O33" s="1">
        <f t="shared" si="3"/>
        <v>1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4"/>
      <c r="T33" s="14"/>
      <c r="U33" s="14"/>
      <c r="V33" s="14"/>
    </row>
    <row r="34" spans="1:22" ht="15" x14ac:dyDescent="0.25">
      <c r="A34" s="11" t="s">
        <v>14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7">
        <f>100*COUNTIF(N2:N33,0)/32</f>
        <v>93.75</v>
      </c>
      <c r="O34" s="1">
        <f>COUNTIF(O2:O33,1)</f>
        <v>12</v>
      </c>
      <c r="P34" s="1">
        <f t="shared" ref="P34:R34" si="7">COUNTIF(P2:P33,1)</f>
        <v>1</v>
      </c>
      <c r="Q34" s="1">
        <f t="shared" si="7"/>
        <v>1</v>
      </c>
      <c r="R34" s="1">
        <f t="shared" si="7"/>
        <v>18</v>
      </c>
      <c r="S34" s="15"/>
      <c r="T34" s="15"/>
      <c r="U34" s="15"/>
      <c r="V34" s="15"/>
    </row>
  </sheetData>
  <mergeCells count="5">
    <mergeCell ref="A34:M34"/>
    <mergeCell ref="S2:S34"/>
    <mergeCell ref="T2:T34"/>
    <mergeCell ref="U2:U34"/>
    <mergeCell ref="V2:V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hunagroup</dc:creator>
  <cp:lastModifiedBy>Tri Le</cp:lastModifiedBy>
  <dcterms:created xsi:type="dcterms:W3CDTF">2015-06-05T18:17:20Z</dcterms:created>
  <dcterms:modified xsi:type="dcterms:W3CDTF">2022-10-13T12:18:51Z</dcterms:modified>
</cp:coreProperties>
</file>