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Date-and-Time-Formulas\"/>
    </mc:Choice>
  </mc:AlternateContent>
  <xr:revisionPtr revIDLastSave="0" documentId="13_ncr:1_{E9562AE7-1F47-4098-8DE2-30E3423A820D}" xr6:coauthVersionLast="47" xr6:coauthVersionMax="47" xr10:uidLastSave="{00000000-0000-0000-0000-000000000000}"/>
  <bookViews>
    <workbookView xWindow="14400" yWindow="0" windowWidth="14400" windowHeight="15600" activeTab="1" xr2:uid="{99AE807E-1B1D-4339-AA4A-8875D2DBB5BD}"/>
  </bookViews>
  <sheets>
    <sheet name="Date Functions" sheetId="1" r:id="rId1"/>
    <sheet name="Time Functions" sheetId="3" r:id="rId2"/>
    <sheet name="Example" sheetId="2" r:id="rId3"/>
  </sheets>
  <definedNames>
    <definedName name="Days_Off">Example!$B$3:$B$13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3" l="1"/>
  <c r="D80" i="3"/>
  <c r="C80" i="3"/>
  <c r="C75" i="3"/>
  <c r="B75" i="3"/>
  <c r="E52" i="3"/>
  <c r="E53" i="3"/>
  <c r="E54" i="3"/>
  <c r="E51" i="3"/>
  <c r="A12" i="3"/>
  <c r="A223" i="1"/>
  <c r="A186" i="1"/>
  <c r="A149" i="1"/>
  <c r="A148" i="1"/>
  <c r="E4" i="2"/>
  <c r="E3" i="2"/>
  <c r="C3" i="2" a="1"/>
  <c r="C3" i="2" s="1"/>
  <c r="A109" i="1"/>
  <c r="C109" i="1" s="1"/>
  <c r="A90" i="1"/>
  <c r="C90" i="1" s="1"/>
  <c r="A89" i="1"/>
  <c r="C89" i="1" s="1"/>
  <c r="B60" i="1"/>
  <c r="A60" i="1"/>
  <c r="C17" i="1"/>
  <c r="C50" i="1"/>
  <c r="C42" i="1" a="1"/>
  <c r="C42" i="1" s="1"/>
  <c r="E41" i="1"/>
  <c r="D41" i="1"/>
  <c r="C41" i="1"/>
  <c r="B41" i="1"/>
  <c r="C35" i="1"/>
  <c r="E24" i="1" a="1"/>
  <c r="E24" i="1" s="1"/>
  <c r="D11" i="1"/>
  <c r="E11" i="1" s="1"/>
  <c r="D6" i="1"/>
  <c r="E6" i="1" s="1"/>
  <c r="C60" i="1" l="1"/>
  <c r="C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<sst xmlns="http://schemas.openxmlformats.org/spreadsheetml/2006/main" count="218" uniqueCount="201">
  <si>
    <t>Month</t>
  </si>
  <si>
    <t>Day</t>
  </si>
  <si>
    <t>Year</t>
  </si>
  <si>
    <t>Date</t>
  </si>
  <si>
    <t>DATE and DATEVALUE</t>
  </si>
  <si>
    <t>TODAY</t>
  </si>
  <si>
    <t>5/21/2022</t>
  </si>
  <si>
    <t>DATE</t>
  </si>
  <si>
    <t>DATEVALUE</t>
  </si>
  <si>
    <t>DAY, WEEKDAY, MONTH, and YEAR</t>
  </si>
  <si>
    <t>Date serial number</t>
  </si>
  <si>
    <t>DAY</t>
  </si>
  <si>
    <t>WEEKDAY</t>
  </si>
  <si>
    <t>MONTH</t>
  </si>
  <si>
    <t>YEAR</t>
  </si>
  <si>
    <t>Sunday</t>
  </si>
  <si>
    <t>Monday</t>
  </si>
  <si>
    <t>Tuesday</t>
  </si>
  <si>
    <t>Wednesday</t>
  </si>
  <si>
    <t>Thursday</t>
  </si>
  <si>
    <t>Friday</t>
  </si>
  <si>
    <t>Saturday</t>
  </si>
  <si>
    <t>Building formulas that calculate elapsed dates</t>
  </si>
  <si>
    <t>Building formulas that calculate elapsed times</t>
  </si>
  <si>
    <t>Number of days</t>
  </si>
  <si>
    <t>Number of years</t>
  </si>
  <si>
    <t>Decimal value (fraction)</t>
  </si>
  <si>
    <t>Number of hours</t>
  </si>
  <si>
    <t>Using Date Functions</t>
  </si>
  <si>
    <t>F2, F9 then Copy and Paste</t>
  </si>
  <si>
    <t>DAYS360</t>
  </si>
  <si>
    <t>The DAYS360 function returns the number of days between two dates based on a</t>
  </si>
  <si>
    <t>360-day year (that is, one in which there are 12 equal months of 30 days each),</t>
  </si>
  <si>
    <t>which is an accounting convention.</t>
  </si>
  <si>
    <t>Other useful Date functions</t>
  </si>
  <si>
    <t>Excel includes a few other Date functions that, while somewhat specialized, may</t>
  </si>
  <si>
    <t>come in handy from time to time. These Date functions expand your ability to do</t>
  </si>
  <si>
    <t>date calculations in the worksheet — especially those calculations that work with</t>
  </si>
  <si>
    <t>standard workdays: Monday through Friday.</t>
  </si>
  <si>
    <t>EDATE</t>
  </si>
  <si>
    <t>The EDATE (for Elapsed Date) function calculates a future or past date that is a</t>
  </si>
  <si>
    <t>specified number of months ahead or behind some starting date. You can use the</t>
  </si>
  <si>
    <t>EDATE function to quickly determine the date at a specified interval in the future</t>
  </si>
  <si>
    <t>or past (for example, three months ahead or one month ago).</t>
  </si>
  <si>
    <t>The EDATE function takes two arguments:</t>
  </si>
  <si>
    <t>EDATE(start_date, months)</t>
  </si>
  <si>
    <t>The start_date argument is the date serial number that you want used as the base</t>
  </si>
  <si>
    <t>date. The months argument is a positive (for future dates) or negative (for past</t>
  </si>
  <si>
    <t>dates) integer that represents the number of months ahead or months past to</t>
  </si>
  <si>
    <t>calculate.</t>
  </si>
  <si>
    <t>Number of months</t>
  </si>
  <si>
    <t>Elapsed Date</t>
  </si>
  <si>
    <t>Note that EDATE “rounds” off some calculations to the end of the month. For</t>
  </si>
  <si>
    <t>example, consider the following formula:</t>
  </si>
  <si>
    <t>=EDATE(DATE(2022, 3, 31), 1)</t>
  </si>
  <si>
    <t>Excel returns the date serial number, 44681, which becomes 4/30/2022 when you</t>
  </si>
  <si>
    <t>apply the m/d/yyyy Date format. That is, because there’s no such date as April 31,</t>
  </si>
  <si>
    <t>2022, EDATE “rounds” the result to the valid date April 30, 2022.</t>
  </si>
  <si>
    <t>EOMONTH</t>
  </si>
  <si>
    <t>The EOMONTH (for End of Month) function calculates the last day of the month</t>
  </si>
  <si>
    <t>that is a specified months ahead or behind a starting date. You can use the</t>
  </si>
  <si>
    <t>EOMONTH function to quickly determine the end of the month at a set interval in</t>
  </si>
  <si>
    <t>the future or past.</t>
  </si>
  <si>
    <t>Date (end of month)</t>
  </si>
  <si>
    <t>For example, suppose that you enter the following EOMONTH function in a cell:</t>
  </si>
  <si>
    <t>=EOMONTH(DATE(2022, 1, 1), 1)</t>
  </si>
  <si>
    <t>Excel returns the date serial number, 44620, which becomes 2/28/2022 when you</t>
  </si>
  <si>
    <t>apply the m/d/yyyy Date format.</t>
  </si>
  <si>
    <t>NETWORKDAYS</t>
  </si>
  <si>
    <t>The NETWORKDAYS function returns the number of workdays that exist between</t>
  </si>
  <si>
    <t>a starting date and ending date that you specify as arguments:</t>
  </si>
  <si>
    <t>NETWORKDAYS(start_date, end_date, [holidays])</t>
  </si>
  <si>
    <t>When using this function, you can also specify a cell range in the worksheet or</t>
  </si>
  <si>
    <t>array constant to use as an optional holidays argument that lists the state, federal,</t>
  </si>
  <si>
    <t>and floating holidays observed by your company. Excel then excludes any</t>
  </si>
  <si>
    <t>dates listed in the holidays argument when they occur in between start_date and</t>
  </si>
  <si>
    <t>end_date arguments.</t>
  </si>
  <si>
    <t>List of Observed Holidays 2022</t>
  </si>
  <si>
    <t>Holiday</t>
  </si>
  <si>
    <t>Weekday</t>
  </si>
  <si>
    <t>New Year's Day</t>
  </si>
  <si>
    <t>Martin Luther King Day</t>
  </si>
  <si>
    <t>President's Day</t>
  </si>
  <si>
    <t>Memorial Day</t>
  </si>
  <si>
    <t>Independence Day</t>
  </si>
  <si>
    <t>Labor Day</t>
  </si>
  <si>
    <t>Veteran's Day</t>
  </si>
  <si>
    <t>Thanksgiving Day</t>
  </si>
  <si>
    <t>Day after Thanksgiving</t>
  </si>
  <si>
    <t>Day before Christmas</t>
  </si>
  <si>
    <t xml:space="preserve"> Christmas</t>
  </si>
  <si>
    <t>Word Days in 2022</t>
  </si>
  <si>
    <t>Word Days minus week day holidays</t>
  </si>
  <si>
    <t>WEEKNUM</t>
  </si>
  <si>
    <t xml:space="preserve">Example: </t>
  </si>
  <si>
    <t>Click here</t>
  </si>
  <si>
    <t>The WEEKNUM function returns a number indicating where the week in a specified</t>
  </si>
  <si>
    <t>date falls within the year. This function takes the following arguments:</t>
  </si>
  <si>
    <t>WEEKNUM(serial_number, [return_type])</t>
  </si>
  <si>
    <t>In this function, the serial_number argument is the date whose week in the year</t>
  </si>
  <si>
    <t>you want to determine. The optional return_type argument is 1 or 2, where 1 indicates</t>
  </si>
  <si>
    <t>that the new week begins on Sunday and weekdays are numbered from 1 to</t>
  </si>
  <si>
    <t>7, and 2 indicates that the new week begins on Monday and that weekdays are also</t>
  </si>
  <si>
    <t>numbered from 1 to 7.</t>
  </si>
  <si>
    <t>Note that even if the first week of the year contains just a single day, that week is</t>
  </si>
  <si>
    <t>considered week 1 from the WEEKNUM function’s perspective. For example, if you</t>
  </si>
  <si>
    <t>enter the following WEEKNUM function in a cell:</t>
  </si>
  <si>
    <t>=WEEKNUM(DATE(2022, 1, 23))</t>
  </si>
  <si>
    <t>Excel returns the number 5, indicating that the week containing the date</t>
  </si>
  <si>
    <t>January 23, 2022, is the fifth week in the year when Sunday is considered as the</t>
  </si>
  <si>
    <t>first day of the week. January 23, 2022 falls on a Sunday and, if you look at a calendar,</t>
  </si>
  <si>
    <t>it appears to be only the fourth Sunday of the year. But look closer and you</t>
  </si>
  <si>
    <t>see that January 1, 2022 falls on a Saturday, so the week that includes January 1,</t>
  </si>
  <si>
    <t>2022 (which technically begins on Sunday, December 27, 2021) is considered to</t>
  </si>
  <si>
    <t>be week 1.</t>
  </si>
  <si>
    <t>Note that if I had added 2 as the optional return-type argument, Excel would return</t>
  </si>
  <si>
    <t>4 as the result because January 23, 2022, is deemed to fall on the last day of the</t>
  </si>
  <si>
    <t>fourth week of the year when Monday is considered the first day of the week.</t>
  </si>
  <si>
    <t>WORKDAY</t>
  </si>
  <si>
    <t>You can use the WORKDAY function to find out the date that is a specified number</t>
  </si>
  <si>
    <t>of workdays before or after a starting date. This function takes the following</t>
  </si>
  <si>
    <t>arguments:</t>
  </si>
  <si>
    <t>WORKDAY(start_date, days, [holidays])</t>
  </si>
  <si>
    <t>The start_date argument is the initial date that you want used in calculating the</t>
  </si>
  <si>
    <t>date of the workday that falls so many days before or after it. The days argument</t>
  </si>
  <si>
    <t>is the number of workdays ahead (positive integer) or behind (negative integer)</t>
  </si>
  <si>
    <t>the start_date. The optional holidays argument is an array constant or cell range</t>
  </si>
  <si>
    <t>that contains the dates of the holidays that should be excluded (when they fall on</t>
  </si>
  <si>
    <t>a weekday) in calculating the new date.</t>
  </si>
  <si>
    <t>For example, suppose that you want to determine a due date for a report that is 30</t>
  </si>
  <si>
    <t>workdays after February 1, 2022, by using the same holiday schedule entered in</t>
  </si>
  <si>
    <t>the cell range named Days_Off (B3:B13) in the Work Days 2022 workbook, shown</t>
  </si>
  <si>
    <t>in Figure 3-2. To do this, you enter the following formula:</t>
  </si>
  <si>
    <t>=WORKDAY(DATE(2022, 2, 1), 30, Days_Off)</t>
  </si>
  <si>
    <t>Excel then returns the serial number 44636 to the cell, which then appears as</t>
  </si>
  <si>
    <t>3/16/2022, when you format it with the Short Date format.</t>
  </si>
  <si>
    <t>YEARFRAC</t>
  </si>
  <si>
    <t>The YEARFRAC (for Year Fraction) function enables you to calculate the fraction of</t>
  </si>
  <si>
    <t>the year, which is computed from the number of days between two dates. You can</t>
  </si>
  <si>
    <t>use the YEARFRAC function to determine the proportion of a whole year’s benefits</t>
  </si>
  <si>
    <t>or obligations to assign to a specific period.</t>
  </si>
  <si>
    <t>The YEARFRAC function uses the following arguments:</t>
  </si>
  <si>
    <t>YEARFRAC(start_date, end_date, [basis])</t>
  </si>
  <si>
    <t>The optional basis argument in the YEARFRAC function is a number between 0 and</t>
  </si>
  <si>
    <t>4 that determines the day count basis to use in determining the fractional part of</t>
  </si>
  <si>
    <t>the year:</t>
  </si>
  <si>
    <t>»»0 (or omitted) to base it on the U.S. (NASD) method of 30/360 (see “DAYS360”</t>
  </si>
  <si>
    <t>earlier in the chapter for details on the U.S. method)</t>
  </si>
  <si>
    <t>»»1 to base the fraction on actual days/actual days</t>
  </si>
  <si>
    <t>»»2 to base the fraction on actual days/360</t>
  </si>
  <si>
    <t>»»3 to base the fraction on actual days/365</t>
  </si>
  <si>
    <t>»»4 to base the fraction on the European method of 30/360 (see “DAYS360”</t>
  </si>
  <si>
    <t>earlier in the chapter for details on the European method)</t>
  </si>
  <si>
    <t>For example, if you enter the following YEARFRAC formula in a cell to find what</t>
  </si>
  <si>
    <t>percentage of the year remains as of October 15, 2022:</t>
  </si>
  <si>
    <t>=YEARFRAC(DATE(2022, 10, 15),DATE(2022, 12, 31))</t>
  </si>
  <si>
    <t>Excel returns the decimal value 0.2111111 to the cell, indicating that just over</t>
  </si>
  <si>
    <t>21 percent of the year remains.</t>
  </si>
  <si>
    <t>NOW</t>
  </si>
  <si>
    <t>The NOW function returns the current date and time based on your computer’s</t>
  </si>
  <si>
    <t>internal clock. You can use the NOW function to date- and time-stamp the</t>
  </si>
  <si>
    <t>worksheet. Like the TODAY function, NOW takes no arguments and is automatically</t>
  </si>
  <si>
    <t>recalculated every time you open the worksheet:</t>
  </si>
  <si>
    <t>=NOW()</t>
  </si>
  <si>
    <t>When you enter the NOW function in a cell, Excel puts the date before the current</t>
  </si>
  <si>
    <t>time. It also formats the date with the Short Date format and the time with the</t>
  </si>
  <si>
    <t>24-hour Time format. So, if the current date were August 19, 2022 and the current</t>
  </si>
  <si>
    <t>time was 12:57 p.m. at the moment when Excel calculates the NOW function, your</t>
  </si>
  <si>
    <t>cell would contain the following entry:</t>
  </si>
  <si>
    <t>8/19/2022 12:57</t>
  </si>
  <si>
    <t>Note that the combination Date/Time format that the NOW function uses is a custom</t>
  </si>
  <si>
    <t>number format. If you want to assign a different date/time to the date and</t>
  </si>
  <si>
    <t>time serial numbers returned by this function, you have to create your own custom</t>
  </si>
  <si>
    <t>number format and then assign it to the cell that contains the NOW function.</t>
  </si>
  <si>
    <t>(See Book 2, Chapter 2 for information on creating custom number formats.)</t>
  </si>
  <si>
    <t>TIME and TIMEVALUE</t>
  </si>
  <si>
    <t>TIME</t>
  </si>
  <si>
    <t>Given values representing the hour, minute, and second, the TIME function returns</t>
  </si>
  <si>
    <t>a decimal number representing the time serial number, ranging from 0 (zero) to</t>
  </si>
  <si>
    <t>0.99999999, representing time 0:00:00 (12:00:00 AM) to 23:59:59 (11:59:59 PM).</t>
  </si>
  <si>
    <t>You can use the TIME function to combine the hours, minutes, and seconds of a</t>
  </si>
  <si>
    <t>time into a single time serial number when these parts are stored in separate cells.</t>
  </si>
  <si>
    <t>The TIME function takes the following arguments:</t>
  </si>
  <si>
    <t>TIME(hour, minute, second)</t>
  </si>
  <si>
    <t>When specifying the hour argument, you use a number between 0 and 23. (Any</t>
  </si>
  <si>
    <t>number greater than 23 is divided by 24, and the remainder is used as the hour</t>
  </si>
  <si>
    <t>value.) When specifying the minute and second arguments, you use a number</t>
  </si>
  <si>
    <t>between 0 and 59. (Any minute argument greater than 59 is converted into hours</t>
  </si>
  <si>
    <t>and minutes, just as any second argument greater than 59 is converted into hours,</t>
  </si>
  <si>
    <t>minutes, and seconds.)</t>
  </si>
  <si>
    <t>TIMEVALUE</t>
  </si>
  <si>
    <t>The TIMEVALUE function converts a time entered or imported into the worksheet</t>
  </si>
  <si>
    <t>as a text entry into its equivalent time serial number so that you can use it</t>
  </si>
  <si>
    <t>in time calculations. The TIMEVALUE function uses a single time_text argument</t>
  </si>
  <si>
    <t>as follows:</t>
  </si>
  <si>
    <t>TIMEVALUE(time_text)</t>
  </si>
  <si>
    <t>HOUR, MINUTE, and SECOND</t>
  </si>
  <si>
    <t>Time value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</si>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</sst>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00"/>
    <numFmt numFmtId="165" formatCode="[$-409]d\-mmm\-yy;@"/>
    <numFmt numFmtId="166" formatCode="m/d/yy;@"/>
    <numFmt numFmtId="169" formatCode="[$-409]h:mm:ss\ AM/P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2" xfId="2"/>
    <xf numFmtId="0" fontId="1" fillId="0" borderId="0" xfId="0" applyFont="1" applyAlignment="1">
      <alignment horizontal="center" wrapText="1"/>
    </xf>
    <xf numFmtId="166" fontId="0" fillId="0" borderId="0" xfId="0" applyNumberFormat="1"/>
    <xf numFmtId="0" fontId="0" fillId="2" borderId="0" xfId="0" quotePrefix="1" applyFill="1" applyAlignment="1">
      <alignment horizontal="left"/>
    </xf>
    <xf numFmtId="0" fontId="3" fillId="0" borderId="1" xfId="1"/>
    <xf numFmtId="0" fontId="5" fillId="0" borderId="3" xfId="3"/>
    <xf numFmtId="0" fontId="3" fillId="0" borderId="1" xfId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14" fontId="8" fillId="0" borderId="0" xfId="0" applyNumberFormat="1" applyFont="1"/>
    <xf numFmtId="0" fontId="0" fillId="2" borderId="0" xfId="0" quotePrefix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1" xfId="1"/>
    <xf numFmtId="0" fontId="9" fillId="3" borderId="0" xfId="0" applyFont="1" applyFill="1"/>
    <xf numFmtId="0" fontId="10" fillId="0" borderId="0" xfId="4"/>
    <xf numFmtId="0" fontId="0" fillId="2" borderId="0" xfId="0" quotePrefix="1" applyFill="1"/>
    <xf numFmtId="22" fontId="0" fillId="0" borderId="0" xfId="0" applyNumberFormat="1"/>
    <xf numFmtId="0" fontId="0" fillId="2" borderId="0" xfId="0" quotePrefix="1" applyFill="1"/>
    <xf numFmtId="169" fontId="0" fillId="0" borderId="0" xfId="0" applyNumberFormat="1"/>
    <xf numFmtId="19" fontId="0" fillId="0" borderId="0" xfId="0" applyNumberFormat="1"/>
  </cellXfs>
  <cellStyles count="5">
    <cellStyle name="Heading 1" xfId="1" builtinId="16"/>
    <cellStyle name="Heading 2" xfId="2" builtinId="17"/>
    <cellStyle name="Heading 3" xfId="3" builtinId="18"/>
    <cellStyle name="Hyperlink" xfId="4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A95A256-89AF-4436-9959-B01A1D8731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616B-18AC-4499-A5EB-527A3B6C4E41}">
  <dimension ref="A3:H231"/>
  <sheetViews>
    <sheetView topLeftCell="A117" zoomScale="130" zoomScaleNormal="130" workbookViewId="0">
      <selection activeCell="A131" sqref="A131"/>
    </sheetView>
  </sheetViews>
  <sheetFormatPr defaultRowHeight="15" x14ac:dyDescent="0.25"/>
  <cols>
    <col min="1" max="1" width="15.28515625" customWidth="1"/>
    <col min="2" max="2" width="11.28515625" bestFit="1" customWidth="1"/>
    <col min="3" max="3" width="10.28515625" bestFit="1" customWidth="1"/>
    <col min="4" max="4" width="33.85546875" bestFit="1" customWidth="1"/>
    <col min="5" max="5" width="11.28515625" bestFit="1" customWidth="1"/>
  </cols>
  <sheetData>
    <row r="3" spans="1:6" ht="20.25" thickBot="1" x14ac:dyDescent="0.35">
      <c r="A3" s="23" t="s">
        <v>22</v>
      </c>
      <c r="B3" s="23"/>
      <c r="C3" s="23"/>
      <c r="D3" s="23"/>
      <c r="E3" s="23"/>
      <c r="F3" s="23"/>
    </row>
    <row r="4" spans="1:6" ht="15.75" thickTop="1" x14ac:dyDescent="0.25"/>
    <row r="5" spans="1:6" ht="30" x14ac:dyDescent="0.25">
      <c r="D5" s="9" t="s">
        <v>24</v>
      </c>
      <c r="E5" s="9" t="s">
        <v>25</v>
      </c>
    </row>
    <row r="6" spans="1:6" x14ac:dyDescent="0.25">
      <c r="B6" s="1">
        <v>34814</v>
      </c>
      <c r="C6" s="1">
        <v>44715</v>
      </c>
      <c r="D6">
        <f>C6-B6</f>
        <v>9901</v>
      </c>
      <c r="E6" s="2">
        <f>D6/365</f>
        <v>27.126027397260273</v>
      </c>
    </row>
    <row r="7" spans="1:6" x14ac:dyDescent="0.25">
      <c r="B7" s="1"/>
      <c r="C7" s="1"/>
      <c r="E7" s="2"/>
    </row>
    <row r="8" spans="1:6" ht="20.25" thickBot="1" x14ac:dyDescent="0.35">
      <c r="A8" s="16" t="s">
        <v>23</v>
      </c>
      <c r="B8" s="16"/>
      <c r="C8" s="16"/>
      <c r="D8" s="16"/>
      <c r="E8" s="16"/>
      <c r="F8" s="14"/>
    </row>
    <row r="9" spans="1:6" ht="15.75" thickTop="1" x14ac:dyDescent="0.25"/>
    <row r="10" spans="1:6" ht="60" x14ac:dyDescent="0.25">
      <c r="D10" s="9" t="s">
        <v>26</v>
      </c>
      <c r="E10" s="9" t="s">
        <v>27</v>
      </c>
    </row>
    <row r="11" spans="1:6" x14ac:dyDescent="0.25">
      <c r="B11" s="3">
        <v>0.38541666666666669</v>
      </c>
      <c r="C11" s="3">
        <v>0.65625</v>
      </c>
      <c r="D11" s="4">
        <f>C11-B11</f>
        <v>0.27083333333333331</v>
      </c>
      <c r="E11">
        <f>D11*24</f>
        <v>6.5</v>
      </c>
    </row>
    <row r="13" spans="1:6" ht="20.25" thickBot="1" x14ac:dyDescent="0.35">
      <c r="A13" s="14" t="s">
        <v>28</v>
      </c>
      <c r="B13" s="14"/>
      <c r="C13" s="14"/>
    </row>
    <row r="14" spans="1:6" ht="15.75" thickTop="1" x14ac:dyDescent="0.25">
      <c r="B14" s="3"/>
      <c r="C14" s="3"/>
      <c r="D14" s="4"/>
    </row>
    <row r="15" spans="1:6" ht="18" thickBot="1" x14ac:dyDescent="0.35">
      <c r="A15" s="10" t="s">
        <v>5</v>
      </c>
    </row>
    <row r="16" spans="1:6" ht="45.75" thickTop="1" x14ac:dyDescent="0.25">
      <c r="E16" s="9" t="s">
        <v>29</v>
      </c>
    </row>
    <row r="17" spans="1:5" x14ac:dyDescent="0.25">
      <c r="C17" s="1">
        <f ca="1">TODAY()</f>
        <v>45238</v>
      </c>
      <c r="E17">
        <v>45238</v>
      </c>
    </row>
    <row r="18" spans="1:5" x14ac:dyDescent="0.25">
      <c r="C18" s="1"/>
    </row>
    <row r="20" spans="1:5" ht="18" thickBot="1" x14ac:dyDescent="0.35">
      <c r="A20" s="10" t="s">
        <v>4</v>
      </c>
      <c r="B20" s="10"/>
      <c r="C20" s="10"/>
    </row>
    <row r="21" spans="1:5" ht="15.75" thickTop="1" x14ac:dyDescent="0.25"/>
    <row r="22" spans="1:5" ht="15.75" thickBot="1" x14ac:dyDescent="0.3">
      <c r="A22" s="15" t="s">
        <v>7</v>
      </c>
    </row>
    <row r="23" spans="1:5" x14ac:dyDescent="0.25">
      <c r="B23" s="5" t="s">
        <v>0</v>
      </c>
      <c r="C23" s="5" t="s">
        <v>1</v>
      </c>
      <c r="D23" s="5" t="s">
        <v>2</v>
      </c>
      <c r="E23" s="5" t="s">
        <v>3</v>
      </c>
    </row>
    <row r="24" spans="1:5" x14ac:dyDescent="0.25">
      <c r="B24">
        <v>2</v>
      </c>
      <c r="C24">
        <v>15</v>
      </c>
      <c r="D24">
        <v>1967</v>
      </c>
      <c r="E24" s="1" cm="1">
        <f t="array" ref="E24:E32">DATE(D24:D32,B24:B32,C24:C32)</f>
        <v>24518</v>
      </c>
    </row>
    <row r="25" spans="1:5" x14ac:dyDescent="0.25">
      <c r="B25">
        <v>7</v>
      </c>
      <c r="C25">
        <v>23</v>
      </c>
      <c r="D25">
        <v>1938</v>
      </c>
      <c r="E25" s="1">
        <v>14084</v>
      </c>
    </row>
    <row r="26" spans="1:5" x14ac:dyDescent="0.25">
      <c r="B26">
        <v>11</v>
      </c>
      <c r="C26">
        <v>6</v>
      </c>
      <c r="D26">
        <v>1969</v>
      </c>
      <c r="E26" s="1">
        <v>25513</v>
      </c>
    </row>
    <row r="27" spans="1:5" x14ac:dyDescent="0.25">
      <c r="B27">
        <v>1</v>
      </c>
      <c r="C27">
        <v>6</v>
      </c>
      <c r="D27">
        <v>1954</v>
      </c>
      <c r="E27" s="1">
        <v>19730</v>
      </c>
    </row>
    <row r="28" spans="1:5" x14ac:dyDescent="0.25">
      <c r="B28">
        <v>3</v>
      </c>
      <c r="C28">
        <v>3</v>
      </c>
      <c r="D28">
        <v>1998</v>
      </c>
      <c r="E28" s="1">
        <v>35857</v>
      </c>
    </row>
    <row r="29" spans="1:5" x14ac:dyDescent="0.25">
      <c r="B29">
        <v>7</v>
      </c>
      <c r="C29">
        <v>30</v>
      </c>
      <c r="D29">
        <v>2000</v>
      </c>
      <c r="E29" s="1">
        <v>36737</v>
      </c>
    </row>
    <row r="30" spans="1:5" x14ac:dyDescent="0.25">
      <c r="B30">
        <v>5</v>
      </c>
      <c r="C30">
        <v>14</v>
      </c>
      <c r="D30">
        <v>2004</v>
      </c>
      <c r="E30" s="1">
        <v>38121</v>
      </c>
    </row>
    <row r="31" spans="1:5" x14ac:dyDescent="0.25">
      <c r="B31">
        <v>12</v>
      </c>
      <c r="C31">
        <v>12</v>
      </c>
      <c r="D31">
        <v>2012</v>
      </c>
      <c r="E31" s="1">
        <v>41255</v>
      </c>
    </row>
    <row r="32" spans="1:5" x14ac:dyDescent="0.25">
      <c r="B32">
        <v>4</v>
      </c>
      <c r="C32">
        <v>5</v>
      </c>
      <c r="D32">
        <v>2022</v>
      </c>
      <c r="E32" s="1">
        <v>44656</v>
      </c>
    </row>
    <row r="34" spans="1:8" ht="15.75" thickBot="1" x14ac:dyDescent="0.3">
      <c r="A34" s="15" t="s">
        <v>8</v>
      </c>
    </row>
    <row r="35" spans="1:8" x14ac:dyDescent="0.25">
      <c r="B35" s="6" t="s">
        <v>6</v>
      </c>
      <c r="C35" s="7">
        <f>DATEVALUE(B35)</f>
        <v>44702</v>
      </c>
    </row>
    <row r="38" spans="1:8" ht="15.75" thickBot="1" x14ac:dyDescent="0.3">
      <c r="A38" s="15" t="s">
        <v>9</v>
      </c>
      <c r="B38" s="15"/>
      <c r="C38" s="15"/>
    </row>
    <row r="40" spans="1:8" ht="30" x14ac:dyDescent="0.25">
      <c r="A40" s="8" t="s">
        <v>10</v>
      </c>
      <c r="B40" s="5" t="s">
        <v>11</v>
      </c>
      <c r="C40" s="5" t="s">
        <v>12</v>
      </c>
      <c r="D40" s="5" t="s">
        <v>13</v>
      </c>
      <c r="E40" s="5" t="s">
        <v>14</v>
      </c>
    </row>
    <row r="41" spans="1:8" x14ac:dyDescent="0.25">
      <c r="A41" s="1">
        <v>30991</v>
      </c>
      <c r="B41">
        <f>DAY(A41)</f>
        <v>5</v>
      </c>
      <c r="C41">
        <f>WEEKDAY(A41)</f>
        <v>2</v>
      </c>
      <c r="D41">
        <f>MONTH(A41)</f>
        <v>11</v>
      </c>
      <c r="E41">
        <f>YEAR(A41)</f>
        <v>1984</v>
      </c>
    </row>
    <row r="42" spans="1:8" x14ac:dyDescent="0.25">
      <c r="C42" t="str" cm="1">
        <f t="array" ref="C42">_xlfn.SWITCH(WEEKDAY(A41),1,H42, 2, H43,3, H44,4, H45,5, H46,6, H47,H48)</f>
        <v>Monday</v>
      </c>
      <c r="H42" t="s">
        <v>15</v>
      </c>
    </row>
    <row r="43" spans="1:8" x14ac:dyDescent="0.25">
      <c r="H43" t="s">
        <v>16</v>
      </c>
    </row>
    <row r="44" spans="1:8" x14ac:dyDescent="0.25">
      <c r="H44" t="s">
        <v>17</v>
      </c>
    </row>
    <row r="45" spans="1:8" x14ac:dyDescent="0.25">
      <c r="H45" t="s">
        <v>18</v>
      </c>
    </row>
    <row r="46" spans="1:8" x14ac:dyDescent="0.25">
      <c r="H46" t="s">
        <v>19</v>
      </c>
    </row>
    <row r="47" spans="1:8" x14ac:dyDescent="0.25">
      <c r="H47" t="s">
        <v>20</v>
      </c>
    </row>
    <row r="48" spans="1:8" x14ac:dyDescent="0.25">
      <c r="H48" t="s">
        <v>21</v>
      </c>
    </row>
    <row r="50" spans="1:4" x14ac:dyDescent="0.25">
      <c r="A50" s="1">
        <v>28694</v>
      </c>
      <c r="B50" s="1">
        <v>44765</v>
      </c>
      <c r="C50">
        <f>YEAR(B50)-YEAR(A50)</f>
        <v>44</v>
      </c>
    </row>
    <row r="53" spans="1:4" ht="15.75" thickBot="1" x14ac:dyDescent="0.3">
      <c r="A53" s="15" t="s">
        <v>30</v>
      </c>
    </row>
    <row r="55" spans="1:4" x14ac:dyDescent="0.25">
      <c r="A55" t="s">
        <v>31</v>
      </c>
    </row>
    <row r="56" spans="1:4" x14ac:dyDescent="0.25">
      <c r="A56" t="s">
        <v>32</v>
      </c>
    </row>
    <row r="57" spans="1:4" x14ac:dyDescent="0.25">
      <c r="A57" t="s">
        <v>33</v>
      </c>
    </row>
    <row r="59" spans="1:4" ht="30" x14ac:dyDescent="0.25">
      <c r="C59" s="9" t="s">
        <v>24</v>
      </c>
    </row>
    <row r="60" spans="1:4" x14ac:dyDescent="0.25">
      <c r="A60" s="1">
        <f>DATE(1984,11,5)</f>
        <v>30991</v>
      </c>
      <c r="B60" s="1">
        <f>DATE(2023,11,5)</f>
        <v>45235</v>
      </c>
      <c r="C60">
        <f>DAYS360(A60,B60)</f>
        <v>14040</v>
      </c>
    </row>
    <row r="61" spans="1:4" x14ac:dyDescent="0.25">
      <c r="C61">
        <f>DAYS360(A60,B60,TRUE)</f>
        <v>14040</v>
      </c>
    </row>
    <row r="64" spans="1:4" ht="20.25" thickBot="1" x14ac:dyDescent="0.35">
      <c r="A64" s="14" t="s">
        <v>34</v>
      </c>
      <c r="B64" s="14"/>
      <c r="C64" s="14"/>
      <c r="D64" s="14"/>
    </row>
    <row r="65" spans="1:1" ht="15.75" thickTop="1" x14ac:dyDescent="0.25"/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38</v>
      </c>
    </row>
    <row r="71" spans="1:1" ht="15.75" thickBot="1" x14ac:dyDescent="0.3">
      <c r="A71" s="15" t="s">
        <v>39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9" spans="1:1" x14ac:dyDescent="0.25">
      <c r="A79" t="s">
        <v>44</v>
      </c>
    </row>
    <row r="81" spans="1:3" x14ac:dyDescent="0.25">
      <c r="A81" s="22" t="s">
        <v>45</v>
      </c>
      <c r="B81" s="22"/>
      <c r="C81" s="22"/>
    </row>
    <row r="83" spans="1:3" x14ac:dyDescent="0.25">
      <c r="A83" t="s">
        <v>46</v>
      </c>
    </row>
    <row r="84" spans="1:3" x14ac:dyDescent="0.25">
      <c r="A84" t="s">
        <v>47</v>
      </c>
    </row>
    <row r="85" spans="1:3" x14ac:dyDescent="0.25">
      <c r="A85" t="s">
        <v>48</v>
      </c>
    </row>
    <row r="86" spans="1:3" x14ac:dyDescent="0.25">
      <c r="A86" t="s">
        <v>49</v>
      </c>
    </row>
    <row r="88" spans="1:3" ht="30" x14ac:dyDescent="0.25">
      <c r="A88" s="5" t="s">
        <v>3</v>
      </c>
      <c r="B88" s="11" t="s">
        <v>50</v>
      </c>
      <c r="C88" s="11" t="s">
        <v>51</v>
      </c>
    </row>
    <row r="89" spans="1:3" x14ac:dyDescent="0.25">
      <c r="A89" s="12">
        <f>DATE(2022,1,15)</f>
        <v>44576</v>
      </c>
      <c r="B89">
        <v>1</v>
      </c>
      <c r="C89" s="12">
        <f>EDATE(A89,B89)</f>
        <v>44607</v>
      </c>
    </row>
    <row r="90" spans="1:3" x14ac:dyDescent="0.25">
      <c r="A90" s="12">
        <f>DATE(2022,3,31)</f>
        <v>44651</v>
      </c>
      <c r="B90">
        <v>1</v>
      </c>
      <c r="C90" s="12">
        <f>EDATE(A90,B90)</f>
        <v>44681</v>
      </c>
    </row>
    <row r="92" spans="1:3" x14ac:dyDescent="0.25">
      <c r="A92" t="s">
        <v>52</v>
      </c>
    </row>
    <row r="93" spans="1:3" x14ac:dyDescent="0.25">
      <c r="A93" t="s">
        <v>53</v>
      </c>
    </row>
    <row r="95" spans="1:3" x14ac:dyDescent="0.25">
      <c r="A95" s="21" t="s">
        <v>54</v>
      </c>
      <c r="B95" s="22"/>
      <c r="C95" s="22"/>
    </row>
    <row r="97" spans="1:3" x14ac:dyDescent="0.25">
      <c r="A97" t="s">
        <v>55</v>
      </c>
    </row>
    <row r="98" spans="1:3" x14ac:dyDescent="0.25">
      <c r="A98" t="s">
        <v>56</v>
      </c>
    </row>
    <row r="99" spans="1:3" x14ac:dyDescent="0.25">
      <c r="A99" t="s">
        <v>57</v>
      </c>
    </row>
    <row r="101" spans="1:3" ht="15.75" thickBot="1" x14ac:dyDescent="0.3">
      <c r="A101" s="15" t="s">
        <v>58</v>
      </c>
    </row>
    <row r="103" spans="1:3" x14ac:dyDescent="0.25">
      <c r="A103" t="s">
        <v>59</v>
      </c>
    </row>
    <row r="104" spans="1:3" x14ac:dyDescent="0.25">
      <c r="A104" t="s">
        <v>60</v>
      </c>
    </row>
    <row r="105" spans="1:3" x14ac:dyDescent="0.25">
      <c r="A105" t="s">
        <v>61</v>
      </c>
    </row>
    <row r="106" spans="1:3" x14ac:dyDescent="0.25">
      <c r="A106" t="s">
        <v>62</v>
      </c>
    </row>
    <row r="108" spans="1:3" ht="30" x14ac:dyDescent="0.25">
      <c r="A108" s="5" t="s">
        <v>3</v>
      </c>
      <c r="B108" s="11" t="s">
        <v>50</v>
      </c>
      <c r="C108" s="11" t="s">
        <v>63</v>
      </c>
    </row>
    <row r="109" spans="1:3" x14ac:dyDescent="0.25">
      <c r="A109" s="1">
        <f>DATE(2022,1,1)</f>
        <v>44562</v>
      </c>
      <c r="B109">
        <v>1</v>
      </c>
      <c r="C109" s="1">
        <f>EOMONTH(A109,B109)</f>
        <v>44620</v>
      </c>
    </row>
    <row r="111" spans="1:3" x14ac:dyDescent="0.25">
      <c r="A111" t="s">
        <v>64</v>
      </c>
    </row>
    <row r="113" spans="1:5" x14ac:dyDescent="0.25">
      <c r="A113" s="21" t="s">
        <v>65</v>
      </c>
      <c r="B113" s="22"/>
      <c r="C113" s="22"/>
    </row>
    <row r="115" spans="1:5" x14ac:dyDescent="0.25">
      <c r="A115" t="s">
        <v>66</v>
      </c>
    </row>
    <row r="116" spans="1:5" x14ac:dyDescent="0.25">
      <c r="A116" t="s">
        <v>67</v>
      </c>
    </row>
    <row r="118" spans="1:5" ht="15.75" thickBot="1" x14ac:dyDescent="0.3">
      <c r="A118" s="15" t="s">
        <v>68</v>
      </c>
    </row>
    <row r="120" spans="1:5" x14ac:dyDescent="0.25">
      <c r="A120" t="s">
        <v>69</v>
      </c>
    </row>
    <row r="121" spans="1:5" x14ac:dyDescent="0.25">
      <c r="A121" t="s">
        <v>70</v>
      </c>
    </row>
    <row r="123" spans="1:5" x14ac:dyDescent="0.25">
      <c r="A123" s="21" t="s">
        <v>71</v>
      </c>
      <c r="B123" s="21"/>
      <c r="C123" s="21"/>
      <c r="D123" s="21"/>
      <c r="E123" s="21"/>
    </row>
    <row r="125" spans="1:5" x14ac:dyDescent="0.25">
      <c r="A125" t="s">
        <v>72</v>
      </c>
    </row>
    <row r="126" spans="1:5" x14ac:dyDescent="0.25">
      <c r="A126" t="s">
        <v>73</v>
      </c>
    </row>
    <row r="127" spans="1:5" x14ac:dyDescent="0.25">
      <c r="A127" t="s">
        <v>74</v>
      </c>
    </row>
    <row r="128" spans="1:5" x14ac:dyDescent="0.25">
      <c r="A128" t="s">
        <v>75</v>
      </c>
    </row>
    <row r="129" spans="1:3" x14ac:dyDescent="0.25">
      <c r="A129" t="s">
        <v>76</v>
      </c>
    </row>
    <row r="131" spans="1:3" x14ac:dyDescent="0.25">
      <c r="A131" s="24" t="s">
        <v>94</v>
      </c>
      <c r="B131" s="25" t="s">
        <v>95</v>
      </c>
    </row>
    <row r="132" spans="1:3" ht="17.25" customHeight="1" x14ac:dyDescent="0.25"/>
    <row r="134" spans="1:3" ht="15.75" thickBot="1" x14ac:dyDescent="0.3">
      <c r="A134" s="15" t="s">
        <v>93</v>
      </c>
    </row>
    <row r="136" spans="1:3" x14ac:dyDescent="0.25">
      <c r="A136" t="s">
        <v>96</v>
      </c>
    </row>
    <row r="137" spans="1:3" x14ac:dyDescent="0.25">
      <c r="A137" t="s">
        <v>97</v>
      </c>
    </row>
    <row r="139" spans="1:3" x14ac:dyDescent="0.25">
      <c r="A139" s="21" t="s">
        <v>98</v>
      </c>
      <c r="B139" s="21"/>
      <c r="C139" s="21"/>
    </row>
    <row r="141" spans="1:3" x14ac:dyDescent="0.25">
      <c r="A141" t="s">
        <v>99</v>
      </c>
    </row>
    <row r="142" spans="1:3" x14ac:dyDescent="0.25">
      <c r="A142" t="s">
        <v>100</v>
      </c>
    </row>
    <row r="143" spans="1:3" x14ac:dyDescent="0.25">
      <c r="A143" t="s">
        <v>101</v>
      </c>
    </row>
    <row r="144" spans="1:3" x14ac:dyDescent="0.25">
      <c r="A144" t="s">
        <v>102</v>
      </c>
    </row>
    <row r="145" spans="1:3" x14ac:dyDescent="0.25">
      <c r="A145" t="s">
        <v>103</v>
      </c>
    </row>
    <row r="147" spans="1:3" x14ac:dyDescent="0.25">
      <c r="A147" s="24" t="s">
        <v>94</v>
      </c>
    </row>
    <row r="148" spans="1:3" x14ac:dyDescent="0.25">
      <c r="A148">
        <f>WEEKNUM(DATE(2022,1,23))</f>
        <v>5</v>
      </c>
    </row>
    <row r="149" spans="1:3" x14ac:dyDescent="0.25">
      <c r="A149">
        <f>WEEKNUM(DATE(2022,1,23),2)</f>
        <v>4</v>
      </c>
    </row>
    <row r="151" spans="1:3" x14ac:dyDescent="0.25">
      <c r="A151" t="s">
        <v>104</v>
      </c>
    </row>
    <row r="152" spans="1:3" x14ac:dyDescent="0.25">
      <c r="A152" t="s">
        <v>105</v>
      </c>
    </row>
    <row r="153" spans="1:3" x14ac:dyDescent="0.25">
      <c r="A153" t="s">
        <v>106</v>
      </c>
    </row>
    <row r="155" spans="1:3" x14ac:dyDescent="0.25">
      <c r="A155" s="21" t="s">
        <v>107</v>
      </c>
      <c r="B155" s="21"/>
      <c r="C155" s="21"/>
    </row>
    <row r="157" spans="1:3" x14ac:dyDescent="0.25">
      <c r="A157" t="s">
        <v>108</v>
      </c>
    </row>
    <row r="158" spans="1:3" x14ac:dyDescent="0.25">
      <c r="A158" t="s">
        <v>109</v>
      </c>
    </row>
    <row r="159" spans="1:3" x14ac:dyDescent="0.25">
      <c r="A159" t="s">
        <v>110</v>
      </c>
    </row>
    <row r="160" spans="1:3" x14ac:dyDescent="0.25">
      <c r="A160" t="s">
        <v>111</v>
      </c>
    </row>
    <row r="161" spans="1:3" x14ac:dyDescent="0.25">
      <c r="A161" t="s">
        <v>112</v>
      </c>
    </row>
    <row r="162" spans="1:3" x14ac:dyDescent="0.25">
      <c r="A162" t="s">
        <v>113</v>
      </c>
    </row>
    <row r="163" spans="1:3" x14ac:dyDescent="0.25">
      <c r="A163" t="s">
        <v>114</v>
      </c>
    </row>
    <row r="165" spans="1:3" x14ac:dyDescent="0.25">
      <c r="A165" t="s">
        <v>115</v>
      </c>
    </row>
    <row r="166" spans="1:3" x14ac:dyDescent="0.25">
      <c r="A166" t="s">
        <v>116</v>
      </c>
    </row>
    <row r="167" spans="1:3" x14ac:dyDescent="0.25">
      <c r="A167" t="s">
        <v>117</v>
      </c>
    </row>
    <row r="170" spans="1:3" ht="15.75" thickBot="1" x14ac:dyDescent="0.3">
      <c r="A170" s="15" t="s">
        <v>118</v>
      </c>
    </row>
    <row r="172" spans="1:3" x14ac:dyDescent="0.25">
      <c r="A172" t="s">
        <v>119</v>
      </c>
    </row>
    <row r="173" spans="1:3" x14ac:dyDescent="0.25">
      <c r="A173" t="s">
        <v>120</v>
      </c>
    </row>
    <row r="174" spans="1:3" x14ac:dyDescent="0.25">
      <c r="A174" t="s">
        <v>121</v>
      </c>
    </row>
    <row r="176" spans="1:3" x14ac:dyDescent="0.25">
      <c r="A176" s="21" t="s">
        <v>122</v>
      </c>
      <c r="B176" s="21"/>
      <c r="C176" s="21"/>
    </row>
    <row r="178" spans="1:1" x14ac:dyDescent="0.25">
      <c r="A178" t="s">
        <v>123</v>
      </c>
    </row>
    <row r="179" spans="1:1" x14ac:dyDescent="0.25">
      <c r="A179" t="s">
        <v>124</v>
      </c>
    </row>
    <row r="180" spans="1:1" x14ac:dyDescent="0.25">
      <c r="A180" t="s">
        <v>125</v>
      </c>
    </row>
    <row r="181" spans="1:1" x14ac:dyDescent="0.25">
      <c r="A181" t="s">
        <v>126</v>
      </c>
    </row>
    <row r="182" spans="1:1" x14ac:dyDescent="0.25">
      <c r="A182" t="s">
        <v>127</v>
      </c>
    </row>
    <row r="183" spans="1:1" x14ac:dyDescent="0.25">
      <c r="A183" t="s">
        <v>128</v>
      </c>
    </row>
    <row r="185" spans="1:1" x14ac:dyDescent="0.25">
      <c r="A185" s="24" t="s">
        <v>94</v>
      </c>
    </row>
    <row r="186" spans="1:1" x14ac:dyDescent="0.25">
      <c r="A186" s="1">
        <f>WORKDAY(DATE(2022,2,1),30,Days_Off)</f>
        <v>44636</v>
      </c>
    </row>
    <row r="188" spans="1:1" x14ac:dyDescent="0.25">
      <c r="A188" t="s">
        <v>129</v>
      </c>
    </row>
    <row r="189" spans="1:1" x14ac:dyDescent="0.25">
      <c r="A189" t="s">
        <v>130</v>
      </c>
    </row>
    <row r="190" spans="1:1" x14ac:dyDescent="0.25">
      <c r="A190" t="s">
        <v>131</v>
      </c>
    </row>
    <row r="191" spans="1:1" x14ac:dyDescent="0.25">
      <c r="A191" t="s">
        <v>132</v>
      </c>
    </row>
    <row r="193" spans="1:4" x14ac:dyDescent="0.25">
      <c r="A193" s="21" t="s">
        <v>133</v>
      </c>
      <c r="B193" s="21"/>
      <c r="C193" s="21"/>
      <c r="D193" s="13"/>
    </row>
    <row r="195" spans="1:4" x14ac:dyDescent="0.25">
      <c r="A195" t="s">
        <v>134</v>
      </c>
    </row>
    <row r="196" spans="1:4" x14ac:dyDescent="0.25">
      <c r="A196" t="s">
        <v>135</v>
      </c>
    </row>
    <row r="199" spans="1:4" ht="15.75" thickBot="1" x14ac:dyDescent="0.3">
      <c r="A199" s="15" t="s">
        <v>136</v>
      </c>
    </row>
    <row r="201" spans="1:4" x14ac:dyDescent="0.25">
      <c r="A201" t="s">
        <v>137</v>
      </c>
    </row>
    <row r="202" spans="1:4" x14ac:dyDescent="0.25">
      <c r="A202" t="s">
        <v>138</v>
      </c>
    </row>
    <row r="203" spans="1:4" x14ac:dyDescent="0.25">
      <c r="A203" t="s">
        <v>139</v>
      </c>
    </row>
    <row r="204" spans="1:4" x14ac:dyDescent="0.25">
      <c r="A204" t="s">
        <v>140</v>
      </c>
    </row>
    <row r="206" spans="1:4" x14ac:dyDescent="0.25">
      <c r="A206" t="s">
        <v>141</v>
      </c>
    </row>
    <row r="208" spans="1:4" x14ac:dyDescent="0.25">
      <c r="A208" s="21" t="s">
        <v>142</v>
      </c>
      <c r="B208" s="21"/>
      <c r="C208" s="21"/>
    </row>
    <row r="210" spans="1:1" x14ac:dyDescent="0.25">
      <c r="A210" t="s">
        <v>143</v>
      </c>
    </row>
    <row r="211" spans="1:1" x14ac:dyDescent="0.25">
      <c r="A211" t="s">
        <v>144</v>
      </c>
    </row>
    <row r="212" spans="1:1" x14ac:dyDescent="0.25">
      <c r="A212" t="s">
        <v>145</v>
      </c>
    </row>
    <row r="214" spans="1:1" x14ac:dyDescent="0.25">
      <c r="A214" t="s">
        <v>146</v>
      </c>
    </row>
    <row r="215" spans="1:1" x14ac:dyDescent="0.25">
      <c r="A215" t="s">
        <v>147</v>
      </c>
    </row>
    <row r="216" spans="1:1" x14ac:dyDescent="0.25">
      <c r="A216" t="s">
        <v>148</v>
      </c>
    </row>
    <row r="217" spans="1:1" x14ac:dyDescent="0.25">
      <c r="A217" t="s">
        <v>149</v>
      </c>
    </row>
    <row r="218" spans="1:1" x14ac:dyDescent="0.25">
      <c r="A218" t="s">
        <v>150</v>
      </c>
    </row>
    <row r="219" spans="1:1" x14ac:dyDescent="0.25">
      <c r="A219" t="s">
        <v>151</v>
      </c>
    </row>
    <row r="220" spans="1:1" x14ac:dyDescent="0.25">
      <c r="A220" t="s">
        <v>152</v>
      </c>
    </row>
    <row r="222" spans="1:1" x14ac:dyDescent="0.25">
      <c r="A222" s="24" t="s">
        <v>94</v>
      </c>
    </row>
    <row r="223" spans="1:1" x14ac:dyDescent="0.25">
      <c r="A223">
        <f>YEARFRAC(DATE(2022,10,15),DATE(2022,12,31))</f>
        <v>0.21111111111111111</v>
      </c>
    </row>
    <row r="225" spans="1:4" x14ac:dyDescent="0.25">
      <c r="A225" t="s">
        <v>153</v>
      </c>
    </row>
    <row r="226" spans="1:4" x14ac:dyDescent="0.25">
      <c r="A226" t="s">
        <v>154</v>
      </c>
    </row>
    <row r="228" spans="1:4" x14ac:dyDescent="0.25">
      <c r="A228" s="26" t="s">
        <v>155</v>
      </c>
      <c r="B228" s="26"/>
      <c r="C228" s="26"/>
      <c r="D228" s="26"/>
    </row>
    <row r="230" spans="1:4" x14ac:dyDescent="0.25">
      <c r="A230" t="s">
        <v>156</v>
      </c>
    </row>
    <row r="231" spans="1:4" x14ac:dyDescent="0.25">
      <c r="A231" t="s">
        <v>157</v>
      </c>
    </row>
  </sheetData>
  <mergeCells count="11">
    <mergeCell ref="A208:C208"/>
    <mergeCell ref="A228:D228"/>
    <mergeCell ref="A139:C139"/>
    <mergeCell ref="A155:C155"/>
    <mergeCell ref="A176:C176"/>
    <mergeCell ref="A193:C193"/>
    <mergeCell ref="A113:C113"/>
    <mergeCell ref="A123:E123"/>
    <mergeCell ref="A81:C81"/>
    <mergeCell ref="A95:C95"/>
    <mergeCell ref="A3:F3"/>
  </mergeCells>
  <phoneticPr fontId="2" type="noConversion"/>
  <hyperlinks>
    <hyperlink ref="B131" location="Example!A1" display="Click here" xr:uid="{B7AB5180-1EE0-43C9-8703-5243B69B4EB4}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0DE7-4DF6-44E7-874D-7A02676789BB}">
  <dimension ref="A2:E81"/>
  <sheetViews>
    <sheetView tabSelected="1" topLeftCell="A60" zoomScale="130" zoomScaleNormal="130" workbookViewId="0">
      <selection activeCell="F80" sqref="F80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12.140625" bestFit="1" customWidth="1"/>
  </cols>
  <sheetData>
    <row r="2" spans="1:1" ht="18" thickBot="1" x14ac:dyDescent="0.35">
      <c r="A2" s="10" t="s">
        <v>158</v>
      </c>
    </row>
    <row r="3" spans="1:1" ht="15.75" thickTop="1" x14ac:dyDescent="0.25"/>
    <row r="4" spans="1:1" x14ac:dyDescent="0.25">
      <c r="A4" t="s">
        <v>159</v>
      </c>
    </row>
    <row r="5" spans="1:1" x14ac:dyDescent="0.25">
      <c r="A5" t="s">
        <v>160</v>
      </c>
    </row>
    <row r="6" spans="1:1" x14ac:dyDescent="0.25">
      <c r="A6" t="s">
        <v>161</v>
      </c>
    </row>
    <row r="7" spans="1:1" x14ac:dyDescent="0.25">
      <c r="A7" t="s">
        <v>162</v>
      </c>
    </row>
    <row r="9" spans="1:1" x14ac:dyDescent="0.25">
      <c r="A9" s="28" t="s">
        <v>163</v>
      </c>
    </row>
    <row r="11" spans="1:1" x14ac:dyDescent="0.25">
      <c r="A11" s="24" t="s">
        <v>94</v>
      </c>
    </row>
    <row r="12" spans="1:1" x14ac:dyDescent="0.25">
      <c r="A12" s="27">
        <f ca="1">NOW()</f>
        <v>45238.761119560186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2" x14ac:dyDescent="0.25">
      <c r="A17" t="s">
        <v>167</v>
      </c>
    </row>
    <row r="18" spans="1:2" x14ac:dyDescent="0.25">
      <c r="A18" t="s">
        <v>168</v>
      </c>
    </row>
    <row r="20" spans="1:2" x14ac:dyDescent="0.25">
      <c r="A20" s="28" t="s">
        <v>169</v>
      </c>
    </row>
    <row r="22" spans="1:2" x14ac:dyDescent="0.25">
      <c r="A22" t="s">
        <v>170</v>
      </c>
    </row>
    <row r="23" spans="1:2" x14ac:dyDescent="0.25">
      <c r="A23" t="s">
        <v>171</v>
      </c>
    </row>
    <row r="24" spans="1:2" x14ac:dyDescent="0.25">
      <c r="A24" t="s">
        <v>172</v>
      </c>
    </row>
    <row r="25" spans="1:2" x14ac:dyDescent="0.25">
      <c r="A25" t="s">
        <v>173</v>
      </c>
    </row>
    <row r="26" spans="1:2" x14ac:dyDescent="0.25">
      <c r="A26" t="s">
        <v>174</v>
      </c>
    </row>
    <row r="29" spans="1:2" ht="18" thickBot="1" x14ac:dyDescent="0.35">
      <c r="A29" s="10" t="s">
        <v>175</v>
      </c>
      <c r="B29" s="10"/>
    </row>
    <row r="30" spans="1:2" ht="15.75" thickTop="1" x14ac:dyDescent="0.25"/>
    <row r="31" spans="1:2" ht="15.75" thickBot="1" x14ac:dyDescent="0.3">
      <c r="A31" s="15" t="s">
        <v>176</v>
      </c>
    </row>
    <row r="33" spans="1:2" x14ac:dyDescent="0.25">
      <c r="A33" t="s">
        <v>177</v>
      </c>
    </row>
    <row r="34" spans="1:2" x14ac:dyDescent="0.25">
      <c r="A34" t="s">
        <v>178</v>
      </c>
    </row>
    <row r="35" spans="1:2" x14ac:dyDescent="0.25">
      <c r="A35" t="s">
        <v>179</v>
      </c>
    </row>
    <row r="36" spans="1:2" x14ac:dyDescent="0.25">
      <c r="A36" t="s">
        <v>180</v>
      </c>
    </row>
    <row r="37" spans="1:2" x14ac:dyDescent="0.25">
      <c r="A37" t="s">
        <v>181</v>
      </c>
    </row>
    <row r="39" spans="1:2" x14ac:dyDescent="0.25">
      <c r="A39" t="s">
        <v>182</v>
      </c>
    </row>
    <row r="41" spans="1:2" x14ac:dyDescent="0.25">
      <c r="A41" s="21" t="s">
        <v>183</v>
      </c>
      <c r="B41" s="21"/>
    </row>
    <row r="43" spans="1:2" x14ac:dyDescent="0.25">
      <c r="A43" t="s">
        <v>184</v>
      </c>
    </row>
    <row r="44" spans="1:2" x14ac:dyDescent="0.25">
      <c r="A44" t="s">
        <v>185</v>
      </c>
    </row>
    <row r="45" spans="1:2" x14ac:dyDescent="0.25">
      <c r="A45" t="s">
        <v>186</v>
      </c>
    </row>
    <row r="46" spans="1:2" x14ac:dyDescent="0.25">
      <c r="A46" t="s">
        <v>187</v>
      </c>
    </row>
    <row r="47" spans="1:2" x14ac:dyDescent="0.25">
      <c r="A47" t="s">
        <v>188</v>
      </c>
    </row>
    <row r="48" spans="1:2" x14ac:dyDescent="0.25">
      <c r="A48" t="s">
        <v>189</v>
      </c>
    </row>
    <row r="50" spans="1:5" x14ac:dyDescent="0.25">
      <c r="A50" s="24" t="s">
        <v>94</v>
      </c>
    </row>
    <row r="51" spans="1:5" x14ac:dyDescent="0.25">
      <c r="B51">
        <v>4</v>
      </c>
      <c r="C51">
        <v>37</v>
      </c>
      <c r="D51">
        <v>0</v>
      </c>
      <c r="E51" s="3">
        <f>TIME(B51,C51,D51)</f>
        <v>0.19236111111111112</v>
      </c>
    </row>
    <row r="52" spans="1:5" x14ac:dyDescent="0.25">
      <c r="B52">
        <v>14</v>
      </c>
      <c r="C52">
        <v>37</v>
      </c>
      <c r="D52">
        <v>0</v>
      </c>
      <c r="E52" s="3">
        <f t="shared" ref="E52:E56" si="0">TIME(B52,C52,D52)</f>
        <v>0.60902777777777783</v>
      </c>
    </row>
    <row r="53" spans="1:5" x14ac:dyDescent="0.25">
      <c r="B53">
        <v>4</v>
      </c>
      <c r="C53">
        <v>70</v>
      </c>
      <c r="D53">
        <v>0</v>
      </c>
      <c r="E53" s="3">
        <f t="shared" si="0"/>
        <v>0.21527777777777779</v>
      </c>
    </row>
    <row r="54" spans="1:5" x14ac:dyDescent="0.25">
      <c r="B54">
        <v>4</v>
      </c>
      <c r="C54">
        <v>37</v>
      </c>
      <c r="D54">
        <v>70</v>
      </c>
      <c r="E54" s="3">
        <f t="shared" si="0"/>
        <v>0.19317129629629629</v>
      </c>
    </row>
    <row r="57" spans="1:5" ht="15.75" thickBot="1" x14ac:dyDescent="0.3">
      <c r="A57" s="15" t="s">
        <v>190</v>
      </c>
    </row>
    <row r="59" spans="1:5" x14ac:dyDescent="0.25">
      <c r="A59" t="s">
        <v>191</v>
      </c>
    </row>
    <row r="60" spans="1:5" x14ac:dyDescent="0.25">
      <c r="A60" t="s">
        <v>192</v>
      </c>
    </row>
    <row r="61" spans="1:5" x14ac:dyDescent="0.25">
      <c r="A61" t="s">
        <v>193</v>
      </c>
    </row>
    <row r="62" spans="1:5" x14ac:dyDescent="0.25">
      <c r="A62" t="s">
        <v>194</v>
      </c>
    </row>
    <row r="64" spans="1:5" x14ac:dyDescent="0.25">
      <c r="A64" s="21" t="s">
        <v>195</v>
      </c>
      <c r="B64" s="21"/>
    </row>
    <row r="66" spans="1:5" x14ac:dyDescent="0.25">
      <c r="A66" t="s">
        <v>191</v>
      </c>
    </row>
    <row r="67" spans="1:5" x14ac:dyDescent="0.25">
      <c r="A67" t="s">
        <v>192</v>
      </c>
    </row>
    <row r="68" spans="1:5" x14ac:dyDescent="0.25">
      <c r="A68" t="s">
        <v>193</v>
      </c>
    </row>
    <row r="69" spans="1:5" x14ac:dyDescent="0.25">
      <c r="A69" t="s">
        <v>194</v>
      </c>
    </row>
    <row r="71" spans="1:5" x14ac:dyDescent="0.25">
      <c r="A71" s="21" t="s">
        <v>195</v>
      </c>
      <c r="B71" s="21"/>
    </row>
    <row r="74" spans="1:5" x14ac:dyDescent="0.25">
      <c r="A74" s="24" t="s">
        <v>94</v>
      </c>
    </row>
    <row r="75" spans="1:5" x14ac:dyDescent="0.25">
      <c r="B75">
        <f>TIMEVALUE("10:35:25")</f>
        <v>0.44126157407407413</v>
      </c>
      <c r="C75" s="29">
        <f>TIMEVALUE("10:35:25")</f>
        <v>0.44126157407407413</v>
      </c>
    </row>
    <row r="77" spans="1:5" ht="18" thickBot="1" x14ac:dyDescent="0.35">
      <c r="A77" s="10" t="s">
        <v>196</v>
      </c>
      <c r="B77" s="10"/>
      <c r="C77" s="10"/>
    </row>
    <row r="78" spans="1:5" ht="15.75" thickTop="1" x14ac:dyDescent="0.25"/>
    <row r="79" spans="1:5" x14ac:dyDescent="0.25">
      <c r="B79" s="5" t="s">
        <v>197</v>
      </c>
      <c r="C79" s="5" t="s">
        <v>198</v>
      </c>
      <c r="D79" s="5" t="s">
        <v>199</v>
      </c>
      <c r="E79" s="5" t="s">
        <v>200</v>
      </c>
    </row>
    <row r="80" spans="1:5" x14ac:dyDescent="0.25">
      <c r="B80" s="30">
        <v>0.56261574074074072</v>
      </c>
      <c r="C80">
        <f>HOUR(B80)</f>
        <v>13</v>
      </c>
      <c r="D80">
        <f>MINUTE(B80)</f>
        <v>30</v>
      </c>
      <c r="E80">
        <f>SECOND(B80)</f>
        <v>10</v>
      </c>
    </row>
    <row r="81" spans="2:2" x14ac:dyDescent="0.25">
      <c r="B81" s="30"/>
    </row>
  </sheetData>
  <mergeCells count="3">
    <mergeCell ref="A41:B41"/>
    <mergeCell ref="A64:B64"/>
    <mergeCell ref="A71:B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55E-96AC-4B93-AB86-BF94BE3B0E4A}">
  <dimension ref="A1:E13"/>
  <sheetViews>
    <sheetView workbookViewId="0"/>
  </sheetViews>
  <sheetFormatPr defaultRowHeight="15" x14ac:dyDescent="0.25"/>
  <cols>
    <col min="1" max="1" width="37.140625" bestFit="1" customWidth="1"/>
    <col min="2" max="2" width="10.7109375" bestFit="1" customWidth="1"/>
    <col min="3" max="3" width="9.42578125" bestFit="1" customWidth="1"/>
  </cols>
  <sheetData>
    <row r="1" spans="1:5" ht="39" customHeight="1" x14ac:dyDescent="0.25">
      <c r="A1" s="18" t="s">
        <v>77</v>
      </c>
    </row>
    <row r="2" spans="1:5" x14ac:dyDescent="0.25">
      <c r="A2" s="17" t="s">
        <v>78</v>
      </c>
      <c r="B2" s="17" t="s">
        <v>3</v>
      </c>
      <c r="C2" s="17" t="s">
        <v>79</v>
      </c>
    </row>
    <row r="3" spans="1:5" x14ac:dyDescent="0.25">
      <c r="A3" s="19" t="s">
        <v>80</v>
      </c>
      <c r="B3" s="20">
        <v>44562</v>
      </c>
      <c r="C3" t="str" cm="1">
        <f t="array" ref="C3:C13">_xlfn.SWITCH(WEEKDAY(Days_Off), 1, "Sunday", 2, "Monday", 3,"Tuesday",4,"Wednesday",5,"Thursday",6,"Friday",7,"Saturday")</f>
        <v>Saturday</v>
      </c>
      <c r="D3" t="s">
        <v>91</v>
      </c>
      <c r="E3">
        <f>NETWORKDAYS(DATE(2021,12,31),DATE(2022,12,31))</f>
        <v>261</v>
      </c>
    </row>
    <row r="4" spans="1:5" x14ac:dyDescent="0.25">
      <c r="A4" s="19" t="s">
        <v>81</v>
      </c>
      <c r="B4" s="20">
        <v>44578</v>
      </c>
      <c r="C4" t="str">
        <v>Monday</v>
      </c>
      <c r="D4" t="s">
        <v>92</v>
      </c>
      <c r="E4">
        <f>NETWORKDAYS(DATE(2021,12,31),DATE(2022,12,31), Days_Off)</f>
        <v>253</v>
      </c>
    </row>
    <row r="5" spans="1:5" x14ac:dyDescent="0.25">
      <c r="A5" s="19" t="s">
        <v>82</v>
      </c>
      <c r="B5" s="20">
        <v>44613</v>
      </c>
      <c r="C5" t="str">
        <v>Monday</v>
      </c>
    </row>
    <row r="6" spans="1:5" x14ac:dyDescent="0.25">
      <c r="A6" s="19" t="s">
        <v>83</v>
      </c>
      <c r="B6" s="20">
        <v>44711</v>
      </c>
      <c r="C6" t="str">
        <v>Monday</v>
      </c>
    </row>
    <row r="7" spans="1:5" x14ac:dyDescent="0.25">
      <c r="A7" s="19" t="s">
        <v>84</v>
      </c>
      <c r="B7" s="20">
        <v>44746</v>
      </c>
      <c r="C7" t="str">
        <v>Monday</v>
      </c>
    </row>
    <row r="8" spans="1:5" x14ac:dyDescent="0.25">
      <c r="A8" s="19" t="s">
        <v>85</v>
      </c>
      <c r="B8" s="20">
        <v>44809</v>
      </c>
      <c r="C8" t="str">
        <v>Monday</v>
      </c>
    </row>
    <row r="9" spans="1:5" x14ac:dyDescent="0.25">
      <c r="A9" s="19" t="s">
        <v>86</v>
      </c>
      <c r="B9" s="20">
        <v>44876</v>
      </c>
      <c r="C9" t="str">
        <v>Friday</v>
      </c>
    </row>
    <row r="10" spans="1:5" x14ac:dyDescent="0.25">
      <c r="A10" s="19" t="s">
        <v>87</v>
      </c>
      <c r="B10" s="20">
        <v>44889</v>
      </c>
      <c r="C10" t="str">
        <v>Thursday</v>
      </c>
    </row>
    <row r="11" spans="1:5" x14ac:dyDescent="0.25">
      <c r="A11" s="19" t="s">
        <v>88</v>
      </c>
      <c r="B11" s="20">
        <v>44890</v>
      </c>
      <c r="C11" t="str">
        <v>Friday</v>
      </c>
    </row>
    <row r="12" spans="1:5" x14ac:dyDescent="0.25">
      <c r="A12" s="19" t="s">
        <v>89</v>
      </c>
      <c r="B12" s="20">
        <v>44919</v>
      </c>
      <c r="C12" t="str">
        <v>Saturday</v>
      </c>
    </row>
    <row r="13" spans="1:5" x14ac:dyDescent="0.25">
      <c r="A13" s="19" t="s">
        <v>90</v>
      </c>
      <c r="B13" s="20">
        <v>44920</v>
      </c>
      <c r="C13" t="str">
        <v>Sunday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Date Functions</vt:lpstr>
      <vt:lpstr>Time Functions</vt:lpstr>
      <vt:lpstr>Example</vt:lpstr>
      <vt:lpstr>Days_Off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2023-11-08T02:15:11Z</dcterms:created>
  <dcterms:modified xsi:type="dcterms:W3CDTF">2023-11-08T11:16:04Z</dcterms:modified>
</cp:coreProperties>
</file>