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 Prasetyo\Downloads\"/>
    </mc:Choice>
  </mc:AlternateContent>
  <xr:revisionPtr revIDLastSave="0" documentId="13_ncr:1_{CA8D5E9E-B81B-4B41-9D66-76597B09B554}" xr6:coauthVersionLast="47" xr6:coauthVersionMax="47" xr10:uidLastSave="{00000000-0000-0000-0000-000000000000}"/>
  <bookViews>
    <workbookView xWindow="-120" yWindow="-120" windowWidth="20730" windowHeight="11160" activeTab="1" xr2:uid="{E1D00102-3C36-4FA2-9D0A-DB0EB6713D7C}"/>
  </bookViews>
  <sheets>
    <sheet name="Pertemuan 13" sheetId="1" r:id="rId1"/>
    <sheet name="Pertemuan 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41" i="1" s="1"/>
  <c r="D47" i="1"/>
  <c r="D44" i="1"/>
  <c r="J25" i="2"/>
  <c r="J21" i="2"/>
  <c r="J20" i="2"/>
  <c r="J18" i="2"/>
  <c r="J14" i="2"/>
  <c r="J13" i="2"/>
  <c r="J11" i="2"/>
  <c r="J7" i="2"/>
  <c r="J6" i="2"/>
  <c r="G24" i="2"/>
  <c r="G25" i="2"/>
  <c r="G23" i="2"/>
  <c r="G17" i="2"/>
  <c r="G18" i="2"/>
  <c r="G16" i="2"/>
  <c r="G10" i="2"/>
  <c r="G11" i="2"/>
  <c r="G9" i="2"/>
  <c r="D21" i="2"/>
  <c r="D14" i="2"/>
  <c r="D7" i="2"/>
  <c r="J42" i="2"/>
  <c r="J44" i="2"/>
  <c r="J46" i="2"/>
  <c r="J47" i="2"/>
  <c r="J41" i="2"/>
  <c r="J39" i="2"/>
  <c r="J37" i="2"/>
  <c r="J36" i="2"/>
  <c r="J33" i="2"/>
  <c r="J32" i="2"/>
  <c r="J34" i="2" s="1"/>
  <c r="G47" i="2"/>
  <c r="G46" i="2"/>
  <c r="G42" i="2"/>
  <c r="G41" i="2"/>
  <c r="G37" i="2"/>
  <c r="G36" i="2"/>
  <c r="D44" i="2"/>
  <c r="D39" i="2"/>
  <c r="D33" i="2"/>
  <c r="B34" i="1"/>
  <c r="B36" i="1" s="1"/>
  <c r="D28" i="1"/>
  <c r="B28" i="1"/>
  <c r="D12" i="1"/>
  <c r="D13" i="1"/>
  <c r="D11" i="1"/>
  <c r="D5" i="1"/>
  <c r="B20" i="1"/>
  <c r="B7" i="1" s="1"/>
  <c r="B14" i="1"/>
  <c r="C17" i="1" s="1"/>
  <c r="D14" i="1" l="1"/>
  <c r="B6" i="1"/>
  <c r="B8" i="1" s="1"/>
  <c r="D6" i="1"/>
  <c r="D17" i="1"/>
  <c r="E17" i="1" l="1"/>
  <c r="C8" i="1" s="1"/>
  <c r="D8" i="1" s="1"/>
  <c r="D7" i="1" s="1"/>
</calcChain>
</file>

<file path=xl/sharedStrings.xml><?xml version="1.0" encoding="utf-8"?>
<sst xmlns="http://schemas.openxmlformats.org/spreadsheetml/2006/main" count="103" uniqueCount="60">
  <si>
    <t>Persediaan Awal</t>
  </si>
  <si>
    <t>Pembelian</t>
  </si>
  <si>
    <t>Pemakaian Bahan Baku</t>
  </si>
  <si>
    <t>Persediaan Akhir</t>
  </si>
  <si>
    <t>Keterangan</t>
  </si>
  <si>
    <t>Unit</t>
  </si>
  <si>
    <t>Harga</t>
  </si>
  <si>
    <t>Pemakaian bahan baku</t>
  </si>
  <si>
    <t>Langkah pertama</t>
  </si>
  <si>
    <t>Langkah III</t>
  </si>
  <si>
    <t>Langkah ke IV</t>
  </si>
  <si>
    <t>Langkah II</t>
  </si>
  <si>
    <t>Tanggal</t>
  </si>
  <si>
    <t>Pemakaian 
bahan baku</t>
  </si>
  <si>
    <t>Unit Persediaan 
awal + 
Pembelian</t>
  </si>
  <si>
    <t>Jumlah* Harga 
Persedian 
Awal+Pembelian</t>
  </si>
  <si>
    <t>Harga Persediaan 
Akhir</t>
  </si>
  <si>
    <t>b) Pendekatan Masuk Pertama Keluar Pertama/MPKP (First in First Out/FIFO)</t>
  </si>
  <si>
    <t>Langkah I : Menghitung pembelian bahan :</t>
  </si>
  <si>
    <t>Langkah Pertama</t>
  </si>
  <si>
    <t>Langkah 2 : Menghitung volume persediaan akhir :</t>
  </si>
  <si>
    <t xml:space="preserve">Persediaan Awal : </t>
  </si>
  <si>
    <t xml:space="preserve">Pembelian : </t>
  </si>
  <si>
    <t>+</t>
  </si>
  <si>
    <t>Bahan baku tersedia :</t>
  </si>
  <si>
    <t>Pemakaian bahan baku :</t>
  </si>
  <si>
    <t>-</t>
  </si>
  <si>
    <t>Persediaan akhir bahan baku :</t>
  </si>
  <si>
    <t>Langkah 3 : Menghitung nilai persediaan akhir :</t>
  </si>
  <si>
    <t>Sisa pembelian</t>
  </si>
  <si>
    <t>Jumlah</t>
  </si>
  <si>
    <t>Langkah 4 : Menghitung pemakaian bahan :</t>
  </si>
  <si>
    <t>Persediaan awal</t>
  </si>
  <si>
    <t>Bahan baku tersedia</t>
  </si>
  <si>
    <t>b. Pendekatan MPKP/FIFO</t>
  </si>
  <si>
    <t>TGL</t>
  </si>
  <si>
    <t>MASUK</t>
  </si>
  <si>
    <t>UNIT</t>
  </si>
  <si>
    <t>HARGA/
UNIT</t>
  </si>
  <si>
    <t>TOTAL HRG</t>
  </si>
  <si>
    <t>KELUAR</t>
  </si>
  <si>
    <t>SALDO</t>
  </si>
  <si>
    <t>1-May</t>
  </si>
  <si>
    <t>3-May</t>
  </si>
  <si>
    <t>5-May</t>
  </si>
  <si>
    <t>9-May</t>
  </si>
  <si>
    <t>10-May</t>
  </si>
  <si>
    <t>14-May</t>
  </si>
  <si>
    <t>19-May</t>
  </si>
  <si>
    <t>23-May</t>
  </si>
  <si>
    <t>27-May</t>
  </si>
  <si>
    <t>24-May</t>
  </si>
  <si>
    <t xml:space="preserve">Helen Syerah </t>
  </si>
  <si>
    <t>Metode MPKM / FIFO</t>
  </si>
  <si>
    <t>Kartu Persediaan Bulan Mei 2015</t>
  </si>
  <si>
    <t>b. Pendekatan Rata - Rata Tertimbang (Weight Average Method)</t>
  </si>
  <si>
    <t>a. Pendekatan Rata-rata Timbang</t>
  </si>
  <si>
    <t>Metode Rata-rata Timbang</t>
  </si>
  <si>
    <t>Berdasarkan kartu persediaan metode FIFO nilai persediaan pada bulan May 2015 adalah :25 Unit @221.150 = 5.528.750</t>
  </si>
  <si>
    <t>Berdasarkan kartu persediaan metode Rata-rata Tertimbang nilai persediaan pada bulan May 2015 adalah :25 Unit @221.150 = 5.528.750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</si>
</sst>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0" fontId="3" fillId="0" borderId="1" xfId="0" applyFont="1" applyBorder="1"/>
    <xf numFmtId="16" fontId="4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4" fillId="0" borderId="1" xfId="1" applyFont="1" applyBorder="1"/>
    <xf numFmtId="0" fontId="3" fillId="0" borderId="0" xfId="0" applyFont="1"/>
    <xf numFmtId="16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3" fontId="4" fillId="0" borderId="0" xfId="0" applyNumberFormat="1" applyFont="1"/>
    <xf numFmtId="3" fontId="4" fillId="0" borderId="3" xfId="0" applyNumberFormat="1" applyFont="1" applyBorder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0" fontId="0" fillId="0" borderId="7" xfId="0" applyBorder="1"/>
    <xf numFmtId="3" fontId="4" fillId="0" borderId="1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8415-2366-4BF1-949B-2DCCC7C2B468}">
  <dimension ref="A1:G49"/>
  <sheetViews>
    <sheetView workbookViewId="0">
      <selection activeCell="B14" sqref="B14"/>
    </sheetView>
  </sheetViews>
  <sheetFormatPr defaultRowHeight="15" x14ac:dyDescent="0.25"/>
  <cols>
    <col min="1" max="1" width="18.140625" customWidth="1"/>
    <col min="2" max="2" width="13.28515625" customWidth="1"/>
    <col min="3" max="3" width="12.5703125" customWidth="1"/>
    <col min="4" max="5" width="14.5703125" customWidth="1"/>
  </cols>
  <sheetData>
    <row r="1" spans="1:7" x14ac:dyDescent="0.25">
      <c r="A1" t="s">
        <v>52</v>
      </c>
    </row>
    <row r="2" spans="1:7" x14ac:dyDescent="0.25">
      <c r="A2" s="43" t="s">
        <v>55</v>
      </c>
      <c r="B2" s="43"/>
      <c r="C2" s="43"/>
      <c r="D2" s="43"/>
      <c r="E2" s="43"/>
      <c r="F2" s="43"/>
      <c r="G2" s="43"/>
    </row>
    <row r="4" spans="1:7" x14ac:dyDescent="0.25">
      <c r="A4" s="3" t="s">
        <v>4</v>
      </c>
      <c r="B4" s="3" t="s">
        <v>5</v>
      </c>
      <c r="C4" s="3" t="s">
        <v>6</v>
      </c>
      <c r="D4" s="3"/>
      <c r="E4" s="4"/>
      <c r="F4" s="4"/>
    </row>
    <row r="5" spans="1:7" x14ac:dyDescent="0.25">
      <c r="A5" s="5" t="s">
        <v>0</v>
      </c>
      <c r="B5" s="6">
        <v>4842</v>
      </c>
      <c r="C5" s="6">
        <v>22500</v>
      </c>
      <c r="D5" s="6">
        <f>B5*C5</f>
        <v>108945000</v>
      </c>
      <c r="E5" s="4"/>
      <c r="F5" s="4"/>
    </row>
    <row r="6" spans="1:7" x14ac:dyDescent="0.25">
      <c r="A6" s="5" t="s">
        <v>1</v>
      </c>
      <c r="B6" s="6">
        <f>B14</f>
        <v>101126</v>
      </c>
      <c r="C6" s="6"/>
      <c r="D6" s="6">
        <f>D14</f>
        <v>2349561750</v>
      </c>
      <c r="E6" s="4"/>
      <c r="F6" s="4"/>
    </row>
    <row r="7" spans="1:7" x14ac:dyDescent="0.25">
      <c r="A7" s="5" t="s">
        <v>2</v>
      </c>
      <c r="B7" s="6">
        <f>B20</f>
        <v>103941</v>
      </c>
      <c r="C7" s="6"/>
      <c r="D7" s="6">
        <f>D5+D6-D8</f>
        <v>2411479409.8383474</v>
      </c>
      <c r="E7" s="12" t="s">
        <v>10</v>
      </c>
      <c r="F7" s="4"/>
    </row>
    <row r="8" spans="1:7" x14ac:dyDescent="0.25">
      <c r="A8" s="5" t="s">
        <v>3</v>
      </c>
      <c r="B8" s="6">
        <f>B5+B6-B7</f>
        <v>2027</v>
      </c>
      <c r="C8" s="6">
        <f>E17</f>
        <v>23200.463819266195</v>
      </c>
      <c r="D8" s="6">
        <f>B8*C8</f>
        <v>47027340.16165258</v>
      </c>
      <c r="E8" s="4"/>
      <c r="F8" s="4"/>
    </row>
    <row r="9" spans="1:7" x14ac:dyDescent="0.25">
      <c r="A9" s="4"/>
      <c r="B9" s="12" t="s">
        <v>11</v>
      </c>
      <c r="C9" s="4"/>
      <c r="D9" s="4"/>
      <c r="E9" s="4"/>
      <c r="F9" s="4"/>
    </row>
    <row r="10" spans="1:7" x14ac:dyDescent="0.25">
      <c r="A10" s="3" t="s">
        <v>12</v>
      </c>
      <c r="B10" s="3" t="s">
        <v>1</v>
      </c>
      <c r="C10" s="7"/>
      <c r="D10" s="7"/>
      <c r="E10" s="4"/>
      <c r="F10" s="4"/>
    </row>
    <row r="11" spans="1:7" x14ac:dyDescent="0.25">
      <c r="A11" s="13">
        <v>44444</v>
      </c>
      <c r="B11" s="6">
        <v>35842</v>
      </c>
      <c r="C11" s="6">
        <v>23125</v>
      </c>
      <c r="D11" s="6">
        <f>B11*C11</f>
        <v>828846250</v>
      </c>
      <c r="E11" s="4"/>
      <c r="F11" s="4"/>
    </row>
    <row r="12" spans="1:7" x14ac:dyDescent="0.25">
      <c r="A12" s="13">
        <v>44453</v>
      </c>
      <c r="B12" s="6">
        <v>26917</v>
      </c>
      <c r="C12" s="6">
        <v>23000</v>
      </c>
      <c r="D12" s="6">
        <f t="shared" ref="D12:D13" si="0">B12*C12</f>
        <v>619091000</v>
      </c>
      <c r="E12" s="4"/>
      <c r="F12" s="4"/>
    </row>
    <row r="13" spans="1:7" x14ac:dyDescent="0.25">
      <c r="A13" s="13">
        <v>44465</v>
      </c>
      <c r="B13" s="6">
        <v>38367</v>
      </c>
      <c r="C13" s="6">
        <v>23500</v>
      </c>
      <c r="D13" s="6">
        <f t="shared" si="0"/>
        <v>901624500</v>
      </c>
      <c r="E13" s="4"/>
      <c r="F13" s="4"/>
    </row>
    <row r="14" spans="1:7" x14ac:dyDescent="0.25">
      <c r="A14" s="5"/>
      <c r="B14" s="6">
        <f>SUM(B11:B13)</f>
        <v>101126</v>
      </c>
      <c r="C14" s="6"/>
      <c r="D14" s="6">
        <f>SUM(D11:D13)</f>
        <v>2349561750</v>
      </c>
      <c r="E14" s="12" t="s">
        <v>8</v>
      </c>
      <c r="F14" s="4"/>
    </row>
    <row r="15" spans="1:7" x14ac:dyDescent="0.25">
      <c r="A15" s="4"/>
      <c r="B15" s="4"/>
      <c r="C15" s="4"/>
      <c r="D15" s="4"/>
      <c r="E15" s="4"/>
      <c r="F15" s="4"/>
    </row>
    <row r="16" spans="1:7" ht="38.25" x14ac:dyDescent="0.25">
      <c r="A16" s="9" t="s">
        <v>12</v>
      </c>
      <c r="B16" s="10" t="s">
        <v>13</v>
      </c>
      <c r="C16" s="10" t="s">
        <v>14</v>
      </c>
      <c r="D16" s="10" t="s">
        <v>15</v>
      </c>
      <c r="E16" s="10" t="s">
        <v>16</v>
      </c>
      <c r="F16" s="4"/>
    </row>
    <row r="17" spans="1:6" x14ac:dyDescent="0.25">
      <c r="A17" s="13">
        <v>44447</v>
      </c>
      <c r="B17" s="6">
        <v>37839</v>
      </c>
      <c r="C17" s="6">
        <f>B14+B5</f>
        <v>105968</v>
      </c>
      <c r="D17" s="6">
        <f>D14+D5</f>
        <v>2458506750</v>
      </c>
      <c r="E17" s="11">
        <f>D17/C17</f>
        <v>23200.463819266195</v>
      </c>
      <c r="F17" s="12" t="s">
        <v>9</v>
      </c>
    </row>
    <row r="18" spans="1:6" x14ac:dyDescent="0.25">
      <c r="A18" s="13">
        <v>44455</v>
      </c>
      <c r="B18" s="6">
        <v>25867</v>
      </c>
      <c r="C18" s="6"/>
      <c r="D18" s="6"/>
      <c r="E18" s="5"/>
      <c r="F18" s="4"/>
    </row>
    <row r="19" spans="1:6" x14ac:dyDescent="0.25">
      <c r="A19" s="13">
        <v>44467</v>
      </c>
      <c r="B19" s="6">
        <v>40235</v>
      </c>
      <c r="C19" s="6"/>
      <c r="D19" s="6"/>
      <c r="E19" s="5"/>
      <c r="F19" s="4"/>
    </row>
    <row r="20" spans="1:6" x14ac:dyDescent="0.25">
      <c r="A20" s="5"/>
      <c r="B20" s="6">
        <f>SUM(B17:B19)</f>
        <v>103941</v>
      </c>
      <c r="C20" s="6"/>
      <c r="D20" s="6"/>
      <c r="E20" s="5"/>
      <c r="F20" s="4"/>
    </row>
    <row r="21" spans="1:6" x14ac:dyDescent="0.25">
      <c r="A21" s="12" t="s">
        <v>17</v>
      </c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 t="s">
        <v>18</v>
      </c>
      <c r="B23" s="4"/>
      <c r="C23" s="4"/>
      <c r="D23" s="4"/>
      <c r="E23" s="4"/>
      <c r="F23" s="4"/>
    </row>
    <row r="24" spans="1:6" x14ac:dyDescent="0.25">
      <c r="A24" s="3" t="s">
        <v>12</v>
      </c>
      <c r="B24" s="3" t="s">
        <v>1</v>
      </c>
      <c r="C24" s="3"/>
      <c r="D24" s="3"/>
      <c r="E24" s="4"/>
      <c r="F24" s="4"/>
    </row>
    <row r="25" spans="1:6" x14ac:dyDescent="0.25">
      <c r="A25" s="13">
        <v>44444</v>
      </c>
      <c r="B25" s="14">
        <v>35842</v>
      </c>
      <c r="C25" s="14">
        <v>23125</v>
      </c>
      <c r="D25" s="14">
        <v>828846250</v>
      </c>
      <c r="E25" s="4"/>
      <c r="F25" s="4"/>
    </row>
    <row r="26" spans="1:6" x14ac:dyDescent="0.25">
      <c r="A26" s="13">
        <v>44453</v>
      </c>
      <c r="B26" s="14">
        <v>26917</v>
      </c>
      <c r="C26" s="14">
        <v>23000</v>
      </c>
      <c r="D26" s="14">
        <v>619091000</v>
      </c>
      <c r="E26" s="4"/>
      <c r="F26" s="4"/>
    </row>
    <row r="27" spans="1:6" x14ac:dyDescent="0.25">
      <c r="A27" s="13">
        <v>44465</v>
      </c>
      <c r="B27" s="14">
        <v>38367</v>
      </c>
      <c r="C27" s="14">
        <v>23500</v>
      </c>
      <c r="D27" s="14">
        <v>901624500</v>
      </c>
      <c r="E27" s="4"/>
      <c r="F27" s="4"/>
    </row>
    <row r="28" spans="1:6" x14ac:dyDescent="0.25">
      <c r="A28" s="15"/>
      <c r="B28" s="14">
        <f>SUM(B25:B27)</f>
        <v>101126</v>
      </c>
      <c r="C28" s="5"/>
      <c r="D28" s="14">
        <f>SUM(D25:D27)</f>
        <v>2349561750</v>
      </c>
      <c r="E28" s="12" t="s">
        <v>19</v>
      </c>
      <c r="F28" s="4"/>
    </row>
    <row r="29" spans="1:6" x14ac:dyDescent="0.25">
      <c r="A29" s="15"/>
      <c r="B29" s="5"/>
      <c r="C29" s="5"/>
      <c r="D29" s="5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 t="s">
        <v>20</v>
      </c>
      <c r="B31" s="4"/>
      <c r="C31" s="4"/>
      <c r="D31" s="4"/>
      <c r="E31" s="4"/>
      <c r="F31" s="4"/>
    </row>
    <row r="32" spans="1:6" x14ac:dyDescent="0.25">
      <c r="A32" s="4" t="s">
        <v>21</v>
      </c>
      <c r="B32" s="16">
        <v>4842</v>
      </c>
      <c r="C32" s="4"/>
      <c r="D32" s="4"/>
      <c r="E32" s="4"/>
      <c r="F32" s="4"/>
    </row>
    <row r="33" spans="1:6" ht="15.75" thickBot="1" x14ac:dyDescent="0.3">
      <c r="A33" s="4" t="s">
        <v>22</v>
      </c>
      <c r="B33" s="17">
        <v>101126</v>
      </c>
      <c r="C33" s="4" t="s">
        <v>23</v>
      </c>
      <c r="D33" s="4"/>
      <c r="E33" s="4"/>
      <c r="F33" s="4"/>
    </row>
    <row r="34" spans="1:6" ht="15.75" thickTop="1" x14ac:dyDescent="0.25">
      <c r="A34" s="4" t="s">
        <v>24</v>
      </c>
      <c r="B34" s="16">
        <f>SUM(B32:B33)</f>
        <v>105968</v>
      </c>
      <c r="C34" s="4"/>
      <c r="D34" s="4"/>
      <c r="E34" s="4"/>
      <c r="F34" s="4"/>
    </row>
    <row r="35" spans="1:6" ht="15.75" thickBot="1" x14ac:dyDescent="0.3">
      <c r="A35" s="4" t="s">
        <v>25</v>
      </c>
      <c r="B35" s="17">
        <v>103941</v>
      </c>
      <c r="C35" s="4" t="s">
        <v>26</v>
      </c>
      <c r="D35" s="4"/>
      <c r="E35" s="4"/>
      <c r="F35" s="4"/>
    </row>
    <row r="36" spans="1:6" ht="15.75" thickTop="1" x14ac:dyDescent="0.25">
      <c r="A36" s="4" t="s">
        <v>27</v>
      </c>
      <c r="B36" s="16">
        <f>SUM(B34-B35)</f>
        <v>2027</v>
      </c>
      <c r="C36" s="4" t="s">
        <v>9</v>
      </c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 t="s">
        <v>28</v>
      </c>
      <c r="B38" s="4"/>
      <c r="C38" s="4"/>
      <c r="D38" s="4"/>
      <c r="E38" s="4"/>
      <c r="F38" s="4"/>
    </row>
    <row r="39" spans="1:6" x14ac:dyDescent="0.25">
      <c r="A39" s="5" t="s">
        <v>29</v>
      </c>
      <c r="B39" s="8">
        <v>44440</v>
      </c>
      <c r="C39" s="14">
        <v>4842</v>
      </c>
      <c r="D39" s="14">
        <v>22500</v>
      </c>
      <c r="E39" s="14">
        <f>C39*D39</f>
        <v>108945000</v>
      </c>
      <c r="F39" s="4"/>
    </row>
    <row r="40" spans="1:6" x14ac:dyDescent="0.25">
      <c r="A40" s="5" t="s">
        <v>29</v>
      </c>
      <c r="B40" s="8">
        <v>44465</v>
      </c>
      <c r="C40" s="14">
        <v>38367</v>
      </c>
      <c r="D40" s="14">
        <v>23500</v>
      </c>
      <c r="E40" s="14">
        <f>C40*D40</f>
        <v>901624500</v>
      </c>
      <c r="F40" s="4"/>
    </row>
    <row r="41" spans="1:6" x14ac:dyDescent="0.25">
      <c r="A41" s="5" t="s">
        <v>30</v>
      </c>
      <c r="B41" s="5"/>
      <c r="C41" s="5"/>
      <c r="D41" s="5"/>
      <c r="E41" s="14">
        <f>SUM(E39:E40)</f>
        <v>1010569500</v>
      </c>
      <c r="F41" s="12" t="s">
        <v>9</v>
      </c>
    </row>
    <row r="42" spans="1:6" x14ac:dyDescent="0.25">
      <c r="A42" s="4" t="s">
        <v>31</v>
      </c>
      <c r="B42" s="4"/>
      <c r="C42" s="4"/>
      <c r="D42" s="4"/>
      <c r="E42" s="4"/>
      <c r="F42" s="4"/>
    </row>
    <row r="43" spans="1:6" x14ac:dyDescent="0.25">
      <c r="A43" s="3" t="s">
        <v>4</v>
      </c>
      <c r="B43" s="3" t="s">
        <v>5</v>
      </c>
      <c r="C43" s="3" t="s">
        <v>6</v>
      </c>
      <c r="D43" s="3"/>
      <c r="E43" s="4"/>
      <c r="F43" s="4"/>
    </row>
    <row r="44" spans="1:6" x14ac:dyDescent="0.25">
      <c r="A44" s="5" t="s">
        <v>32</v>
      </c>
      <c r="B44" s="14">
        <v>4842</v>
      </c>
      <c r="C44" s="14">
        <v>22500</v>
      </c>
      <c r="D44" s="14">
        <f>B44*C44</f>
        <v>108945000</v>
      </c>
      <c r="E44" s="4"/>
      <c r="F44" s="4"/>
    </row>
    <row r="45" spans="1:6" x14ac:dyDescent="0.25">
      <c r="A45" s="5" t="s">
        <v>1</v>
      </c>
      <c r="B45" s="14">
        <v>101126</v>
      </c>
      <c r="C45" s="5"/>
      <c r="D45" s="14">
        <v>2349561750</v>
      </c>
      <c r="E45" s="4"/>
      <c r="F45" s="4"/>
    </row>
    <row r="46" spans="1:6" x14ac:dyDescent="0.25">
      <c r="A46" s="5" t="s">
        <v>33</v>
      </c>
      <c r="B46" s="14">
        <v>105968</v>
      </c>
      <c r="C46" s="5"/>
      <c r="D46" s="14">
        <v>2458506750</v>
      </c>
      <c r="E46" s="4"/>
      <c r="F46" s="4"/>
    </row>
    <row r="47" spans="1:6" x14ac:dyDescent="0.25">
      <c r="A47" s="5" t="s">
        <v>3</v>
      </c>
      <c r="B47" s="14">
        <v>2027</v>
      </c>
      <c r="C47" s="14">
        <v>23200</v>
      </c>
      <c r="D47" s="14">
        <f>B47*C47</f>
        <v>47026400</v>
      </c>
      <c r="E47" s="4"/>
      <c r="F47" s="4"/>
    </row>
    <row r="48" spans="1:6" x14ac:dyDescent="0.25">
      <c r="A48" s="5" t="s">
        <v>7</v>
      </c>
      <c r="B48" s="14">
        <v>103941</v>
      </c>
      <c r="C48" s="5"/>
      <c r="D48" s="14">
        <v>2411479410</v>
      </c>
      <c r="E48" s="12" t="s">
        <v>10</v>
      </c>
      <c r="F48" s="4"/>
    </row>
    <row r="49" spans="6:6" x14ac:dyDescent="0.25">
      <c r="F49" s="4"/>
    </row>
  </sheetData>
  <mergeCells count="1">
    <mergeCell ref="A2:G2"/>
  </mergeCells>
  <pageMargins left="0.7" right="0.7" top="0.75" bottom="0.75" header="0.3" footer="0.3"/>
  <pageSetup scale="9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D7E7-4C17-434B-A356-71FB619A8CD1}">
  <dimension ref="A1:N52"/>
  <sheetViews>
    <sheetView tabSelected="1" workbookViewId="0">
      <selection activeCell="A49" sqref="A49"/>
    </sheetView>
  </sheetViews>
  <sheetFormatPr defaultRowHeight="15" x14ac:dyDescent="0.25"/>
  <cols>
    <col min="1" max="1" width="6.42578125" customWidth="1"/>
    <col min="2" max="2" width="6.140625" customWidth="1"/>
    <col min="4" max="4" width="10.7109375" bestFit="1" customWidth="1"/>
    <col min="5" max="5" width="6.7109375" customWidth="1"/>
    <col min="7" max="7" width="12" bestFit="1" customWidth="1"/>
    <col min="8" max="8" width="6.28515625" customWidth="1"/>
    <col min="10" max="10" width="11.42578125" bestFit="1" customWidth="1"/>
    <col min="11" max="11" width="10.140625" bestFit="1" customWidth="1"/>
  </cols>
  <sheetData>
    <row r="1" spans="1:10" x14ac:dyDescent="0.25">
      <c r="A1" s="1" t="s">
        <v>34</v>
      </c>
    </row>
    <row r="2" spans="1:10" x14ac:dyDescent="0.25">
      <c r="A2" s="45" t="s">
        <v>54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x14ac:dyDescent="0.25">
      <c r="A3" s="44" t="s">
        <v>53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x14ac:dyDescent="0.25">
      <c r="A4" s="9" t="s">
        <v>35</v>
      </c>
      <c r="B4" s="9"/>
      <c r="C4" s="9" t="s">
        <v>36</v>
      </c>
      <c r="D4" s="9"/>
      <c r="E4" s="9"/>
      <c r="F4" s="9" t="s">
        <v>40</v>
      </c>
      <c r="G4" s="9"/>
      <c r="H4" s="9"/>
      <c r="I4" s="9" t="s">
        <v>41</v>
      </c>
      <c r="J4" s="9"/>
    </row>
    <row r="5" spans="1:10" ht="25.5" x14ac:dyDescent="0.25">
      <c r="A5" s="9"/>
      <c r="B5" s="9" t="s">
        <v>37</v>
      </c>
      <c r="C5" s="10" t="s">
        <v>38</v>
      </c>
      <c r="D5" s="9" t="s">
        <v>39</v>
      </c>
      <c r="E5" s="9" t="s">
        <v>37</v>
      </c>
      <c r="F5" s="10" t="s">
        <v>38</v>
      </c>
      <c r="G5" s="9" t="s">
        <v>39</v>
      </c>
      <c r="H5" s="9" t="s">
        <v>37</v>
      </c>
      <c r="I5" s="10" t="s">
        <v>38</v>
      </c>
      <c r="J5" s="9" t="s">
        <v>39</v>
      </c>
    </row>
    <row r="6" spans="1:10" x14ac:dyDescent="0.25">
      <c r="A6" s="18" t="s">
        <v>42</v>
      </c>
      <c r="B6" s="18"/>
      <c r="C6" s="18"/>
      <c r="D6" s="18"/>
      <c r="E6" s="18"/>
      <c r="F6" s="18"/>
      <c r="G6" s="18"/>
      <c r="H6" s="18">
        <v>15</v>
      </c>
      <c r="I6" s="19">
        <v>220000</v>
      </c>
      <c r="J6" s="19">
        <f>H6*I6</f>
        <v>3300000</v>
      </c>
    </row>
    <row r="7" spans="1:10" ht="15.75" thickBot="1" x14ac:dyDescent="0.3">
      <c r="A7" s="20" t="s">
        <v>43</v>
      </c>
      <c r="B7" s="20">
        <v>250</v>
      </c>
      <c r="C7" s="21">
        <v>220500</v>
      </c>
      <c r="D7" s="21">
        <f>B7*C7</f>
        <v>55125000</v>
      </c>
      <c r="E7" s="20"/>
      <c r="F7" s="20"/>
      <c r="G7" s="20"/>
      <c r="H7" s="20">
        <v>250</v>
      </c>
      <c r="I7" s="21">
        <v>220500</v>
      </c>
      <c r="J7" s="19">
        <f>H7*I7</f>
        <v>55125000</v>
      </c>
    </row>
    <row r="8" spans="1:10" ht="15.75" thickBot="1" x14ac:dyDescent="0.3">
      <c r="A8" s="22"/>
      <c r="B8" s="23"/>
      <c r="C8" s="23"/>
      <c r="D8" s="23"/>
      <c r="E8" s="23"/>
      <c r="F8" s="23"/>
      <c r="G8" s="23"/>
      <c r="H8" s="23"/>
      <c r="I8" s="23"/>
      <c r="J8" s="24"/>
    </row>
    <row r="9" spans="1:10" x14ac:dyDescent="0.25">
      <c r="A9" s="25" t="s">
        <v>44</v>
      </c>
      <c r="B9" s="25"/>
      <c r="C9" s="25"/>
      <c r="D9" s="25"/>
      <c r="E9" s="25">
        <v>15</v>
      </c>
      <c r="F9" s="26">
        <v>220000</v>
      </c>
      <c r="G9" s="26">
        <f>E9*F9</f>
        <v>3300000</v>
      </c>
      <c r="H9" s="25"/>
      <c r="I9" s="25"/>
      <c r="J9" s="25"/>
    </row>
    <row r="10" spans="1:10" x14ac:dyDescent="0.25">
      <c r="A10" s="18"/>
      <c r="B10" s="18"/>
      <c r="C10" s="18"/>
      <c r="D10" s="18"/>
      <c r="E10" s="18">
        <v>110</v>
      </c>
      <c r="F10" s="19">
        <v>220500</v>
      </c>
      <c r="G10" s="26">
        <f t="shared" ref="G10:G11" si="0">E10*F10</f>
        <v>24255000</v>
      </c>
      <c r="H10" s="18"/>
      <c r="I10" s="18"/>
      <c r="J10" s="18"/>
    </row>
    <row r="11" spans="1:10" ht="15.75" thickBot="1" x14ac:dyDescent="0.3">
      <c r="A11" s="20" t="s">
        <v>45</v>
      </c>
      <c r="B11" s="20"/>
      <c r="C11" s="20"/>
      <c r="D11" s="20"/>
      <c r="E11" s="20">
        <v>100</v>
      </c>
      <c r="F11" s="21">
        <v>220500</v>
      </c>
      <c r="G11" s="26">
        <f t="shared" si="0"/>
        <v>22050000</v>
      </c>
      <c r="H11" s="20">
        <v>40</v>
      </c>
      <c r="I11" s="21">
        <v>220500</v>
      </c>
      <c r="J11" s="21">
        <f>H11*I11</f>
        <v>8820000</v>
      </c>
    </row>
    <row r="12" spans="1:10" ht="15.75" thickBot="1" x14ac:dyDescent="0.3">
      <c r="A12" s="22"/>
      <c r="B12" s="23"/>
      <c r="C12" s="23"/>
      <c r="D12" s="23"/>
      <c r="E12" s="23"/>
      <c r="F12" s="23"/>
      <c r="G12" s="23"/>
      <c r="H12" s="23"/>
      <c r="I12" s="23"/>
      <c r="J12" s="24"/>
    </row>
    <row r="13" spans="1:10" x14ac:dyDescent="0.25">
      <c r="A13" s="25"/>
      <c r="B13" s="25"/>
      <c r="C13" s="25"/>
      <c r="D13" s="25"/>
      <c r="E13" s="25"/>
      <c r="F13" s="25"/>
      <c r="G13" s="25"/>
      <c r="H13" s="25">
        <v>40</v>
      </c>
      <c r="I13" s="26">
        <v>220500</v>
      </c>
      <c r="J13" s="26">
        <f>H13*I13</f>
        <v>8820000</v>
      </c>
    </row>
    <row r="14" spans="1:10" ht="15.75" thickBot="1" x14ac:dyDescent="0.3">
      <c r="A14" s="27" t="s">
        <v>46</v>
      </c>
      <c r="B14" s="27">
        <v>250</v>
      </c>
      <c r="C14" s="28">
        <v>221750</v>
      </c>
      <c r="D14" s="28">
        <f>B14*C14</f>
        <v>55437500</v>
      </c>
      <c r="E14" s="27"/>
      <c r="F14" s="27"/>
      <c r="G14" s="27"/>
      <c r="H14" s="27">
        <v>250</v>
      </c>
      <c r="I14" s="28">
        <v>221750</v>
      </c>
      <c r="J14" s="26">
        <f>H14*I14</f>
        <v>55437500</v>
      </c>
    </row>
    <row r="15" spans="1:10" ht="15.75" thickBot="1" x14ac:dyDescent="0.3">
      <c r="A15" s="29"/>
      <c r="B15" s="22"/>
      <c r="C15" s="23"/>
      <c r="D15" s="23"/>
      <c r="E15" s="23"/>
      <c r="F15" s="23"/>
      <c r="G15" s="23"/>
      <c r="H15" s="23"/>
      <c r="I15" s="23"/>
      <c r="J15" s="24"/>
    </row>
    <row r="16" spans="1:10" x14ac:dyDescent="0.25">
      <c r="A16" s="25" t="s">
        <v>47</v>
      </c>
      <c r="B16" s="25"/>
      <c r="C16" s="25"/>
      <c r="D16" s="25"/>
      <c r="E16" s="25">
        <v>40</v>
      </c>
      <c r="F16" s="26">
        <v>220500</v>
      </c>
      <c r="G16" s="26">
        <f>E16*F16</f>
        <v>8820000</v>
      </c>
      <c r="H16" s="25"/>
      <c r="I16" s="25"/>
      <c r="J16" s="25"/>
    </row>
    <row r="17" spans="1:14" x14ac:dyDescent="0.25">
      <c r="A17" s="18"/>
      <c r="B17" s="18"/>
      <c r="C17" s="18"/>
      <c r="D17" s="18"/>
      <c r="E17" s="18">
        <v>95</v>
      </c>
      <c r="F17" s="19">
        <v>221750</v>
      </c>
      <c r="G17" s="26">
        <f t="shared" ref="G17:G18" si="1">E17*F17</f>
        <v>21066250</v>
      </c>
      <c r="H17" s="18"/>
      <c r="I17" s="18"/>
      <c r="J17" s="18"/>
    </row>
    <row r="18" spans="1:14" ht="15.75" thickBot="1" x14ac:dyDescent="0.3">
      <c r="A18" s="27" t="s">
        <v>48</v>
      </c>
      <c r="B18" s="27"/>
      <c r="C18" s="27"/>
      <c r="D18" s="27"/>
      <c r="E18" s="27">
        <v>105</v>
      </c>
      <c r="F18" s="28">
        <v>221750</v>
      </c>
      <c r="G18" s="26">
        <f t="shared" si="1"/>
        <v>23283750</v>
      </c>
      <c r="H18" s="27">
        <v>50</v>
      </c>
      <c r="I18" s="28">
        <v>221750</v>
      </c>
      <c r="J18" s="28">
        <f>H18*I18</f>
        <v>11087500</v>
      </c>
    </row>
    <row r="19" spans="1:14" ht="15.75" thickBot="1" x14ac:dyDescent="0.3">
      <c r="A19" s="22"/>
      <c r="B19" s="23"/>
      <c r="C19" s="23"/>
      <c r="D19" s="23"/>
      <c r="E19" s="23"/>
      <c r="F19" s="23"/>
      <c r="G19" s="23"/>
      <c r="H19" s="23"/>
      <c r="I19" s="23"/>
      <c r="J19" s="24"/>
    </row>
    <row r="20" spans="1:14" ht="15.75" thickBot="1" x14ac:dyDescent="0.3">
      <c r="A20" s="25"/>
      <c r="B20" s="25"/>
      <c r="C20" s="25"/>
      <c r="D20" s="25"/>
      <c r="E20" s="25"/>
      <c r="F20" s="25"/>
      <c r="G20" s="25"/>
      <c r="H20" s="30">
        <v>50</v>
      </c>
      <c r="I20" s="31">
        <v>221750</v>
      </c>
      <c r="J20" s="31">
        <f>H20*I20</f>
        <v>11087500</v>
      </c>
    </row>
    <row r="21" spans="1:14" ht="15.75" thickBot="1" x14ac:dyDescent="0.3">
      <c r="A21" s="27" t="s">
        <v>49</v>
      </c>
      <c r="B21" s="27">
        <v>220</v>
      </c>
      <c r="C21" s="28">
        <v>221150</v>
      </c>
      <c r="D21" s="28">
        <f>B21*C21</f>
        <v>48653000</v>
      </c>
      <c r="E21" s="27"/>
      <c r="F21" s="27"/>
      <c r="G21" s="20"/>
      <c r="H21" s="20">
        <v>220</v>
      </c>
      <c r="I21" s="21">
        <v>221150</v>
      </c>
      <c r="J21" s="31">
        <f>H21*I21</f>
        <v>48653000</v>
      </c>
    </row>
    <row r="22" spans="1:14" ht="15.75" thickBot="1" x14ac:dyDescent="0.3">
      <c r="A22" s="22"/>
      <c r="B22" s="23"/>
      <c r="C22" s="23"/>
      <c r="D22" s="23"/>
      <c r="E22" s="23"/>
      <c r="F22" s="23"/>
      <c r="G22" s="23"/>
      <c r="H22" s="23"/>
      <c r="I22" s="23"/>
      <c r="J22" s="32"/>
    </row>
    <row r="23" spans="1:14" x14ac:dyDescent="0.25">
      <c r="A23" s="25" t="s">
        <v>51</v>
      </c>
      <c r="B23" s="25"/>
      <c r="C23" s="25"/>
      <c r="D23" s="25"/>
      <c r="E23" s="25">
        <v>50</v>
      </c>
      <c r="F23" s="26">
        <v>221750</v>
      </c>
      <c r="G23" s="26">
        <f>E23*F23</f>
        <v>11087500</v>
      </c>
      <c r="H23" s="25"/>
      <c r="I23" s="25"/>
      <c r="J23" s="25"/>
    </row>
    <row r="24" spans="1:14" x14ac:dyDescent="0.25">
      <c r="A24" s="18"/>
      <c r="B24" s="18"/>
      <c r="C24" s="18"/>
      <c r="D24" s="18"/>
      <c r="E24" s="18">
        <v>80</v>
      </c>
      <c r="F24" s="19">
        <v>221150</v>
      </c>
      <c r="G24" s="26">
        <f t="shared" ref="G24:G25" si="2">E24*F24</f>
        <v>17692000</v>
      </c>
      <c r="H24" s="18"/>
      <c r="I24" s="18"/>
      <c r="J24" s="18"/>
    </row>
    <row r="25" spans="1:14" x14ac:dyDescent="0.25">
      <c r="A25" s="18" t="s">
        <v>50</v>
      </c>
      <c r="B25" s="18"/>
      <c r="C25" s="18"/>
      <c r="D25" s="18"/>
      <c r="E25" s="18">
        <v>115</v>
      </c>
      <c r="F25" s="19">
        <v>221150</v>
      </c>
      <c r="G25" s="26">
        <f t="shared" si="2"/>
        <v>25432250</v>
      </c>
      <c r="H25" s="18">
        <v>25</v>
      </c>
      <c r="I25" s="19">
        <v>221150</v>
      </c>
      <c r="J25" s="19">
        <f>H25*I25</f>
        <v>5528750</v>
      </c>
    </row>
    <row r="26" spans="1:14" x14ac:dyDescent="0.25">
      <c r="A26" s="46" t="s">
        <v>58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N26" s="38"/>
    </row>
    <row r="27" spans="1:14" x14ac:dyDescent="0.25">
      <c r="A27" s="1" t="s">
        <v>56</v>
      </c>
      <c r="B27" s="37"/>
      <c r="C27" s="37"/>
      <c r="D27" s="37"/>
      <c r="E27" s="37"/>
      <c r="F27" s="38"/>
      <c r="G27" s="38"/>
      <c r="H27" s="37"/>
      <c r="I27" s="38"/>
      <c r="J27" s="38"/>
    </row>
    <row r="28" spans="1:14" x14ac:dyDescent="0.25">
      <c r="A28" s="45" t="s">
        <v>54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4" x14ac:dyDescent="0.25">
      <c r="A29" s="44" t="s">
        <v>57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4" x14ac:dyDescent="0.25">
      <c r="A30" s="9" t="s">
        <v>35</v>
      </c>
      <c r="B30" s="9"/>
      <c r="C30" s="9" t="s">
        <v>36</v>
      </c>
      <c r="D30" s="9"/>
      <c r="E30" s="9"/>
      <c r="F30" s="9" t="s">
        <v>40</v>
      </c>
      <c r="G30" s="9"/>
      <c r="H30" s="9"/>
      <c r="I30" s="9" t="s">
        <v>41</v>
      </c>
      <c r="J30" s="9"/>
    </row>
    <row r="31" spans="1:14" ht="25.5" x14ac:dyDescent="0.25">
      <c r="A31" s="9"/>
      <c r="B31" s="9" t="s">
        <v>37</v>
      </c>
      <c r="C31" s="10" t="s">
        <v>38</v>
      </c>
      <c r="D31" s="9" t="s">
        <v>39</v>
      </c>
      <c r="E31" s="9" t="s">
        <v>37</v>
      </c>
      <c r="F31" s="10" t="s">
        <v>38</v>
      </c>
      <c r="G31" s="9" t="s">
        <v>39</v>
      </c>
      <c r="H31" s="9" t="s">
        <v>37</v>
      </c>
      <c r="I31" s="10" t="s">
        <v>38</v>
      </c>
      <c r="J31" s="9" t="s">
        <v>39</v>
      </c>
    </row>
    <row r="32" spans="1:14" x14ac:dyDescent="0.25">
      <c r="A32" s="18" t="s">
        <v>42</v>
      </c>
      <c r="B32" s="18"/>
      <c r="C32" s="18"/>
      <c r="D32" s="18"/>
      <c r="E32" s="18"/>
      <c r="F32" s="18"/>
      <c r="G32" s="18"/>
      <c r="H32" s="18">
        <v>15</v>
      </c>
      <c r="I32" s="19">
        <v>220000</v>
      </c>
      <c r="J32" s="19">
        <f>H32*I32</f>
        <v>3300000</v>
      </c>
    </row>
    <row r="33" spans="1:12" x14ac:dyDescent="0.25">
      <c r="A33" s="18" t="s">
        <v>43</v>
      </c>
      <c r="B33" s="18">
        <v>250</v>
      </c>
      <c r="C33" s="19">
        <v>220500</v>
      </c>
      <c r="D33" s="19">
        <f>(B33*C33)</f>
        <v>55125000</v>
      </c>
      <c r="E33" s="18"/>
      <c r="F33" s="18"/>
      <c r="G33" s="18"/>
      <c r="H33" s="18">
        <v>250</v>
      </c>
      <c r="I33" s="19">
        <v>220500</v>
      </c>
      <c r="J33" s="19">
        <f>H33*I33</f>
        <v>55125000</v>
      </c>
    </row>
    <row r="34" spans="1:12" ht="15.75" thickBot="1" x14ac:dyDescent="0.3">
      <c r="A34" s="27"/>
      <c r="B34" s="27"/>
      <c r="C34" s="27"/>
      <c r="D34" s="27"/>
      <c r="E34" s="27"/>
      <c r="F34" s="27"/>
      <c r="G34" s="27"/>
      <c r="H34" s="27">
        <v>265</v>
      </c>
      <c r="I34" s="27"/>
      <c r="J34" s="28">
        <f>SUM(J32:J33)</f>
        <v>58425000</v>
      </c>
    </row>
    <row r="35" spans="1:12" ht="15.75" thickBot="1" x14ac:dyDescent="0.3">
      <c r="A35" s="22"/>
      <c r="B35" s="23"/>
      <c r="C35" s="23"/>
      <c r="D35" s="23"/>
      <c r="E35" s="23"/>
      <c r="F35" s="23"/>
      <c r="G35" s="39"/>
      <c r="H35" s="23"/>
      <c r="I35" s="23"/>
      <c r="J35" s="41"/>
    </row>
    <row r="36" spans="1:12" x14ac:dyDescent="0.25">
      <c r="A36" s="25" t="s">
        <v>44</v>
      </c>
      <c r="B36" s="25"/>
      <c r="C36" s="25"/>
      <c r="D36" s="25"/>
      <c r="E36" s="25">
        <v>125</v>
      </c>
      <c r="F36" s="26">
        <v>220000</v>
      </c>
      <c r="G36" s="26">
        <f>E36*F36</f>
        <v>27500000</v>
      </c>
      <c r="H36" s="25">
        <v>140</v>
      </c>
      <c r="I36" s="26">
        <v>220000</v>
      </c>
      <c r="J36" s="26">
        <f>H36*I36</f>
        <v>30800000</v>
      </c>
    </row>
    <row r="37" spans="1:12" ht="15.75" thickBot="1" x14ac:dyDescent="0.3">
      <c r="A37" s="27" t="s">
        <v>45</v>
      </c>
      <c r="B37" s="27"/>
      <c r="C37" s="27"/>
      <c r="D37" s="27"/>
      <c r="E37" s="27">
        <v>100</v>
      </c>
      <c r="F37" s="28">
        <v>220500</v>
      </c>
      <c r="G37" s="28">
        <f>E37*F37</f>
        <v>22050000</v>
      </c>
      <c r="H37" s="27">
        <v>40</v>
      </c>
      <c r="I37" s="28">
        <v>220500</v>
      </c>
      <c r="J37" s="28">
        <f>H37*I37</f>
        <v>8820000</v>
      </c>
    </row>
    <row r="38" spans="1:12" ht="15.75" thickBot="1" x14ac:dyDescent="0.3">
      <c r="A38" s="22"/>
      <c r="B38" s="23"/>
      <c r="C38" s="23"/>
      <c r="D38" s="23"/>
      <c r="E38" s="23"/>
      <c r="F38" s="35"/>
      <c r="G38" s="35"/>
      <c r="H38" s="23"/>
      <c r="I38" s="42"/>
      <c r="J38" s="33"/>
    </row>
    <row r="39" spans="1:12" ht="15.75" thickBot="1" x14ac:dyDescent="0.3">
      <c r="A39" s="34" t="s">
        <v>46</v>
      </c>
      <c r="B39" s="34">
        <v>250</v>
      </c>
      <c r="C39" s="36">
        <v>221750</v>
      </c>
      <c r="D39" s="36">
        <f>B39*C39</f>
        <v>55437500</v>
      </c>
      <c r="E39" s="34"/>
      <c r="F39" s="34"/>
      <c r="G39" s="34"/>
      <c r="H39" s="34">
        <v>290</v>
      </c>
      <c r="I39" s="36">
        <v>221750</v>
      </c>
      <c r="J39" s="35">
        <f>H39*I39</f>
        <v>64307500</v>
      </c>
      <c r="K39" s="2"/>
    </row>
    <row r="40" spans="1:12" ht="15.75" thickBot="1" x14ac:dyDescent="0.3">
      <c r="A40" s="22"/>
      <c r="B40" s="23"/>
      <c r="C40" s="23"/>
      <c r="D40" s="23"/>
      <c r="E40" s="23"/>
      <c r="F40" s="23"/>
      <c r="G40" s="23"/>
      <c r="H40" s="23"/>
      <c r="I40" s="35"/>
      <c r="J40" s="33"/>
      <c r="L40" s="40"/>
    </row>
    <row r="41" spans="1:12" x14ac:dyDescent="0.25">
      <c r="A41" s="25" t="s">
        <v>47</v>
      </c>
      <c r="B41" s="25"/>
      <c r="C41" s="26"/>
      <c r="D41" s="26"/>
      <c r="E41" s="25">
        <v>135</v>
      </c>
      <c r="F41" s="26">
        <v>220500</v>
      </c>
      <c r="G41" s="26">
        <f>E41*F41</f>
        <v>29767500</v>
      </c>
      <c r="H41" s="25">
        <v>155</v>
      </c>
      <c r="I41" s="26">
        <v>220500</v>
      </c>
      <c r="J41" s="26">
        <f t="shared" ref="J41:J47" si="3">H41*I41</f>
        <v>34177500</v>
      </c>
    </row>
    <row r="42" spans="1:12" ht="15.75" thickBot="1" x14ac:dyDescent="0.3">
      <c r="A42" s="27" t="s">
        <v>48</v>
      </c>
      <c r="B42" s="27"/>
      <c r="C42" s="27"/>
      <c r="D42" s="27"/>
      <c r="E42" s="27">
        <v>105</v>
      </c>
      <c r="F42" s="28">
        <v>221750</v>
      </c>
      <c r="G42" s="28">
        <f>E42*F42</f>
        <v>23283750</v>
      </c>
      <c r="H42" s="27">
        <v>50</v>
      </c>
      <c r="I42" s="28">
        <v>221750</v>
      </c>
      <c r="J42" s="28">
        <f t="shared" si="3"/>
        <v>11087500</v>
      </c>
    </row>
    <row r="43" spans="1:12" ht="15.75" thickBot="1" x14ac:dyDescent="0.3">
      <c r="A43" s="22"/>
      <c r="B43" s="23"/>
      <c r="C43" s="23"/>
      <c r="D43" s="23"/>
      <c r="E43" s="23"/>
      <c r="F43" s="35"/>
      <c r="G43" s="35"/>
      <c r="H43" s="23"/>
      <c r="I43" s="23"/>
      <c r="J43" s="41"/>
    </row>
    <row r="44" spans="1:12" ht="15.75" thickBot="1" x14ac:dyDescent="0.3">
      <c r="A44" s="34" t="s">
        <v>49</v>
      </c>
      <c r="B44" s="34">
        <v>220</v>
      </c>
      <c r="C44" s="36">
        <v>221150</v>
      </c>
      <c r="D44" s="36">
        <f>B44*C44</f>
        <v>48653000</v>
      </c>
      <c r="E44" s="34"/>
      <c r="F44" s="36"/>
      <c r="G44" s="36"/>
      <c r="H44" s="34">
        <v>270</v>
      </c>
      <c r="I44" s="36">
        <v>221150</v>
      </c>
      <c r="J44" s="35">
        <f t="shared" si="3"/>
        <v>59710500</v>
      </c>
    </row>
    <row r="45" spans="1:12" ht="15.75" thickBot="1" x14ac:dyDescent="0.3">
      <c r="A45" s="22"/>
      <c r="B45" s="23"/>
      <c r="C45" s="23"/>
      <c r="D45" s="23"/>
      <c r="E45" s="23"/>
      <c r="F45" s="35"/>
      <c r="G45" s="35"/>
      <c r="H45" s="23"/>
      <c r="I45" s="35"/>
      <c r="J45" s="33"/>
    </row>
    <row r="46" spans="1:12" x14ac:dyDescent="0.25">
      <c r="A46" s="25" t="s">
        <v>51</v>
      </c>
      <c r="B46" s="25"/>
      <c r="C46" s="25"/>
      <c r="D46" s="25"/>
      <c r="E46" s="25">
        <v>130</v>
      </c>
      <c r="F46" s="26">
        <v>221750</v>
      </c>
      <c r="G46" s="26">
        <f>E46*F46</f>
        <v>28827500</v>
      </c>
      <c r="H46" s="25">
        <v>140</v>
      </c>
      <c r="I46" s="26">
        <v>221750</v>
      </c>
      <c r="J46" s="26">
        <f t="shared" si="3"/>
        <v>31045000</v>
      </c>
    </row>
    <row r="47" spans="1:12" x14ac:dyDescent="0.25">
      <c r="A47" s="18" t="s">
        <v>50</v>
      </c>
      <c r="B47" s="18"/>
      <c r="C47" s="18"/>
      <c r="D47" s="18"/>
      <c r="E47" s="18">
        <v>115</v>
      </c>
      <c r="F47" s="19">
        <v>221150</v>
      </c>
      <c r="G47" s="19">
        <f>E47*F47</f>
        <v>25432250</v>
      </c>
      <c r="H47" s="18">
        <v>25</v>
      </c>
      <c r="I47" s="19">
        <v>221150</v>
      </c>
      <c r="J47" s="19">
        <f t="shared" si="3"/>
        <v>5528750</v>
      </c>
    </row>
    <row r="48" spans="1:12" x14ac:dyDescent="0.25">
      <c r="A48" s="46" t="s">
        <v>59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</row>
    <row r="49" spans="1:10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5">
      <c r="A50" s="37"/>
      <c r="B50" s="37"/>
      <c r="C50" s="37"/>
      <c r="D50" s="37"/>
      <c r="E50" s="37"/>
      <c r="F50" s="38"/>
      <c r="G50" s="38"/>
      <c r="H50" s="37"/>
      <c r="I50" s="37"/>
      <c r="J50" s="37"/>
    </row>
    <row r="51" spans="1:10" x14ac:dyDescent="0.25">
      <c r="A51" s="37"/>
      <c r="B51" s="37"/>
      <c r="C51" s="37"/>
      <c r="D51" s="37"/>
      <c r="E51" s="37"/>
      <c r="F51" s="38"/>
      <c r="G51" s="38"/>
      <c r="H51" s="37"/>
      <c r="I51" s="37"/>
      <c r="J51" s="37"/>
    </row>
    <row r="52" spans="1:10" x14ac:dyDescent="0.25">
      <c r="A52" s="37"/>
      <c r="B52" s="37"/>
      <c r="C52" s="37"/>
      <c r="D52" s="37"/>
      <c r="E52" s="37"/>
      <c r="F52" s="38"/>
      <c r="G52" s="38"/>
      <c r="H52" s="37"/>
      <c r="I52" s="38"/>
      <c r="J52" s="38"/>
    </row>
  </sheetData>
  <mergeCells count="6">
    <mergeCell ref="A48:K48"/>
    <mergeCell ref="A3:J3"/>
    <mergeCell ref="A2:J2"/>
    <mergeCell ref="A28:J28"/>
    <mergeCell ref="A29:J29"/>
    <mergeCell ref="A26:K26"/>
  </mergeCells>
  <pageMargins left="0.7" right="0.7" top="0.75" bottom="0.75" header="0.3" footer="0.3"/>
  <pageSetup scale="9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Pertemuan 13</vt:lpstr>
      <vt:lpstr>Pertemuan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Tri Prasetyo</cp:lastModifiedBy>
  <cp:lastPrinted>2021-07-11T14:00:25Z</cp:lastPrinted>
  <dcterms:created xsi:type="dcterms:W3CDTF">2021-07-10T02:18:11Z</dcterms:created>
  <dcterms:modified xsi:type="dcterms:W3CDTF">2021-07-11T14:03:24Z</dcterms:modified>
</cp:coreProperties>
</file>