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a KULIAHhhh\06\SPK\UAS\"/>
    </mc:Choice>
  </mc:AlternateContent>
  <bookViews>
    <workbookView xWindow="0" yWindow="0" windowWidth="20490" windowHeight="7905" tabRatio="456"/>
  </bookViews>
  <sheets>
    <sheet name="APLIKASI SPK " sheetId="1" r:id="rId1"/>
    <sheet name="Tabel Pendukung" sheetId="2" r:id="rId2"/>
    <sheet name="KRITERIA" sheetId="3" r:id="rId3"/>
  </sheets>
  <definedNames>
    <definedName name="SMA" comment="10">'APLIKASI SPK '!$D$4</definedName>
  </definedNames>
  <calcPr calcId="152511"/>
</workbook>
</file>

<file path=xl/calcChain.xml><?xml version="1.0" encoding="utf-8"?>
<calcChain xmlns="http://schemas.openxmlformats.org/spreadsheetml/2006/main">
  <c r="E10" i="1" l="1"/>
  <c r="K8" i="1"/>
  <c r="E12" i="1"/>
  <c r="K6" i="1"/>
  <c r="K4" i="1"/>
  <c r="E6" i="1"/>
  <c r="E14" i="1"/>
  <c r="E8" i="1"/>
  <c r="K10" i="1" l="1"/>
  <c r="K12" i="1" s="1"/>
  <c r="K14" i="1" s="1"/>
  <c r="E4" i="1"/>
  <c r="E16" i="1" s="1"/>
  <c r="D19" i="1" l="1"/>
  <c r="B18" i="1"/>
</calcChain>
</file>

<file path=xl/sharedStrings.xml><?xml version="1.0" encoding="utf-8"?>
<sst xmlns="http://schemas.openxmlformats.org/spreadsheetml/2006/main" count="199" uniqueCount="163">
  <si>
    <t>No</t>
  </si>
  <si>
    <t>Kategori</t>
  </si>
  <si>
    <t>Nilai</t>
  </si>
  <si>
    <t>Pek Ortu</t>
  </si>
  <si>
    <t>Pegawai Negeri (Guru, Dosen, Pemda dll)</t>
  </si>
  <si>
    <t>Pegawai Swasta (BUMN, PT, CV dll)</t>
  </si>
  <si>
    <t>TNI/Polri</t>
  </si>
  <si>
    <t>PHK</t>
  </si>
  <si>
    <t>PNS</t>
  </si>
  <si>
    <t>SWASTA</t>
  </si>
  <si>
    <t>TNI/POLRI</t>
  </si>
  <si>
    <t>PENSIUNAN</t>
  </si>
  <si>
    <t>100.000-500.000</t>
  </si>
  <si>
    <t>&gt;500.000-&lt;=1.000.000</t>
  </si>
  <si>
    <t>&gt;1.000.000-&lt;=1.500.000</t>
  </si>
  <si>
    <t>&gt;1.500.000-&lt;=2.000.000</t>
  </si>
  <si>
    <t>&gt;2.500.000</t>
  </si>
  <si>
    <t>Total Nilai</t>
  </si>
  <si>
    <t>&gt;2.000.000-&lt;=2.500.000</t>
  </si>
  <si>
    <t>Bobot Nilai</t>
  </si>
  <si>
    <t>Keterangan</t>
  </si>
  <si>
    <t>Pekerjaan</t>
  </si>
  <si>
    <t xml:space="preserve">Status Peminjam </t>
  </si>
  <si>
    <t>NASABAH</t>
  </si>
  <si>
    <t>BUKAN NASABAH</t>
  </si>
  <si>
    <t xml:space="preserve">Pekerjaan Peminjam </t>
  </si>
  <si>
    <t>Penghasilan Peminjam</t>
  </si>
  <si>
    <t xml:space="preserve">Jaminan </t>
  </si>
  <si>
    <t>BPKB MOTOR</t>
  </si>
  <si>
    <t xml:space="preserve">Jenis Pinjaman </t>
  </si>
  <si>
    <t>MODAL USAHA</t>
  </si>
  <si>
    <t>PENDIDIKAN</t>
  </si>
  <si>
    <t>INFLUENCER</t>
  </si>
  <si>
    <t>MANDIRI</t>
  </si>
  <si>
    <t>CICILAN RUMAH</t>
  </si>
  <si>
    <t xml:space="preserve">No </t>
  </si>
  <si>
    <t xml:space="preserve">Variabel </t>
  </si>
  <si>
    <t xml:space="preserve">Kategori </t>
  </si>
  <si>
    <t xml:space="preserve">Bobot </t>
  </si>
  <si>
    <t xml:space="preserve">Besar Pinjaman </t>
  </si>
  <si>
    <t>BPKB MOBIL</t>
  </si>
  <si>
    <t>SERTIFIKAT TANAH</t>
  </si>
  <si>
    <t>SERTIFIKAT RUMAH</t>
  </si>
  <si>
    <t xml:space="preserve">SARAN </t>
  </si>
  <si>
    <t>PENGHASILAN</t>
  </si>
  <si>
    <t xml:space="preserve">STATUS PEMINJAM </t>
  </si>
  <si>
    <t xml:space="preserve">riwayat </t>
  </si>
  <si>
    <t>BELUM</t>
  </si>
  <si>
    <t>PERNAH</t>
  </si>
  <si>
    <t>BLACKLIST</t>
  </si>
  <si>
    <t>PELANGGAN</t>
  </si>
  <si>
    <t>Pernah Melakukan Pinjaman ?</t>
  </si>
  <si>
    <t>Buruh</t>
  </si>
  <si>
    <t>MIN : 230</t>
  </si>
  <si>
    <t>MAX : 515</t>
  </si>
  <si>
    <t>AVERAGE : 372,5</t>
  </si>
  <si>
    <t>Jaminan</t>
  </si>
  <si>
    <t>Tujuan</t>
  </si>
  <si>
    <t xml:space="preserve">besar pinjaman </t>
  </si>
  <si>
    <t xml:space="preserve">jatuh tempo </t>
  </si>
  <si>
    <t>2 tahun</t>
  </si>
  <si>
    <t>3 tahun</t>
  </si>
  <si>
    <t xml:space="preserve">bunga pinjaman </t>
  </si>
  <si>
    <t>Jatuh Tempo</t>
  </si>
  <si>
    <t>2 juta</t>
  </si>
  <si>
    <t>10 juta</t>
  </si>
  <si>
    <t>5 juta</t>
  </si>
  <si>
    <t>3.5 juta</t>
  </si>
  <si>
    <t>2.5 juta</t>
  </si>
  <si>
    <t>1 juta</t>
  </si>
  <si>
    <t>1 tahun</t>
  </si>
  <si>
    <t>Bunga Pinjaman (%)</t>
  </si>
  <si>
    <t>dua</t>
  </si>
  <si>
    <t>dua setengah</t>
  </si>
  <si>
    <t>tiga</t>
  </si>
  <si>
    <t>lima</t>
  </si>
  <si>
    <t>Rp:</t>
  </si>
  <si>
    <t>;</t>
  </si>
  <si>
    <t>•</t>
  </si>
  <si>
    <t xml:space="preserve">Jumlah Bunga : </t>
  </si>
  <si>
    <t>Total Tanggungan :</t>
  </si>
  <si>
    <t xml:space="preserve">Angsuran (per bulan) : </t>
  </si>
  <si>
    <t xml:space="preserve">SISTEM PENDUKUNG KEPUTUSAN PEMBERIAN PINJAMAN BPR AMANAH </t>
  </si>
  <si>
    <t xml:space="preserve">Peraturan Pengajuan Peminjaman </t>
  </si>
  <si>
    <t xml:space="preserve">3. </t>
  </si>
  <si>
    <t>1. fotocopy identitas diri (KTP)</t>
  </si>
  <si>
    <t xml:space="preserve">memenuhi persyaratan dokumen berikut ini : </t>
  </si>
  <si>
    <t xml:space="preserve">2. fotocopy akta nikah (bagi yang sudah menikah) </t>
  </si>
  <si>
    <t>3. fotocopy KK</t>
  </si>
  <si>
    <t xml:space="preserve">4. fotocopy buku tabungan / rekening korang (3 bulan terakhir) </t>
  </si>
  <si>
    <t xml:space="preserve">5. fotocopy slip gaji </t>
  </si>
  <si>
    <t xml:space="preserve">6. fotocopy rekening listrik / air </t>
  </si>
  <si>
    <t xml:space="preserve">7. surat berharga dari barang yang menjadi jaminan (BPKB, Sertifikat, Akta Tanah, Kohir, dsb) </t>
  </si>
  <si>
    <t xml:space="preserve">2. </t>
  </si>
  <si>
    <t xml:space="preserve">besar pinjaman akan diberikan sesuai dengan harga maksimal jaminan saat ini </t>
  </si>
  <si>
    <t xml:space="preserve">telah disetujui dan memenuhi segala persyaratan yang berlaku </t>
  </si>
  <si>
    <t xml:space="preserve">4. </t>
  </si>
  <si>
    <t xml:space="preserve">tidak / belum terdaftar sebagai BLACKLIST pada BPR AMANAH </t>
  </si>
  <si>
    <t>sanggup dan menerima segala konsekuensi yang telah disepakati bersama bila tidak sanggup</t>
  </si>
  <si>
    <t xml:space="preserve">melunasi hutang yang telah ditanggung oleh peminjam </t>
  </si>
  <si>
    <t xml:space="preserve">sehat secara jasmani dan rohani </t>
  </si>
  <si>
    <t xml:space="preserve">berusia minimal 22 tahun </t>
  </si>
  <si>
    <t>memiliki pekerjaan atau pendapatan yang stabil</t>
  </si>
  <si>
    <t>Nasabah  (telah terdaftar dan melakukan peminjaman sebelumnya)</t>
  </si>
  <si>
    <t xml:space="preserve">Bukan Nasabah  (pelanggan baru) </t>
  </si>
  <si>
    <t xml:space="preserve">Status peminjam </t>
  </si>
  <si>
    <t xml:space="preserve">Status Pekerjaan </t>
  </si>
  <si>
    <t xml:space="preserve">Buruh </t>
  </si>
  <si>
    <t>Influencer  (selebgram, Youtuber, Gamer dll)</t>
  </si>
  <si>
    <t>Pensiunan (ASN, TNI/Polri)</t>
  </si>
  <si>
    <t>LOGAM MULIA</t>
  </si>
  <si>
    <t>BPKB MOTOR (depresiasi)</t>
  </si>
  <si>
    <t>BPKB MOBIL (depresiasi)</t>
  </si>
  <si>
    <t>SERTIFIKAT RUMAH (investasi)</t>
  </si>
  <si>
    <t>SERTIFIKAT TANAH (investasi)</t>
  </si>
  <si>
    <t>LOGAM MULIA (emas, permata, berlian, dll) (investasi)</t>
  </si>
  <si>
    <t xml:space="preserve">Modal Usaha </t>
  </si>
  <si>
    <t xml:space="preserve">Pendidikan </t>
  </si>
  <si>
    <t xml:space="preserve">Mandiri </t>
  </si>
  <si>
    <t xml:space="preserve">Cicilan Rumah </t>
  </si>
  <si>
    <t xml:space="preserve">Riwayat Pinjaman  </t>
  </si>
  <si>
    <t xml:space="preserve">Pernah </t>
  </si>
  <si>
    <t xml:space="preserve">Belum </t>
  </si>
  <si>
    <t>Blacklist (mempunyai riwayat jelek)</t>
  </si>
  <si>
    <t>Pelanggan (mempunyai riwayat bagus)</t>
  </si>
  <si>
    <t xml:space="preserve">note : </t>
  </si>
  <si>
    <t xml:space="preserve">warna </t>
  </si>
  <si>
    <t xml:space="preserve">dapat digunakan untuk memilih opsi </t>
  </si>
  <si>
    <t xml:space="preserve">(Dropdown) </t>
  </si>
  <si>
    <t xml:space="preserve">sistem akan menganulir pengajuan peminjaman bagi para nasabah yang telah </t>
  </si>
  <si>
    <t xml:space="preserve">ter blacklist oleh BPR </t>
  </si>
  <si>
    <t xml:space="preserve">terdapat beberapa faktor yang menjadi pertimbangan jika nasabah berstatus blacklist </t>
  </si>
  <si>
    <t>untuk dapat kembali mendapatkan pinjaman, diantaranya adalah gaji dan barang jaminan</t>
  </si>
  <si>
    <t>setinggi apapun poin yang diperoleh namun jika kriteria peminjam tersebut adalah</t>
  </si>
  <si>
    <t xml:space="preserve"> kriteria  blacklist bernilai 0</t>
  </si>
  <si>
    <t>blacklist maka akan sangat berpengaruh kepada perolehan poin karena untuk</t>
  </si>
  <si>
    <t>nilai patokan untuk lolos seleksi aplikasi SPK adalah sebesar 372,5 karena nilai</t>
  </si>
  <si>
    <t>minimun dengan kategori yang memiliki nilai paling minimum 230 dan nilai</t>
  </si>
  <si>
    <t xml:space="preserve">dengan kategori paling maksimal adalah 515 </t>
  </si>
  <si>
    <t xml:space="preserve">Kriteria Sistem Pendukung Keputusan untuk Pengajuan Peminjaman BPR </t>
  </si>
  <si>
    <t xml:space="preserve">Kriteria Penilaian Layak Mendapatkan Pinjaman </t>
  </si>
  <si>
    <t xml:space="preserve">Peminjam yang ingin melakukan peminjaman wajib mendaftarkan diri sebagai nasabah </t>
  </si>
  <si>
    <t>BPR Amanah</t>
  </si>
  <si>
    <t>Nasabah harus berusia sekurang-kurangnya 22 tahun untuk dapat melakukan peminjaman</t>
  </si>
  <si>
    <t xml:space="preserve">Kriteria Penilaian Pinjaman Ditangguhkan </t>
  </si>
  <si>
    <t xml:space="preserve">Transaksi dibatalkan jika data yang diberikan oleh nasabah palsu / tidak benar </t>
  </si>
  <si>
    <t xml:space="preserve">harta jaminan sedang / telah dijaminkan pada pihak lain / dalam masa pemutihan atau </t>
  </si>
  <si>
    <t>Berstatus sebagai Blacklist pada data BPR Amanah, namun keputusan kepala bagian</t>
  </si>
  <si>
    <t xml:space="preserve">untuk diberikan peminjaman dengan syarat tertentu seperti : </t>
  </si>
  <si>
    <t>a) Harta jaminan yang dijaminkan atas nama sendiri dan mempunyai nilai jual yang tinggi</t>
  </si>
  <si>
    <t xml:space="preserve">b) telah menandatangani perjanjian bermaterai bahwa akan menggenapi segala macam </t>
  </si>
  <si>
    <t xml:space="preserve">    tuntutan hukum jika terbukti melakukan kecurangan dengan sengaja </t>
  </si>
  <si>
    <t xml:space="preserve">c) memiliki pekerjaan yang tetap dan berpenghasilan stabil diatas 2.500.000 per bulan </t>
  </si>
  <si>
    <t xml:space="preserve">d) masa lama angsuran maksimal 1 tahun (12 bulan) </t>
  </si>
  <si>
    <t xml:space="preserve">e) bersedia dikenakan bunga 5% dari total pwminjaman yang dilakukan </t>
  </si>
  <si>
    <t>balik nama / sedang dalam sengketa / sedang dalam masa melunasi tanggungan</t>
  </si>
  <si>
    <t xml:space="preserve">Nama : Tri Wicaksono </t>
  </si>
  <si>
    <t>NIM    : A12.2019.06214</t>
  </si>
  <si>
    <t xml:space="preserve">aplikasi sebelah kiri adalah aplikasi SPK kriteria pengajuan pinjaman pada BPR AMANAH </t>
  </si>
  <si>
    <t xml:space="preserve">aplikasi sebelah kanan adalah aplikasi SPK besaran angsuran yang akan dibayar nasabah berdasarkan : </t>
  </si>
  <si>
    <t xml:space="preserve">a. besar pinjaman </t>
  </si>
  <si>
    <t xml:space="preserve">b. jatuh tempo </t>
  </si>
  <si>
    <t xml:space="preserve">c. bunga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</si>
</sst>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1"/>
      <scheme val="minor"/>
    </font>
    <font>
      <sz val="18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20"/>
      <color theme="1"/>
      <name val="Bauhaus 93"/>
      <family val="5"/>
    </font>
    <font>
      <b/>
      <sz val="16"/>
      <color theme="1"/>
      <name val="Bauhaus 93"/>
      <family val="5"/>
    </font>
    <font>
      <sz val="16"/>
      <color theme="1"/>
      <name val="Baskerville Old Face"/>
      <family val="1"/>
    </font>
    <font>
      <sz val="12"/>
      <color theme="1"/>
      <name val="Adobe Gothic Std B"/>
      <family val="2"/>
      <charset val="128"/>
    </font>
    <font>
      <b/>
      <sz val="12"/>
      <color theme="1"/>
      <name val="Adobe Gothic Std B"/>
      <family val="2"/>
      <charset val="128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double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quotePrefix="1" applyNumberFormat="1"/>
    <xf numFmtId="0" fontId="0" fillId="0" borderId="0" xfId="0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0" xfId="0" applyBorder="1"/>
    <xf numFmtId="0" fontId="4" fillId="0" borderId="9" xfId="0" applyFont="1" applyBorder="1" applyAlignment="1">
      <alignment horizontal="center"/>
    </xf>
    <xf numFmtId="0" fontId="0" fillId="0" borderId="10" xfId="0" applyBorder="1"/>
    <xf numFmtId="0" fontId="2" fillId="0" borderId="11" xfId="0" applyFont="1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0" xfId="0" applyFill="1" applyBorder="1"/>
    <xf numFmtId="0" fontId="8" fillId="0" borderId="0" xfId="0" applyFont="1"/>
    <xf numFmtId="0" fontId="8" fillId="0" borderId="17" xfId="0" applyFont="1" applyBorder="1" applyAlignment="1">
      <alignment horizontal="center"/>
    </xf>
    <xf numFmtId="0" fontId="8" fillId="0" borderId="18" xfId="0" applyFont="1" applyBorder="1"/>
    <xf numFmtId="0" fontId="8" fillId="0" borderId="19" xfId="0" applyFont="1" applyBorder="1" applyAlignment="1">
      <alignment horizontal="center"/>
    </xf>
    <xf numFmtId="0" fontId="8" fillId="0" borderId="20" xfId="0" applyFont="1" applyBorder="1"/>
    <xf numFmtId="0" fontId="8" fillId="0" borderId="20" xfId="0" quotePrefix="1" applyFont="1" applyBorder="1"/>
    <xf numFmtId="0" fontId="8" fillId="0" borderId="22" xfId="0" applyFont="1" applyBorder="1"/>
    <xf numFmtId="0" fontId="9" fillId="0" borderId="0" xfId="0" applyFont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0" fontId="9" fillId="4" borderId="16" xfId="0" applyFont="1" applyFill="1" applyBorder="1" applyAlignment="1">
      <alignment horizontal="center"/>
    </xf>
    <xf numFmtId="0" fontId="0" fillId="0" borderId="0" xfId="0" applyFill="1" applyBorder="1"/>
    <xf numFmtId="0" fontId="6" fillId="4" borderId="27" xfId="0" applyFont="1" applyFill="1" applyBorder="1" applyAlignment="1">
      <alignment horizontal="center"/>
    </xf>
    <xf numFmtId="0" fontId="6" fillId="4" borderId="28" xfId="0" applyFont="1" applyFill="1" applyBorder="1" applyAlignment="1">
      <alignment horizontal="center"/>
    </xf>
    <xf numFmtId="0" fontId="8" fillId="0" borderId="23" xfId="0" applyFont="1" applyBorder="1"/>
    <xf numFmtId="0" fontId="8" fillId="0" borderId="25" xfId="0" applyFont="1" applyBorder="1"/>
    <xf numFmtId="0" fontId="9" fillId="4" borderId="27" xfId="0" applyFont="1" applyFill="1" applyBorder="1" applyAlignment="1">
      <alignment horizontal="center"/>
    </xf>
    <xf numFmtId="0" fontId="9" fillId="4" borderId="28" xfId="0" applyFont="1" applyFill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0" xfId="0" applyFont="1" applyFill="1" applyBorder="1"/>
    <xf numFmtId="0" fontId="10" fillId="0" borderId="0" xfId="0" applyFont="1" applyBorder="1"/>
    <xf numFmtId="0" fontId="11" fillId="2" borderId="11" xfId="0" applyFont="1" applyFill="1" applyBorder="1"/>
    <xf numFmtId="0" fontId="6" fillId="0" borderId="0" xfId="0" applyFont="1" applyBorder="1"/>
    <xf numFmtId="0" fontId="0" fillId="0" borderId="0" xfId="0" applyBorder="1" applyAlignment="1">
      <alignment horizontal="left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/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right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7" borderId="3" xfId="0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0" fontId="0" fillId="7" borderId="3" xfId="0" applyFill="1" applyBorder="1"/>
    <xf numFmtId="0" fontId="0" fillId="7" borderId="29" xfId="0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4" borderId="29" xfId="0" applyFill="1" applyBorder="1"/>
    <xf numFmtId="0" fontId="0" fillId="3" borderId="3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6" xfId="0" applyFill="1" applyBorder="1" applyAlignment="1"/>
    <xf numFmtId="0" fontId="0" fillId="6" borderId="6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0" fillId="9" borderId="0" xfId="0" applyFill="1" applyBorder="1" applyAlignment="1"/>
    <xf numFmtId="0" fontId="0" fillId="6" borderId="0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9" borderId="11" xfId="0" applyFill="1" applyBorder="1" applyAlignment="1"/>
    <xf numFmtId="0" fontId="0" fillId="6" borderId="11" xfId="0" applyFill="1" applyBorder="1" applyAlignment="1">
      <alignment horizontal="left"/>
    </xf>
    <xf numFmtId="0" fontId="0" fillId="6" borderId="12" xfId="0" applyFill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6" borderId="5" xfId="0" applyFill="1" applyBorder="1" applyAlignment="1">
      <alignment horizontal="right"/>
    </xf>
    <xf numFmtId="0" fontId="0" fillId="6" borderId="8" xfId="0" applyFill="1" applyBorder="1" applyAlignment="1">
      <alignment horizontal="right"/>
    </xf>
    <xf numFmtId="0" fontId="0" fillId="6" borderId="10" xfId="0" applyFill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0" fillId="3" borderId="8" xfId="0" applyFill="1" applyBorder="1" applyAlignment="1">
      <alignment horizontal="right"/>
    </xf>
    <xf numFmtId="0" fontId="0" fillId="0" borderId="8" xfId="0" applyBorder="1" applyAlignment="1">
      <alignment horizontal="right"/>
    </xf>
    <xf numFmtId="0" fontId="0" fillId="3" borderId="1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12" xfId="0" applyFill="1" applyBorder="1" applyAlignment="1">
      <alignment horizontal="right"/>
    </xf>
    <xf numFmtId="0" fontId="0" fillId="0" borderId="4" xfId="0" applyBorder="1"/>
    <xf numFmtId="0" fontId="8" fillId="0" borderId="21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0" fillId="4" borderId="0" xfId="0" applyFill="1" applyAlignment="1">
      <alignment horizontal="right"/>
    </xf>
    <xf numFmtId="0" fontId="9" fillId="5" borderId="30" xfId="0" applyFont="1" applyFill="1" applyBorder="1" applyAlignment="1">
      <alignment horizontal="center"/>
    </xf>
    <xf numFmtId="0" fontId="9" fillId="5" borderId="31" xfId="0" applyFont="1" applyFill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left"/>
    </xf>
    <xf numFmtId="0" fontId="16" fillId="0" borderId="9" xfId="0" quotePrefix="1" applyFont="1" applyBorder="1" applyAlignment="1">
      <alignment horizontal="left"/>
    </xf>
    <xf numFmtId="0" fontId="0" fillId="0" borderId="8" xfId="0" applyFont="1" applyBorder="1"/>
    <xf numFmtId="0" fontId="0" fillId="0" borderId="9" xfId="0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2" xfId="0" applyBorder="1"/>
    <xf numFmtId="0" fontId="16" fillId="0" borderId="9" xfId="0" applyFont="1" applyFill="1" applyBorder="1" applyAlignment="1">
      <alignment horizontal="left"/>
    </xf>
    <xf numFmtId="0" fontId="16" fillId="0" borderId="10" xfId="0" applyFont="1" applyBorder="1" applyAlignment="1">
      <alignment horizontal="center"/>
    </xf>
    <xf numFmtId="0" fontId="16" fillId="0" borderId="12" xfId="0" quotePrefix="1" applyFont="1" applyBorder="1" applyAlignment="1">
      <alignment horizontal="left"/>
    </xf>
    <xf numFmtId="0" fontId="7" fillId="10" borderId="13" xfId="0" applyFont="1" applyFill="1" applyBorder="1" applyAlignment="1">
      <alignment horizontal="center"/>
    </xf>
    <xf numFmtId="0" fontId="7" fillId="10" borderId="14" xfId="0" applyFont="1" applyFill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KRITERIA!A1"/><Relationship Id="rId1" Type="http://schemas.openxmlformats.org/officeDocument/2006/relationships/hyperlink" Target="#'Tabel Pendukung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KRITERIA!A1"/><Relationship Id="rId1" Type="http://schemas.openxmlformats.org/officeDocument/2006/relationships/hyperlink" Target="#'APLIKASI SPK 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Tabel Pendukung'!A1"/><Relationship Id="rId1" Type="http://schemas.openxmlformats.org/officeDocument/2006/relationships/hyperlink" Target="#'APLIKASI SPK 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19</xdr:row>
      <xdr:rowOff>66675</xdr:rowOff>
    </xdr:from>
    <xdr:to>
      <xdr:col>3</xdr:col>
      <xdr:colOff>1019174</xdr:colOff>
      <xdr:row>22</xdr:row>
      <xdr:rowOff>57150</xdr:rowOff>
    </xdr:to>
    <xdr:sp macro="" textlink="">
      <xdr:nvSpPr>
        <xdr:cNvPr id="5" name="Rounded Rectangle 4">
          <a:hlinkClick xmlns:r="http://schemas.openxmlformats.org/officeDocument/2006/relationships" r:id="rId1"/>
        </xdr:cNvPr>
        <xdr:cNvSpPr/>
      </xdr:nvSpPr>
      <xdr:spPr>
        <a:xfrm>
          <a:off x="190499" y="4200525"/>
          <a:ext cx="3571875" cy="5524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Adobe Gothic Std B" panose="020B0800000000000000" pitchFamily="34" charset="-128"/>
              <a:ea typeface="Adobe Gothic Std B" panose="020B0800000000000000" pitchFamily="34" charset="-128"/>
            </a:rPr>
            <a:t>Peraturan Peminjaman</a:t>
          </a:r>
        </a:p>
      </xdr:txBody>
    </xdr:sp>
    <xdr:clientData/>
  </xdr:twoCellAnchor>
  <xdr:twoCellAnchor>
    <xdr:from>
      <xdr:col>3</xdr:col>
      <xdr:colOff>1123949</xdr:colOff>
      <xdr:row>19</xdr:row>
      <xdr:rowOff>76200</xdr:rowOff>
    </xdr:from>
    <xdr:to>
      <xdr:col>5</xdr:col>
      <xdr:colOff>38100</xdr:colOff>
      <xdr:row>22</xdr:row>
      <xdr:rowOff>66675</xdr:rowOff>
    </xdr:to>
    <xdr:sp macro="" textlink="">
      <xdr:nvSpPr>
        <xdr:cNvPr id="6" name="Rounded Rectangle 5">
          <a:hlinkClick xmlns:r="http://schemas.openxmlformats.org/officeDocument/2006/relationships" r:id="rId2"/>
        </xdr:cNvPr>
        <xdr:cNvSpPr/>
      </xdr:nvSpPr>
      <xdr:spPr>
        <a:xfrm>
          <a:off x="3867149" y="4210050"/>
          <a:ext cx="3600451" cy="5524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Adobe Gothic Std B" panose="020B0800000000000000" pitchFamily="34" charset="-128"/>
              <a:ea typeface="Adobe Gothic Std B" panose="020B0800000000000000" pitchFamily="34" charset="-128"/>
            </a:rPr>
            <a:t>Syarat &amp; Ketentuan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24</xdr:row>
      <xdr:rowOff>161925</xdr:rowOff>
    </xdr:from>
    <xdr:to>
      <xdr:col>3</xdr:col>
      <xdr:colOff>1809750</xdr:colOff>
      <xdr:row>27</xdr:row>
      <xdr:rowOff>114300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7134225" y="5162550"/>
          <a:ext cx="1562100" cy="5524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Adobe Gothic Std B" panose="020B0800000000000000" pitchFamily="34" charset="-128"/>
              <a:ea typeface="Adobe Gothic Std B" panose="020B0800000000000000" pitchFamily="34" charset="-128"/>
            </a:rPr>
            <a:t>CLOSE</a:t>
          </a:r>
        </a:p>
      </xdr:txBody>
    </xdr:sp>
    <xdr:clientData/>
  </xdr:twoCellAnchor>
  <xdr:twoCellAnchor>
    <xdr:from>
      <xdr:col>3</xdr:col>
      <xdr:colOff>2028826</xdr:colOff>
      <xdr:row>24</xdr:row>
      <xdr:rowOff>161925</xdr:rowOff>
    </xdr:from>
    <xdr:to>
      <xdr:col>3</xdr:col>
      <xdr:colOff>3609975</xdr:colOff>
      <xdr:row>27</xdr:row>
      <xdr:rowOff>114300</xdr:rowOff>
    </xdr:to>
    <xdr:sp macro="" textlink="">
      <xdr:nvSpPr>
        <xdr:cNvPr id="4" name="Rounded Rectangle 3">
          <a:hlinkClick xmlns:r="http://schemas.openxmlformats.org/officeDocument/2006/relationships" r:id="rId2"/>
        </xdr:cNvPr>
        <xdr:cNvSpPr/>
      </xdr:nvSpPr>
      <xdr:spPr>
        <a:xfrm>
          <a:off x="8915401" y="5162550"/>
          <a:ext cx="1581149" cy="5524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Adobe Gothic Std B" panose="020B0800000000000000" pitchFamily="34" charset="-128"/>
              <a:ea typeface="Adobe Gothic Std B" panose="020B0800000000000000" pitchFamily="34" charset="-128"/>
            </a:rPr>
            <a:t>S &amp; 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190500</xdr:rowOff>
    </xdr:from>
    <xdr:to>
      <xdr:col>5</xdr:col>
      <xdr:colOff>352425</xdr:colOff>
      <xdr:row>6</xdr:row>
      <xdr:rowOff>133350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6581775" y="771525"/>
          <a:ext cx="1562100" cy="5524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Adobe Gothic Std B" panose="020B0800000000000000" pitchFamily="34" charset="-128"/>
              <a:ea typeface="Adobe Gothic Std B" panose="020B0800000000000000" pitchFamily="34" charset="-128"/>
            </a:rPr>
            <a:t>CLOSE</a:t>
          </a:r>
        </a:p>
      </xdr:txBody>
    </xdr:sp>
    <xdr:clientData/>
  </xdr:twoCellAnchor>
  <xdr:twoCellAnchor>
    <xdr:from>
      <xdr:col>3</xdr:col>
      <xdr:colOff>0</xdr:colOff>
      <xdr:row>7</xdr:row>
      <xdr:rowOff>66675</xdr:rowOff>
    </xdr:from>
    <xdr:to>
      <xdr:col>5</xdr:col>
      <xdr:colOff>380999</xdr:colOff>
      <xdr:row>10</xdr:row>
      <xdr:rowOff>47625</xdr:rowOff>
    </xdr:to>
    <xdr:sp macro="" textlink="">
      <xdr:nvSpPr>
        <xdr:cNvPr id="4" name="Rounded Rectangle 3">
          <a:hlinkClick xmlns:r="http://schemas.openxmlformats.org/officeDocument/2006/relationships" r:id="rId2"/>
        </xdr:cNvPr>
        <xdr:cNvSpPr/>
      </xdr:nvSpPr>
      <xdr:spPr>
        <a:xfrm>
          <a:off x="6572250" y="1447800"/>
          <a:ext cx="1600199" cy="552450"/>
        </a:xfrm>
        <a:prstGeom prst="round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cap="none" spc="0">
              <a:ln w="12700">
                <a:solidFill>
                  <a:schemeClr val="tx2">
                    <a:lumMod val="75000"/>
                  </a:schemeClr>
                </a:solidFill>
                <a:prstDash val="solid"/>
              </a:ln>
              <a:pattFill prst="dkUpDiag">
                <a:fgClr>
                  <a:schemeClr val="tx2"/>
                </a:fgClr>
                <a:bgClr>
                  <a:schemeClr val="tx2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tx2">
                    <a:lumMod val="75000"/>
                  </a:schemeClr>
                </a:outerShdw>
              </a:effectLst>
              <a:latin typeface="Adobe Gothic Std B" panose="020B0800000000000000" pitchFamily="34" charset="-128"/>
              <a:ea typeface="Adobe Gothic Std B" panose="020B0800000000000000" pitchFamily="34" charset="-128"/>
            </a:rPr>
            <a:t>Peraturan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showGridLines="0" tabSelected="1" topLeftCell="A22" workbookViewId="0">
      <selection activeCell="C34" sqref="C34"/>
    </sheetView>
  </sheetViews>
  <sheetFormatPr defaultRowHeight="15" x14ac:dyDescent="0.25"/>
  <cols>
    <col min="1" max="1" width="2.7109375" customWidth="1"/>
    <col min="2" max="2" width="5" customWidth="1"/>
    <col min="3" max="3" width="33.42578125" customWidth="1"/>
    <col min="4" max="4" width="23.5703125" bestFit="1" customWidth="1"/>
    <col min="5" max="5" width="46.7109375" style="6" customWidth="1"/>
    <col min="6" max="6" width="2.5703125" customWidth="1"/>
    <col min="7" max="7" width="16.140625" customWidth="1"/>
    <col min="8" max="8" width="5.42578125" customWidth="1"/>
    <col min="9" max="9" width="30.140625" customWidth="1"/>
    <col min="10" max="10" width="17.28515625" customWidth="1"/>
    <col min="11" max="11" width="16.140625" customWidth="1"/>
    <col min="12" max="12" width="1.7109375" customWidth="1"/>
    <col min="13" max="19" width="16.140625" customWidth="1"/>
    <col min="20" max="20" width="8" customWidth="1"/>
    <col min="21" max="21" width="9.85546875" customWidth="1"/>
    <col min="22" max="22" width="24.5703125" customWidth="1"/>
    <col min="23" max="23" width="11.28515625" customWidth="1"/>
    <col min="24" max="24" width="15" customWidth="1"/>
    <col min="25" max="25" width="17.140625" customWidth="1"/>
    <col min="26" max="26" width="8" customWidth="1"/>
    <col min="27" max="28" width="9.140625" customWidth="1"/>
    <col min="29" max="29" width="8.42578125" customWidth="1"/>
    <col min="30" max="30" width="9.140625" customWidth="1"/>
  </cols>
  <sheetData>
    <row r="1" spans="1:30" ht="20.25" x14ac:dyDescent="0.3">
      <c r="A1" s="49"/>
      <c r="B1" s="49"/>
      <c r="C1" s="49"/>
      <c r="D1" s="115" t="s">
        <v>82</v>
      </c>
      <c r="E1" s="115"/>
      <c r="F1" s="115"/>
      <c r="G1" s="115"/>
      <c r="H1" s="115"/>
      <c r="I1" s="115"/>
    </row>
    <row r="3" spans="1:30" ht="16.5" x14ac:dyDescent="0.3">
      <c r="B3" s="54" t="s">
        <v>0</v>
      </c>
      <c r="C3" s="54" t="s">
        <v>36</v>
      </c>
      <c r="D3" s="54" t="s">
        <v>1</v>
      </c>
      <c r="E3" s="54" t="s">
        <v>19</v>
      </c>
      <c r="H3" s="55" t="s">
        <v>35</v>
      </c>
      <c r="I3" s="55" t="s">
        <v>36</v>
      </c>
      <c r="J3" s="55" t="s">
        <v>37</v>
      </c>
      <c r="K3" s="83" t="s">
        <v>38</v>
      </c>
      <c r="L3" s="91"/>
      <c r="M3" s="13"/>
      <c r="T3" t="s">
        <v>45</v>
      </c>
      <c r="V3" t="s">
        <v>3</v>
      </c>
      <c r="Y3" t="s">
        <v>44</v>
      </c>
      <c r="AD3" s="1"/>
    </row>
    <row r="4" spans="1:30" ht="15.75" x14ac:dyDescent="0.25">
      <c r="B4" s="68">
        <v>1</v>
      </c>
      <c r="C4" s="58" t="s">
        <v>22</v>
      </c>
      <c r="D4" s="60" t="s">
        <v>23</v>
      </c>
      <c r="E4" s="64">
        <f>IF(D4="NASABAH",80,40)</f>
        <v>80</v>
      </c>
      <c r="F4" s="3"/>
      <c r="G4" s="3"/>
      <c r="H4" s="66">
        <v>1</v>
      </c>
      <c r="I4" s="56" t="s">
        <v>39</v>
      </c>
      <c r="J4" s="60" t="s">
        <v>68</v>
      </c>
      <c r="K4" s="84">
        <f>IF(J4="1 juta",1000000,IF(J4="2 juta",2000000,IF(J4="2.5 juta",2500000,IF(J4="3.5 juta",3500000,IF(J4="5 juta",5000000,10000000)))))</f>
        <v>2500000</v>
      </c>
      <c r="L4" s="89"/>
      <c r="M4" s="13"/>
      <c r="O4" s="3"/>
      <c r="P4" s="3"/>
      <c r="Q4" s="3"/>
      <c r="R4" s="3"/>
      <c r="T4" t="s">
        <v>23</v>
      </c>
      <c r="V4" t="s">
        <v>52</v>
      </c>
      <c r="Y4" t="s">
        <v>12</v>
      </c>
      <c r="Z4">
        <v>90</v>
      </c>
      <c r="AD4" s="1"/>
    </row>
    <row r="5" spans="1:30" ht="13.5" customHeight="1" x14ac:dyDescent="0.25">
      <c r="B5" s="8"/>
      <c r="C5" s="7"/>
      <c r="D5" s="7"/>
      <c r="E5" s="8"/>
      <c r="F5" s="3"/>
      <c r="G5" s="3"/>
      <c r="H5" s="8"/>
      <c r="I5" s="52"/>
      <c r="J5" s="7"/>
      <c r="K5" s="85"/>
      <c r="L5" s="88"/>
      <c r="M5" s="87"/>
      <c r="N5" s="3"/>
      <c r="O5" s="3"/>
      <c r="P5" s="3"/>
      <c r="Q5" s="3"/>
      <c r="R5" s="3"/>
      <c r="T5" t="s">
        <v>24</v>
      </c>
      <c r="V5" t="s">
        <v>8</v>
      </c>
      <c r="Y5" t="s">
        <v>13</v>
      </c>
      <c r="Z5">
        <v>80</v>
      </c>
      <c r="AD5" s="1"/>
    </row>
    <row r="6" spans="1:30" ht="15.75" x14ac:dyDescent="0.25">
      <c r="B6" s="66">
        <v>2</v>
      </c>
      <c r="C6" s="58" t="s">
        <v>25</v>
      </c>
      <c r="D6" s="60" t="s">
        <v>7</v>
      </c>
      <c r="E6" s="64">
        <f>IF(D6="Buruh",50,IF(D6="PNS",75,IF(D6="SWASTA",65,IF(D6="INFLUENCER",60,IF(D6="TNI/POLRI",70,IF(D6="PENSIUNAN",80,IF(D6="PHK",25,0)))))))</f>
        <v>25</v>
      </c>
      <c r="F6" s="3"/>
      <c r="G6" s="3"/>
      <c r="H6" s="66">
        <v>2</v>
      </c>
      <c r="I6" s="56" t="s">
        <v>63</v>
      </c>
      <c r="J6" s="61" t="s">
        <v>70</v>
      </c>
      <c r="K6" s="84">
        <f>IF(J6="1 tahun",12,IF(J6="2 tahun",24,36))</f>
        <v>12</v>
      </c>
      <c r="L6" s="89"/>
      <c r="M6" s="87"/>
      <c r="N6" s="3"/>
      <c r="O6" s="3"/>
      <c r="P6" s="3"/>
      <c r="Q6" s="3"/>
      <c r="R6" s="3"/>
      <c r="V6" t="s">
        <v>9</v>
      </c>
      <c r="Y6" t="s">
        <v>14</v>
      </c>
      <c r="Z6">
        <v>70</v>
      </c>
      <c r="AD6" s="1"/>
    </row>
    <row r="7" spans="1:30" ht="15" customHeight="1" x14ac:dyDescent="0.25">
      <c r="B7" s="8"/>
      <c r="C7" s="7"/>
      <c r="D7" s="7"/>
      <c r="E7" s="8"/>
      <c r="F7" s="3"/>
      <c r="G7" s="3"/>
      <c r="H7" s="8"/>
      <c r="I7" s="52"/>
      <c r="J7" s="53"/>
      <c r="K7" s="85"/>
      <c r="L7" s="88"/>
      <c r="M7" s="87"/>
      <c r="N7" s="3"/>
      <c r="O7" s="3"/>
      <c r="P7" s="3"/>
      <c r="Q7" s="3"/>
      <c r="R7" s="3"/>
      <c r="V7" t="s">
        <v>32</v>
      </c>
      <c r="Y7" t="s">
        <v>15</v>
      </c>
      <c r="Z7">
        <v>60</v>
      </c>
      <c r="AD7" s="1"/>
    </row>
    <row r="8" spans="1:30" ht="15.75" x14ac:dyDescent="0.25">
      <c r="B8" s="66">
        <v>3</v>
      </c>
      <c r="C8" s="58" t="s">
        <v>26</v>
      </c>
      <c r="D8" s="60" t="s">
        <v>12</v>
      </c>
      <c r="E8" s="64">
        <f>IF(D8="100.000-500.000",40,IF(D8="&gt;500.000-&lt;=1.000.000",50,IF(D8="&gt;1.000.000-&lt;=1.500.000",60,IF(D8="&gt;1.500.000-&lt;=2.000.000",70,IF(D8="&gt;2.000.000-&lt;=2.500.000",80,IF(D8="&gt;2.500.000",90,0))))))</f>
        <v>40</v>
      </c>
      <c r="F8" s="3"/>
      <c r="G8" s="3"/>
      <c r="H8" s="67">
        <v>3</v>
      </c>
      <c r="I8" s="57" t="s">
        <v>71</v>
      </c>
      <c r="J8" s="62" t="s">
        <v>72</v>
      </c>
      <c r="K8" s="86">
        <f>IF(J8="dua",0.02,IF(J8="dua setengah",0.025,IF(J8="tiga",0.03,0.05)))</f>
        <v>0.02</v>
      </c>
      <c r="L8" s="90"/>
      <c r="M8" s="87"/>
      <c r="N8" s="3"/>
      <c r="O8" s="3"/>
      <c r="P8" s="3"/>
      <c r="Q8" s="3"/>
      <c r="R8" s="3"/>
      <c r="V8" t="s">
        <v>10</v>
      </c>
      <c r="Y8" t="s">
        <v>18</v>
      </c>
      <c r="Z8">
        <v>50</v>
      </c>
      <c r="AD8" s="1"/>
    </row>
    <row r="9" spans="1:30" ht="15.75" customHeight="1" x14ac:dyDescent="0.25">
      <c r="B9" s="8"/>
      <c r="C9" s="7"/>
      <c r="D9" s="7"/>
      <c r="E9" s="8"/>
      <c r="F9" s="3"/>
      <c r="G9" s="3"/>
      <c r="H9" s="48"/>
      <c r="I9" s="50"/>
      <c r="J9" s="3"/>
      <c r="K9" s="3"/>
      <c r="L9" s="3"/>
      <c r="M9" s="3"/>
      <c r="N9" s="3"/>
      <c r="O9" s="3"/>
      <c r="P9" s="3"/>
      <c r="Q9" s="3"/>
      <c r="R9" s="3"/>
      <c r="T9" s="1"/>
      <c r="U9" s="1"/>
      <c r="V9" t="s">
        <v>11</v>
      </c>
      <c r="Y9" t="s">
        <v>16</v>
      </c>
      <c r="Z9">
        <v>40</v>
      </c>
      <c r="AD9" s="1"/>
    </row>
    <row r="10" spans="1:30" ht="15.75" x14ac:dyDescent="0.25">
      <c r="B10" s="66">
        <v>4</v>
      </c>
      <c r="C10" s="58" t="s">
        <v>27</v>
      </c>
      <c r="D10" s="60" t="s">
        <v>40</v>
      </c>
      <c r="E10" s="64">
        <f>IF(D10="BPKB MOTOR",50,IF(D10="BPKB MOBIL",60,IF(D10="SERTIFIKAT RUMAH",70,IF(D10="SERTIFIKAT TANAH",80,90))))</f>
        <v>60</v>
      </c>
      <c r="F10" s="3"/>
      <c r="G10" s="3"/>
      <c r="H10" s="78" t="s">
        <v>78</v>
      </c>
      <c r="I10" s="69" t="s">
        <v>79</v>
      </c>
      <c r="J10" s="80" t="s">
        <v>76</v>
      </c>
      <c r="K10" s="70">
        <f>K4*K8</f>
        <v>50000</v>
      </c>
      <c r="L10" s="71" t="s">
        <v>77</v>
      </c>
      <c r="M10" s="3"/>
      <c r="N10" s="3"/>
      <c r="O10" s="3"/>
      <c r="P10" s="3"/>
      <c r="Q10" s="3"/>
      <c r="R10" s="3"/>
      <c r="T10" s="1"/>
      <c r="U10" s="1"/>
      <c r="V10" t="s">
        <v>7</v>
      </c>
      <c r="AD10" s="1"/>
    </row>
    <row r="11" spans="1:30" ht="17.25" customHeight="1" x14ac:dyDescent="0.25">
      <c r="B11" s="8"/>
      <c r="C11" s="7"/>
      <c r="D11" s="7"/>
      <c r="E11" s="8"/>
      <c r="F11" s="3"/>
      <c r="G11" s="3"/>
      <c r="H11" s="8"/>
      <c r="I11" s="13"/>
      <c r="J11" s="12"/>
      <c r="K11" s="13"/>
      <c r="L11" s="51"/>
      <c r="M11" s="3"/>
      <c r="N11" s="3"/>
      <c r="O11" s="3"/>
      <c r="P11" s="3"/>
      <c r="Q11" s="3"/>
      <c r="R11" s="3"/>
      <c r="T11" s="1"/>
      <c r="U11" s="1"/>
      <c r="AD11" s="1"/>
    </row>
    <row r="12" spans="1:30" ht="15.75" x14ac:dyDescent="0.25">
      <c r="B12" s="66">
        <v>5</v>
      </c>
      <c r="C12" s="58" t="s">
        <v>29</v>
      </c>
      <c r="D12" s="60" t="s">
        <v>34</v>
      </c>
      <c r="E12" s="64">
        <f>IF(D12="MODAL USAHA",85,IF(D12="PENDIDIKAN",75,IF(D12="MANDIRI",65,60)))</f>
        <v>60</v>
      </c>
      <c r="F12" s="3"/>
      <c r="G12" s="3"/>
      <c r="H12" s="8" t="s">
        <v>78</v>
      </c>
      <c r="I12" s="72" t="s">
        <v>80</v>
      </c>
      <c r="J12" s="81" t="s">
        <v>76</v>
      </c>
      <c r="K12" s="73">
        <f>K4+K10</f>
        <v>2550000</v>
      </c>
      <c r="L12" s="74" t="s">
        <v>77</v>
      </c>
      <c r="M12" s="3"/>
      <c r="N12" s="3"/>
      <c r="O12" s="3"/>
      <c r="P12" s="3"/>
      <c r="Q12" s="3"/>
      <c r="R12" s="3"/>
      <c r="T12" s="1"/>
      <c r="U12" s="1"/>
      <c r="V12" t="s">
        <v>57</v>
      </c>
      <c r="Y12" t="s">
        <v>56</v>
      </c>
      <c r="AD12" s="1"/>
    </row>
    <row r="13" spans="1:30" ht="18.75" customHeight="1" x14ac:dyDescent="0.25">
      <c r="B13" s="8"/>
      <c r="C13" s="7"/>
      <c r="D13" s="7"/>
      <c r="E13" s="7"/>
      <c r="H13" s="8"/>
      <c r="I13" s="13"/>
      <c r="J13" s="12"/>
      <c r="K13" s="13"/>
      <c r="L13" s="51"/>
      <c r="M13" s="3"/>
      <c r="N13" s="3"/>
      <c r="O13" s="3"/>
      <c r="P13" s="3"/>
      <c r="Q13" s="3"/>
      <c r="R13" s="3"/>
      <c r="T13" s="1"/>
      <c r="U13" s="1"/>
      <c r="V13" t="s">
        <v>30</v>
      </c>
      <c r="Y13" t="s">
        <v>28</v>
      </c>
      <c r="AD13" s="1"/>
    </row>
    <row r="14" spans="1:30" ht="18" customHeight="1" x14ac:dyDescent="0.25">
      <c r="B14" s="67">
        <v>6</v>
      </c>
      <c r="C14" s="59" t="s">
        <v>51</v>
      </c>
      <c r="D14" s="63" t="s">
        <v>50</v>
      </c>
      <c r="E14" s="65">
        <f>IF(D14="PERNAH",80,IF(D14="BELUM",60,IF(D14="BLACKLIST",0,90)))</f>
        <v>90</v>
      </c>
      <c r="G14" s="3"/>
      <c r="H14" s="79" t="s">
        <v>78</v>
      </c>
      <c r="I14" s="75" t="s">
        <v>81</v>
      </c>
      <c r="J14" s="82" t="s">
        <v>76</v>
      </c>
      <c r="K14" s="76">
        <f>K12/K6</f>
        <v>212500</v>
      </c>
      <c r="L14" s="77" t="s">
        <v>77</v>
      </c>
      <c r="M14" s="3"/>
      <c r="N14" s="3"/>
      <c r="O14" s="3"/>
      <c r="P14" s="3"/>
      <c r="Q14" s="3"/>
      <c r="R14" s="3"/>
      <c r="T14" s="1"/>
      <c r="U14" s="1"/>
      <c r="V14" t="s">
        <v>31</v>
      </c>
      <c r="Y14" t="s">
        <v>40</v>
      </c>
      <c r="AD14" s="1"/>
    </row>
    <row r="15" spans="1:30" ht="3" customHeight="1" x14ac:dyDescent="0.25">
      <c r="B15" s="9"/>
      <c r="C15" s="10"/>
      <c r="D15" s="10"/>
      <c r="E15" s="11"/>
      <c r="F15" s="3"/>
      <c r="G15" s="3"/>
      <c r="H15" s="3"/>
      <c r="M15" s="3"/>
      <c r="N15" s="3"/>
      <c r="O15" s="3"/>
      <c r="P15" s="3"/>
      <c r="Q15" s="3"/>
      <c r="R15" s="3"/>
      <c r="T15" s="1"/>
      <c r="U15" s="1"/>
      <c r="V15" t="s">
        <v>33</v>
      </c>
      <c r="Y15" t="s">
        <v>42</v>
      </c>
      <c r="AD15" s="1"/>
    </row>
    <row r="16" spans="1:30" ht="28.5" customHeight="1" x14ac:dyDescent="0.55000000000000004">
      <c r="B16" s="12"/>
      <c r="C16" s="45" t="s">
        <v>17</v>
      </c>
      <c r="D16" s="13"/>
      <c r="E16" s="14">
        <f>SUM(E4:E14)</f>
        <v>355</v>
      </c>
      <c r="F16" s="3"/>
      <c r="H16" s="3"/>
      <c r="M16" s="3"/>
      <c r="N16" s="3"/>
      <c r="O16" s="3"/>
      <c r="P16" s="3"/>
      <c r="Q16" s="3"/>
      <c r="R16" s="3"/>
      <c r="T16" s="1"/>
      <c r="U16" s="1"/>
      <c r="V16" t="s">
        <v>34</v>
      </c>
      <c r="Y16" t="s">
        <v>41</v>
      </c>
      <c r="AD16" s="1"/>
    </row>
    <row r="17" spans="2:25" ht="6.75" customHeight="1" x14ac:dyDescent="0.25">
      <c r="B17" s="15"/>
      <c r="C17" s="16"/>
      <c r="D17" s="17"/>
      <c r="E17" s="18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T17" s="1"/>
      <c r="U17" s="1"/>
      <c r="Y17" t="s">
        <v>110</v>
      </c>
    </row>
    <row r="18" spans="2:25" ht="33.75" x14ac:dyDescent="0.5">
      <c r="B18" s="110" t="str">
        <f>IF(AND(E16&gt;372.5),"BERHAK MENDAPAT PINJAMAN","TIDAK BERHAK")</f>
        <v>TIDAK BERHAK</v>
      </c>
      <c r="C18" s="111"/>
      <c r="D18" s="111"/>
      <c r="E18" s="112"/>
      <c r="F18" s="19"/>
      <c r="H18" s="3"/>
      <c r="I18" s="3" t="s">
        <v>125</v>
      </c>
      <c r="J18" s="3"/>
      <c r="K18" s="3"/>
      <c r="L18" s="3"/>
      <c r="M18" s="3"/>
      <c r="N18" s="3"/>
      <c r="O18" s="3"/>
      <c r="P18" s="3"/>
      <c r="Q18" s="3"/>
      <c r="R18" s="3"/>
      <c r="T18" s="1"/>
      <c r="U18" s="1"/>
    </row>
    <row r="19" spans="2:25" ht="24.75" customHeight="1" x14ac:dyDescent="0.45">
      <c r="B19" s="20"/>
      <c r="C19" s="46" t="s">
        <v>43</v>
      </c>
      <c r="D19" s="113" t="str">
        <f>IF(AND(E16&gt;372.5),"LANJUT","BATALKAN PERMOHONAN")</f>
        <v>BATALKAN PERMOHONAN</v>
      </c>
      <c r="E19" s="114"/>
      <c r="H19" s="3"/>
      <c r="I19" s="3" t="s">
        <v>126</v>
      </c>
      <c r="J19" s="95"/>
      <c r="K19" s="116" t="s">
        <v>127</v>
      </c>
      <c r="L19" s="116"/>
      <c r="M19" s="116"/>
      <c r="N19" s="3"/>
      <c r="O19" s="3"/>
      <c r="P19" s="3"/>
      <c r="Q19" s="3"/>
      <c r="R19" s="3"/>
      <c r="T19" s="1"/>
      <c r="U19" s="1"/>
    </row>
    <row r="20" spans="2:25" ht="15.75" x14ac:dyDescent="0.25">
      <c r="H20" s="3"/>
      <c r="I20" s="3"/>
      <c r="J20" s="3"/>
      <c r="K20" s="3" t="s">
        <v>128</v>
      </c>
      <c r="L20" s="3"/>
      <c r="M20" s="3"/>
      <c r="N20" s="3"/>
      <c r="O20" s="3"/>
      <c r="P20" s="3"/>
      <c r="Q20" s="3"/>
      <c r="R20" s="3"/>
      <c r="T20" s="1"/>
      <c r="U20" s="1"/>
    </row>
    <row r="21" spans="2:25" ht="12.75" customHeight="1" x14ac:dyDescent="0.25"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T21" s="1" t="s">
        <v>46</v>
      </c>
      <c r="U21" s="1"/>
      <c r="V21" t="s">
        <v>58</v>
      </c>
      <c r="W21" t="s">
        <v>59</v>
      </c>
      <c r="Y21" t="s">
        <v>62</v>
      </c>
    </row>
    <row r="22" spans="2:25" ht="15.75" x14ac:dyDescent="0.25">
      <c r="G22" s="1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T22" s="1" t="s">
        <v>48</v>
      </c>
      <c r="U22" s="1"/>
      <c r="V22" t="s">
        <v>69</v>
      </c>
      <c r="W22" t="s">
        <v>70</v>
      </c>
      <c r="Y22" t="s">
        <v>72</v>
      </c>
    </row>
    <row r="23" spans="2:25" ht="13.5" customHeight="1" x14ac:dyDescent="0.25"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T23" s="2" t="s">
        <v>47</v>
      </c>
      <c r="U23" s="1"/>
      <c r="V23" t="s">
        <v>64</v>
      </c>
      <c r="W23" t="s">
        <v>60</v>
      </c>
      <c r="Y23" t="s">
        <v>73</v>
      </c>
    </row>
    <row r="24" spans="2:25" ht="25.5" customHeight="1" x14ac:dyDescent="0.25"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T24" s="2" t="s">
        <v>49</v>
      </c>
      <c r="U24" s="1"/>
      <c r="V24" t="s">
        <v>68</v>
      </c>
      <c r="W24" t="s">
        <v>61</v>
      </c>
      <c r="Y24" t="s">
        <v>74</v>
      </c>
    </row>
    <row r="25" spans="2:25" ht="14.25" customHeight="1" x14ac:dyDescent="0.25">
      <c r="T25" s="1" t="s">
        <v>50</v>
      </c>
      <c r="U25" s="1"/>
      <c r="V25" t="s">
        <v>67</v>
      </c>
      <c r="Y25" t="s">
        <v>75</v>
      </c>
    </row>
    <row r="26" spans="2:25" ht="32.25" customHeight="1" x14ac:dyDescent="0.25">
      <c r="T26" s="1"/>
      <c r="U26" s="1"/>
      <c r="V26" t="s">
        <v>66</v>
      </c>
    </row>
    <row r="27" spans="2:25" ht="15.75" x14ac:dyDescent="0.25">
      <c r="C27" s="118" t="s">
        <v>156</v>
      </c>
      <c r="T27" s="1"/>
      <c r="U27" s="1"/>
      <c r="V27" t="s">
        <v>65</v>
      </c>
    </row>
    <row r="28" spans="2:25" x14ac:dyDescent="0.25">
      <c r="C28" s="118" t="s">
        <v>157</v>
      </c>
    </row>
    <row r="30" spans="2:25" ht="15.75" x14ac:dyDescent="0.25">
      <c r="V30" s="1"/>
      <c r="W30" s="1"/>
      <c r="X30" s="1"/>
    </row>
    <row r="31" spans="2:25" ht="15.75" x14ac:dyDescent="0.25">
      <c r="C31" t="s">
        <v>158</v>
      </c>
      <c r="V31" s="1"/>
      <c r="W31" s="1"/>
      <c r="X31" s="1"/>
    </row>
    <row r="32" spans="2:25" x14ac:dyDescent="0.25">
      <c r="C32" s="13" t="s">
        <v>159</v>
      </c>
      <c r="D32" s="13"/>
      <c r="E32" s="13"/>
      <c r="F32" s="13"/>
      <c r="G32" s="13"/>
    </row>
    <row r="33" spans="3:22" x14ac:dyDescent="0.25">
      <c r="C33" s="35" t="s">
        <v>160</v>
      </c>
      <c r="D33" s="13"/>
      <c r="E33" s="47"/>
      <c r="F33" s="13"/>
      <c r="G33" s="13"/>
      <c r="V33" s="5"/>
    </row>
    <row r="34" spans="3:22" x14ac:dyDescent="0.25">
      <c r="C34" s="35" t="s">
        <v>161</v>
      </c>
      <c r="D34" s="47"/>
      <c r="E34" s="48"/>
      <c r="F34" s="13"/>
      <c r="G34" s="13"/>
      <c r="V34" s="5"/>
    </row>
    <row r="35" spans="3:22" x14ac:dyDescent="0.25">
      <c r="C35" s="35" t="s">
        <v>162</v>
      </c>
      <c r="D35" s="13"/>
      <c r="E35" s="48"/>
      <c r="F35" s="13"/>
      <c r="G35" s="13"/>
      <c r="V35" s="5"/>
    </row>
    <row r="36" spans="3:22" x14ac:dyDescent="0.25">
      <c r="C36" s="13"/>
      <c r="D36" s="47"/>
      <c r="E36" s="48"/>
      <c r="F36" s="13"/>
      <c r="G36" s="13"/>
      <c r="V36" s="4"/>
    </row>
    <row r="37" spans="3:22" x14ac:dyDescent="0.25">
      <c r="C37" s="13"/>
      <c r="D37" s="13"/>
      <c r="E37" s="48"/>
      <c r="F37" s="13"/>
      <c r="G37" s="13"/>
      <c r="V37" s="4"/>
    </row>
    <row r="38" spans="3:22" x14ac:dyDescent="0.25">
      <c r="C38" s="13"/>
      <c r="D38" s="13"/>
      <c r="E38" s="48"/>
      <c r="F38" s="13"/>
      <c r="G38" s="13"/>
      <c r="V38" s="4"/>
    </row>
    <row r="39" spans="3:22" x14ac:dyDescent="0.25">
      <c r="C39" s="13"/>
      <c r="D39" s="13"/>
      <c r="E39" s="48"/>
      <c r="F39" s="13"/>
      <c r="G39" s="13"/>
    </row>
    <row r="40" spans="3:22" x14ac:dyDescent="0.25">
      <c r="C40" s="13"/>
      <c r="D40" s="13"/>
      <c r="E40" s="48"/>
      <c r="F40" s="13"/>
      <c r="G40" s="13"/>
    </row>
    <row r="41" spans="3:22" x14ac:dyDescent="0.25">
      <c r="C41" s="13"/>
      <c r="D41" s="13"/>
      <c r="E41" s="19"/>
      <c r="F41" s="13"/>
      <c r="G41" s="13"/>
    </row>
    <row r="42" spans="3:22" x14ac:dyDescent="0.25">
      <c r="C42" s="13"/>
      <c r="D42" s="13"/>
      <c r="E42" s="19"/>
      <c r="F42" s="13"/>
      <c r="G42" s="13"/>
    </row>
    <row r="43" spans="3:22" x14ac:dyDescent="0.25">
      <c r="G43" s="13"/>
    </row>
    <row r="44" spans="3:22" x14ac:dyDescent="0.25">
      <c r="G44" s="13"/>
    </row>
    <row r="47" spans="3:22" x14ac:dyDescent="0.25">
      <c r="C47" t="s">
        <v>53</v>
      </c>
    </row>
    <row r="48" spans="3:22" x14ac:dyDescent="0.25">
      <c r="C48" t="s">
        <v>54</v>
      </c>
    </row>
    <row r="49" spans="3:3" x14ac:dyDescent="0.25">
      <c r="C49" t="s">
        <v>55</v>
      </c>
    </row>
  </sheetData>
  <mergeCells count="4">
    <mergeCell ref="B18:E18"/>
    <mergeCell ref="D19:E19"/>
    <mergeCell ref="D1:I1"/>
    <mergeCell ref="K19:M19"/>
  </mergeCells>
  <dataValidations count="14">
    <dataValidation type="list" allowBlank="1" showInputMessage="1" showErrorMessage="1" sqref="T33:U33">
      <formula1>$T$33:$T$37</formula1>
    </dataValidation>
    <dataValidation type="list" operator="lessThan" allowBlank="1" showInputMessage="1" showErrorMessage="1" sqref="S22">
      <formula1>$V$33:$V$37</formula1>
    </dataValidation>
    <dataValidation type="list" allowBlank="1" showInputMessage="1" showErrorMessage="1" sqref="S18">
      <formula1>$Y$20:$Y$27</formula1>
    </dataValidation>
    <dataValidation type="list" allowBlank="1" showInputMessage="1" showErrorMessage="1" sqref="S20">
      <formula1>$T$23:$T$27</formula1>
    </dataValidation>
    <dataValidation type="list" allowBlank="1" showInputMessage="1" showErrorMessage="1" sqref="D4">
      <formula1>$T$4:$T$5</formula1>
    </dataValidation>
    <dataValidation allowBlank="1" showInputMessage="1" showErrorMessage="1" sqref="H20:R20 F12:G12 H18:R18 H22:R23 E15:F15 M14:R14 E10:H10 G14:H14 K14:L14 M16:R16 I14 H16 L10:R10 L12:R12"/>
    <dataValidation type="list" allowBlank="1" showInputMessage="1" showErrorMessage="1" sqref="D6">
      <formula1>$V$4:$V$10</formula1>
    </dataValidation>
    <dataValidation type="list" allowBlank="1" showInputMessage="1" showErrorMessage="1" sqref="D8">
      <formula1>$Y$4:$Y$9</formula1>
    </dataValidation>
    <dataValidation type="list" allowBlank="1" showInputMessage="1" showErrorMessage="1" sqref="D10">
      <formula1>$Y$13:$Y$17</formula1>
    </dataValidation>
    <dataValidation type="list" allowBlank="1" showInputMessage="1" showErrorMessage="1" sqref="D12">
      <formula1>$V$13:$V$16</formula1>
    </dataValidation>
    <dataValidation type="list" allowBlank="1" showInputMessage="1" showErrorMessage="1" sqref="D14">
      <formula1>$T$22:$T$25</formula1>
    </dataValidation>
    <dataValidation type="list" allowBlank="1" showInputMessage="1" showErrorMessage="1" sqref="J4">
      <formula1>$V$22:$V$26</formula1>
    </dataValidation>
    <dataValidation type="list" allowBlank="1" showInputMessage="1" showErrorMessage="1" sqref="J6">
      <formula1>$W$22:$W$24</formula1>
    </dataValidation>
    <dataValidation type="list" allowBlank="1" showInputMessage="1" showErrorMessage="1" sqref="J8">
      <formula1>$Y$22:$Y$25</formula1>
    </dataValidation>
  </dataValidations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48"/>
  <sheetViews>
    <sheetView workbookViewId="0">
      <selection activeCell="B31" sqref="B31:B32"/>
    </sheetView>
  </sheetViews>
  <sheetFormatPr defaultRowHeight="15" x14ac:dyDescent="0.25"/>
  <cols>
    <col min="1" max="1" width="7.5703125" customWidth="1"/>
    <col min="2" max="2" width="94.140625" customWidth="1"/>
    <col min="3" max="3" width="1.5703125" customWidth="1"/>
    <col min="4" max="4" width="63.5703125" customWidth="1"/>
    <col min="5" max="5" width="6.140625" customWidth="1"/>
    <col min="6" max="6" width="1.28515625" customWidth="1"/>
    <col min="7" max="7" width="48.140625" customWidth="1"/>
    <col min="9" max="9" width="2.7109375" customWidth="1"/>
    <col min="10" max="10" width="50.85546875" customWidth="1"/>
  </cols>
  <sheetData>
    <row r="4" spans="1:15" ht="16.5" thickBot="1" x14ac:dyDescent="0.3">
      <c r="A4" s="28" t="s">
        <v>83</v>
      </c>
      <c r="D4" s="28" t="s">
        <v>22</v>
      </c>
      <c r="G4" s="28" t="s">
        <v>106</v>
      </c>
    </row>
    <row r="5" spans="1:15" ht="17.25" thickTop="1" thickBot="1" x14ac:dyDescent="0.3">
      <c r="A5" s="33" t="s">
        <v>0</v>
      </c>
      <c r="B5" s="34" t="s">
        <v>20</v>
      </c>
      <c r="C5" s="21"/>
      <c r="D5" s="36" t="s">
        <v>105</v>
      </c>
      <c r="E5" s="37" t="s">
        <v>2</v>
      </c>
      <c r="F5" s="35"/>
      <c r="G5" s="40" t="s">
        <v>21</v>
      </c>
      <c r="H5" s="41" t="s">
        <v>2</v>
      </c>
      <c r="O5" s="1"/>
    </row>
    <row r="6" spans="1:15" ht="16.5" thickTop="1" x14ac:dyDescent="0.25">
      <c r="A6" s="22">
        <v>1</v>
      </c>
      <c r="B6" s="23" t="s">
        <v>86</v>
      </c>
      <c r="C6" s="21"/>
      <c r="D6" s="29" t="s">
        <v>103</v>
      </c>
      <c r="E6" s="30">
        <v>80</v>
      </c>
      <c r="F6" s="19"/>
      <c r="G6" s="38" t="s">
        <v>107</v>
      </c>
      <c r="H6" s="42">
        <v>50</v>
      </c>
      <c r="O6" s="1"/>
    </row>
    <row r="7" spans="1:15" ht="16.5" thickBot="1" x14ac:dyDescent="0.3">
      <c r="A7" s="24"/>
      <c r="B7" s="25" t="s">
        <v>85</v>
      </c>
      <c r="C7" s="21"/>
      <c r="D7" s="31" t="s">
        <v>104</v>
      </c>
      <c r="E7" s="32">
        <v>40</v>
      </c>
      <c r="F7" s="19"/>
      <c r="G7" s="38" t="s">
        <v>4</v>
      </c>
      <c r="H7" s="42">
        <v>75</v>
      </c>
      <c r="O7" s="1"/>
    </row>
    <row r="8" spans="1:15" ht="16.5" thickTop="1" x14ac:dyDescent="0.25">
      <c r="A8" s="24"/>
      <c r="B8" s="25" t="s">
        <v>87</v>
      </c>
      <c r="C8" s="21"/>
      <c r="D8" s="13"/>
      <c r="E8" s="19"/>
      <c r="F8" s="19"/>
      <c r="G8" s="38" t="s">
        <v>5</v>
      </c>
      <c r="H8" s="42">
        <v>65</v>
      </c>
      <c r="O8" s="1"/>
    </row>
    <row r="9" spans="1:15" ht="16.5" thickBot="1" x14ac:dyDescent="0.3">
      <c r="A9" s="24"/>
      <c r="B9" s="25" t="s">
        <v>88</v>
      </c>
      <c r="C9" s="21"/>
      <c r="D9" s="28" t="s">
        <v>27</v>
      </c>
      <c r="E9" s="21"/>
      <c r="F9" s="19"/>
      <c r="G9" s="38" t="s">
        <v>108</v>
      </c>
      <c r="H9" s="42">
        <v>60</v>
      </c>
      <c r="O9" s="1"/>
    </row>
    <row r="10" spans="1:15" ht="17.25" thickTop="1" thickBot="1" x14ac:dyDescent="0.3">
      <c r="A10" s="24"/>
      <c r="B10" s="25" t="s">
        <v>89</v>
      </c>
      <c r="C10" s="21"/>
      <c r="D10" s="40" t="s">
        <v>27</v>
      </c>
      <c r="E10" s="41" t="s">
        <v>2</v>
      </c>
      <c r="G10" s="38" t="s">
        <v>6</v>
      </c>
      <c r="H10" s="42">
        <v>70</v>
      </c>
      <c r="J10" s="93"/>
      <c r="K10" s="94"/>
      <c r="O10" s="1"/>
    </row>
    <row r="11" spans="1:15" ht="16.5" thickTop="1" x14ac:dyDescent="0.25">
      <c r="A11" s="24"/>
      <c r="B11" s="25" t="s">
        <v>90</v>
      </c>
      <c r="C11" s="21"/>
      <c r="D11" s="38" t="s">
        <v>111</v>
      </c>
      <c r="E11" s="42">
        <v>50</v>
      </c>
      <c r="F11" s="1"/>
      <c r="G11" s="38" t="s">
        <v>109</v>
      </c>
      <c r="H11" s="42">
        <v>80</v>
      </c>
      <c r="J11" s="93"/>
      <c r="K11" s="94"/>
      <c r="O11" s="1"/>
    </row>
    <row r="12" spans="1:15" ht="16.5" thickBot="1" x14ac:dyDescent="0.3">
      <c r="A12" s="24"/>
      <c r="B12" s="25" t="s">
        <v>91</v>
      </c>
      <c r="C12" s="21"/>
      <c r="D12" s="38" t="s">
        <v>112</v>
      </c>
      <c r="E12" s="42">
        <v>60</v>
      </c>
      <c r="F12" s="1"/>
      <c r="G12" s="39" t="s">
        <v>7</v>
      </c>
      <c r="H12" s="43">
        <v>25</v>
      </c>
      <c r="J12" s="13"/>
      <c r="K12" s="13"/>
      <c r="O12" s="1"/>
    </row>
    <row r="13" spans="1:15" ht="16.5" thickTop="1" x14ac:dyDescent="0.25">
      <c r="A13" s="24"/>
      <c r="B13" s="25" t="s">
        <v>92</v>
      </c>
      <c r="C13" s="21"/>
      <c r="D13" s="38" t="s">
        <v>113</v>
      </c>
      <c r="E13" s="42">
        <v>70</v>
      </c>
      <c r="F13" s="1"/>
      <c r="O13" s="1"/>
    </row>
    <row r="14" spans="1:15" ht="16.5" thickBot="1" x14ac:dyDescent="0.3">
      <c r="A14" s="24"/>
      <c r="B14" s="25"/>
      <c r="C14" s="21"/>
      <c r="D14" s="38" t="s">
        <v>114</v>
      </c>
      <c r="E14" s="42">
        <v>80</v>
      </c>
      <c r="F14" s="21"/>
      <c r="G14" s="44" t="s">
        <v>29</v>
      </c>
      <c r="I14" s="21"/>
      <c r="O14" s="1"/>
    </row>
    <row r="15" spans="1:15" ht="17.25" thickTop="1" thickBot="1" x14ac:dyDescent="0.3">
      <c r="A15" s="24" t="s">
        <v>93</v>
      </c>
      <c r="B15" s="25" t="s">
        <v>94</v>
      </c>
      <c r="C15" s="21"/>
      <c r="D15" s="38" t="s">
        <v>115</v>
      </c>
      <c r="E15" s="42">
        <v>90</v>
      </c>
      <c r="F15" s="21"/>
      <c r="G15" s="40" t="s">
        <v>29</v>
      </c>
      <c r="H15" s="41" t="s">
        <v>2</v>
      </c>
      <c r="I15" s="21"/>
      <c r="O15" s="1"/>
    </row>
    <row r="16" spans="1:15" ht="17.25" thickTop="1" thickBot="1" x14ac:dyDescent="0.3">
      <c r="A16" s="24"/>
      <c r="B16" s="25"/>
      <c r="C16" s="21"/>
      <c r="D16" s="39"/>
      <c r="E16" s="43"/>
      <c r="F16" s="21"/>
      <c r="G16" s="38" t="s">
        <v>116</v>
      </c>
      <c r="H16" s="42">
        <v>85</v>
      </c>
      <c r="I16" s="21"/>
      <c r="O16" s="1"/>
    </row>
    <row r="17" spans="1:15" ht="16.5" thickTop="1" x14ac:dyDescent="0.25">
      <c r="A17" s="24" t="s">
        <v>84</v>
      </c>
      <c r="B17" s="25" t="s">
        <v>95</v>
      </c>
      <c r="C17" s="21"/>
      <c r="F17" s="21"/>
      <c r="G17" s="38" t="s">
        <v>117</v>
      </c>
      <c r="H17" s="42">
        <v>75</v>
      </c>
      <c r="I17" s="21"/>
      <c r="O17" s="1"/>
    </row>
    <row r="18" spans="1:15" ht="16.5" thickBot="1" x14ac:dyDescent="0.3">
      <c r="A18" s="24"/>
      <c r="B18" s="26"/>
      <c r="C18" s="21"/>
      <c r="D18" s="28" t="s">
        <v>120</v>
      </c>
      <c r="E18" s="21"/>
      <c r="F18" s="21"/>
      <c r="G18" s="38" t="s">
        <v>118</v>
      </c>
      <c r="H18" s="42">
        <v>65</v>
      </c>
      <c r="I18" s="21"/>
      <c r="O18" s="1"/>
    </row>
    <row r="19" spans="1:15" ht="17.25" thickTop="1" thickBot="1" x14ac:dyDescent="0.3">
      <c r="A19" s="24" t="s">
        <v>96</v>
      </c>
      <c r="B19" s="25" t="s">
        <v>97</v>
      </c>
      <c r="C19" s="21"/>
      <c r="D19" s="40" t="s">
        <v>46</v>
      </c>
      <c r="E19" s="41" t="s">
        <v>2</v>
      </c>
      <c r="F19" s="21"/>
      <c r="G19" s="39" t="s">
        <v>119</v>
      </c>
      <c r="H19" s="43">
        <v>60</v>
      </c>
      <c r="I19" s="21"/>
    </row>
    <row r="20" spans="1:15" ht="16.5" thickTop="1" x14ac:dyDescent="0.25">
      <c r="A20" s="24"/>
      <c r="B20" s="25"/>
      <c r="C20" s="21"/>
      <c r="D20" s="38" t="s">
        <v>121</v>
      </c>
      <c r="E20" s="42">
        <v>80</v>
      </c>
      <c r="F20" s="21"/>
      <c r="G20" s="93"/>
      <c r="H20" s="94"/>
      <c r="I20" s="21"/>
    </row>
    <row r="21" spans="1:15" ht="15.75" x14ac:dyDescent="0.25">
      <c r="A21" s="24">
        <v>5</v>
      </c>
      <c r="B21" s="26" t="s">
        <v>98</v>
      </c>
      <c r="C21" s="21"/>
      <c r="D21" s="38" t="s">
        <v>122</v>
      </c>
      <c r="E21" s="42">
        <v>60</v>
      </c>
      <c r="F21" s="21"/>
      <c r="G21" s="93"/>
      <c r="H21" s="93"/>
      <c r="I21" s="21"/>
    </row>
    <row r="22" spans="1:15" ht="15.75" x14ac:dyDescent="0.25">
      <c r="A22" s="24"/>
      <c r="B22" s="25" t="s">
        <v>99</v>
      </c>
      <c r="C22" s="21"/>
      <c r="D22" s="38" t="s">
        <v>123</v>
      </c>
      <c r="E22" s="42">
        <v>0</v>
      </c>
    </row>
    <row r="23" spans="1:15" ht="16.5" thickBot="1" x14ac:dyDescent="0.3">
      <c r="A23" s="24"/>
      <c r="B23" s="26"/>
      <c r="C23" s="21"/>
      <c r="D23" s="39" t="s">
        <v>124</v>
      </c>
      <c r="E23" s="43">
        <v>90</v>
      </c>
    </row>
    <row r="24" spans="1:15" ht="16.5" thickTop="1" x14ac:dyDescent="0.25">
      <c r="A24" s="24">
        <v>6</v>
      </c>
      <c r="B24" s="25" t="s">
        <v>100</v>
      </c>
      <c r="C24" s="21"/>
    </row>
    <row r="25" spans="1:15" ht="15.75" x14ac:dyDescent="0.25">
      <c r="A25" s="24"/>
      <c r="B25" s="25"/>
      <c r="C25" s="21"/>
    </row>
    <row r="26" spans="1:15" ht="15.75" x14ac:dyDescent="0.25">
      <c r="A26" s="24">
        <v>7</v>
      </c>
      <c r="B26" s="25" t="s">
        <v>101</v>
      </c>
      <c r="C26" s="21"/>
    </row>
    <row r="27" spans="1:15" ht="15.75" x14ac:dyDescent="0.25">
      <c r="A27" s="24"/>
      <c r="B27" s="25"/>
      <c r="C27" s="21"/>
    </row>
    <row r="28" spans="1:15" ht="16.5" thickBot="1" x14ac:dyDescent="0.3">
      <c r="A28" s="92">
        <v>8</v>
      </c>
      <c r="B28" s="27" t="s">
        <v>102</v>
      </c>
      <c r="C28" s="21"/>
    </row>
    <row r="29" spans="1:15" ht="15.75" thickTop="1" x14ac:dyDescent="0.25"/>
    <row r="31" spans="1:15" x14ac:dyDescent="0.25">
      <c r="B31" s="118" t="s">
        <v>156</v>
      </c>
    </row>
    <row r="32" spans="1:15" x14ac:dyDescent="0.25">
      <c r="B32" s="118" t="s">
        <v>157</v>
      </c>
    </row>
    <row r="33" spans="4:12" ht="15.75" x14ac:dyDescent="0.25">
      <c r="D33" s="21"/>
      <c r="E33" s="21"/>
      <c r="F33" s="21"/>
      <c r="I33" s="21"/>
      <c r="J33" s="21"/>
      <c r="K33" s="21"/>
      <c r="L33" s="21"/>
    </row>
    <row r="34" spans="4:12" ht="15.75" x14ac:dyDescent="0.25">
      <c r="D34" s="21"/>
      <c r="E34" s="21"/>
      <c r="F34" s="21"/>
      <c r="I34" s="21"/>
      <c r="J34" s="21"/>
      <c r="K34" s="21"/>
      <c r="L34" s="21"/>
    </row>
    <row r="35" spans="4:12" ht="15.75" x14ac:dyDescent="0.25">
      <c r="D35" s="21"/>
      <c r="E35" s="21"/>
      <c r="F35" s="21"/>
      <c r="I35" s="21"/>
      <c r="J35" s="21"/>
      <c r="K35" s="21"/>
      <c r="L35" s="21"/>
    </row>
    <row r="36" spans="4:12" ht="15.75" x14ac:dyDescent="0.25">
      <c r="F36" s="21"/>
      <c r="I36" s="21"/>
      <c r="J36" s="21"/>
      <c r="K36" s="21"/>
      <c r="L36" s="21"/>
    </row>
    <row r="37" spans="4:12" ht="15.75" x14ac:dyDescent="0.25">
      <c r="F37" s="21"/>
      <c r="I37" s="21"/>
      <c r="J37" s="21"/>
      <c r="K37" s="21"/>
      <c r="L37" s="21"/>
    </row>
    <row r="38" spans="4:12" ht="15.75" x14ac:dyDescent="0.25">
      <c r="F38" s="21"/>
      <c r="I38" s="21"/>
      <c r="J38" s="21"/>
      <c r="K38" s="21"/>
      <c r="L38" s="21"/>
    </row>
    <row r="39" spans="4:12" ht="15.75" x14ac:dyDescent="0.25">
      <c r="D39" s="21"/>
      <c r="E39" s="21"/>
      <c r="F39" s="21"/>
      <c r="I39" s="21"/>
      <c r="J39" s="21"/>
      <c r="K39" s="21"/>
      <c r="L39" s="21"/>
    </row>
    <row r="40" spans="4:12" ht="15.75" x14ac:dyDescent="0.25">
      <c r="D40" s="21"/>
      <c r="E40" s="21"/>
      <c r="F40" s="21"/>
      <c r="I40" s="21"/>
      <c r="J40" s="21"/>
      <c r="K40" s="21"/>
      <c r="L40" s="21"/>
    </row>
    <row r="41" spans="4:12" ht="15.75" x14ac:dyDescent="0.25">
      <c r="D41" s="21"/>
      <c r="E41" s="21"/>
      <c r="F41" s="21"/>
      <c r="G41" s="21"/>
      <c r="H41" s="21"/>
      <c r="I41" s="21"/>
      <c r="J41" s="21"/>
      <c r="K41" s="21"/>
      <c r="L41" s="21"/>
    </row>
    <row r="42" spans="4:12" ht="15.75" x14ac:dyDescent="0.25">
      <c r="D42" s="21"/>
      <c r="E42" s="21"/>
      <c r="F42" s="21"/>
      <c r="G42" s="21"/>
      <c r="H42" s="21"/>
      <c r="I42" s="21"/>
      <c r="J42" s="21"/>
      <c r="K42" s="21"/>
      <c r="L42" s="21"/>
    </row>
    <row r="43" spans="4:12" ht="15.75" x14ac:dyDescent="0.25">
      <c r="D43" s="21"/>
      <c r="E43" s="21"/>
      <c r="F43" s="21"/>
      <c r="G43" s="21"/>
      <c r="H43" s="21"/>
      <c r="I43" s="21"/>
      <c r="J43" s="21"/>
      <c r="K43" s="21"/>
      <c r="L43" s="21"/>
    </row>
    <row r="44" spans="4:12" ht="15.75" x14ac:dyDescent="0.25">
      <c r="D44" s="21"/>
      <c r="E44" s="21"/>
      <c r="F44" s="21"/>
      <c r="G44" s="21"/>
      <c r="H44" s="21"/>
      <c r="I44" s="21"/>
      <c r="J44" s="21"/>
      <c r="K44" s="21"/>
      <c r="L44" s="21"/>
    </row>
    <row r="45" spans="4:12" ht="15.75" x14ac:dyDescent="0.25">
      <c r="D45" s="21"/>
      <c r="E45" s="21"/>
      <c r="F45" s="21"/>
      <c r="G45" s="21"/>
      <c r="H45" s="21"/>
      <c r="I45" s="21"/>
      <c r="J45" s="21"/>
      <c r="K45" s="21"/>
      <c r="L45" s="21"/>
    </row>
    <row r="46" spans="4:12" ht="15.75" x14ac:dyDescent="0.25">
      <c r="D46" s="21"/>
      <c r="E46" s="21"/>
      <c r="F46" s="21"/>
      <c r="G46" s="21"/>
      <c r="H46" s="21"/>
      <c r="I46" s="21"/>
      <c r="J46" s="21"/>
      <c r="K46" s="21"/>
      <c r="L46" s="21"/>
    </row>
    <row r="47" spans="4:12" ht="15.75" x14ac:dyDescent="0.25">
      <c r="D47" s="21"/>
      <c r="E47" s="21"/>
      <c r="F47" s="21"/>
      <c r="G47" s="21"/>
      <c r="H47" s="21"/>
      <c r="I47" s="21"/>
      <c r="J47" s="21"/>
      <c r="K47" s="21"/>
      <c r="L47" s="21"/>
    </row>
    <row r="48" spans="4:12" ht="15.75" x14ac:dyDescent="0.25">
      <c r="D48" s="21"/>
      <c r="E48" s="21"/>
      <c r="F48" s="21"/>
      <c r="G48" s="21"/>
      <c r="H48" s="21"/>
      <c r="I48" s="21"/>
      <c r="J48" s="21"/>
      <c r="K48" s="21"/>
      <c r="L48" s="21"/>
    </row>
  </sheetData>
  <dataValidations disablePrompts="1" count="1">
    <dataValidation type="list" allowBlank="1" showInputMessage="1" showErrorMessage="1" sqref="D35:F35">
      <formula1>$T$35:$T$39</formula1>
    </dataValidation>
  </dataValidation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workbookViewId="0">
      <selection activeCell="E20" sqref="E20"/>
    </sheetView>
  </sheetViews>
  <sheetFormatPr defaultRowHeight="15" x14ac:dyDescent="0.25"/>
  <cols>
    <col min="1" max="1" width="7.42578125" customWidth="1"/>
    <col min="2" max="2" width="85" customWidth="1"/>
  </cols>
  <sheetData>
    <row r="2" spans="1:4" ht="15.75" x14ac:dyDescent="0.25">
      <c r="A2" s="117" t="s">
        <v>139</v>
      </c>
      <c r="B2" s="117"/>
    </row>
    <row r="4" spans="1:4" ht="15.75" x14ac:dyDescent="0.25">
      <c r="A4" s="28" t="s">
        <v>140</v>
      </c>
    </row>
    <row r="5" spans="1:4" ht="16.5" thickBot="1" x14ac:dyDescent="0.3">
      <c r="A5" s="96" t="s">
        <v>0</v>
      </c>
      <c r="B5" s="97" t="s">
        <v>20</v>
      </c>
    </row>
    <row r="6" spans="1:4" ht="15.75" thickTop="1" x14ac:dyDescent="0.25">
      <c r="A6" s="98">
        <v>1</v>
      </c>
      <c r="B6" s="99" t="s">
        <v>136</v>
      </c>
    </row>
    <row r="7" spans="1:4" x14ac:dyDescent="0.25">
      <c r="A7" s="98"/>
      <c r="B7" s="99" t="s">
        <v>137</v>
      </c>
    </row>
    <row r="8" spans="1:4" x14ac:dyDescent="0.25">
      <c r="A8" s="98"/>
      <c r="B8" s="99" t="s">
        <v>138</v>
      </c>
    </row>
    <row r="9" spans="1:4" x14ac:dyDescent="0.25">
      <c r="A9" s="98"/>
      <c r="B9" s="100"/>
    </row>
    <row r="10" spans="1:4" x14ac:dyDescent="0.25">
      <c r="A10" s="98">
        <v>2</v>
      </c>
      <c r="B10" s="99" t="s">
        <v>129</v>
      </c>
    </row>
    <row r="11" spans="1:4" x14ac:dyDescent="0.25">
      <c r="A11" s="98"/>
      <c r="B11" s="99" t="s">
        <v>130</v>
      </c>
    </row>
    <row r="12" spans="1:4" x14ac:dyDescent="0.25">
      <c r="A12" s="98"/>
      <c r="B12" s="100"/>
    </row>
    <row r="13" spans="1:4" x14ac:dyDescent="0.25">
      <c r="A13" s="98">
        <v>3</v>
      </c>
      <c r="B13" s="99" t="s">
        <v>133</v>
      </c>
    </row>
    <row r="14" spans="1:4" x14ac:dyDescent="0.25">
      <c r="A14" s="98"/>
      <c r="B14" s="99" t="s">
        <v>135</v>
      </c>
      <c r="D14" s="118" t="s">
        <v>156</v>
      </c>
    </row>
    <row r="15" spans="1:4" x14ac:dyDescent="0.25">
      <c r="A15" s="98"/>
      <c r="B15" s="100" t="s">
        <v>134</v>
      </c>
      <c r="D15" s="118" t="s">
        <v>157</v>
      </c>
    </row>
    <row r="16" spans="1:4" x14ac:dyDescent="0.25">
      <c r="A16" s="101"/>
      <c r="B16" s="102"/>
    </row>
    <row r="17" spans="1:2" x14ac:dyDescent="0.25">
      <c r="A17" s="103">
        <v>4</v>
      </c>
      <c r="B17" s="102" t="s">
        <v>131</v>
      </c>
    </row>
    <row r="18" spans="1:2" x14ac:dyDescent="0.25">
      <c r="A18" s="12"/>
      <c r="B18" s="102" t="s">
        <v>132</v>
      </c>
    </row>
    <row r="19" spans="1:2" x14ac:dyDescent="0.25">
      <c r="A19" s="12"/>
      <c r="B19" s="51"/>
    </row>
    <row r="20" spans="1:2" x14ac:dyDescent="0.25">
      <c r="A20" s="104">
        <v>5</v>
      </c>
      <c r="B20" s="105" t="s">
        <v>141</v>
      </c>
    </row>
    <row r="21" spans="1:2" x14ac:dyDescent="0.25">
      <c r="A21" s="12"/>
      <c r="B21" s="105" t="s">
        <v>142</v>
      </c>
    </row>
    <row r="22" spans="1:2" x14ac:dyDescent="0.25">
      <c r="A22" s="12"/>
      <c r="B22" s="51"/>
    </row>
    <row r="23" spans="1:2" x14ac:dyDescent="0.25">
      <c r="A23" s="104">
        <v>6</v>
      </c>
      <c r="B23" s="105" t="s">
        <v>143</v>
      </c>
    </row>
    <row r="24" spans="1:2" x14ac:dyDescent="0.25">
      <c r="A24" s="15"/>
      <c r="B24" s="106"/>
    </row>
    <row r="26" spans="1:2" ht="15.75" x14ac:dyDescent="0.25">
      <c r="A26" s="28" t="s">
        <v>144</v>
      </c>
    </row>
    <row r="27" spans="1:2" ht="16.5" thickBot="1" x14ac:dyDescent="0.3">
      <c r="A27" s="96" t="s">
        <v>0</v>
      </c>
      <c r="B27" s="97" t="s">
        <v>20</v>
      </c>
    </row>
    <row r="28" spans="1:2" ht="15.75" thickTop="1" x14ac:dyDescent="0.25">
      <c r="A28" s="98">
        <v>1</v>
      </c>
      <c r="B28" s="99" t="s">
        <v>145</v>
      </c>
    </row>
    <row r="29" spans="1:2" x14ac:dyDescent="0.25">
      <c r="A29" s="98"/>
      <c r="B29" s="99"/>
    </row>
    <row r="30" spans="1:2" x14ac:dyDescent="0.25">
      <c r="A30" s="98">
        <v>2</v>
      </c>
      <c r="B30" s="99" t="s">
        <v>147</v>
      </c>
    </row>
    <row r="31" spans="1:2" x14ac:dyDescent="0.25">
      <c r="A31" s="98"/>
      <c r="B31" s="100" t="s">
        <v>148</v>
      </c>
    </row>
    <row r="32" spans="1:2" x14ac:dyDescent="0.25">
      <c r="A32" s="12"/>
      <c r="B32" s="107" t="s">
        <v>149</v>
      </c>
    </row>
    <row r="33" spans="1:2" x14ac:dyDescent="0.25">
      <c r="A33" s="12"/>
      <c r="B33" s="107" t="s">
        <v>150</v>
      </c>
    </row>
    <row r="34" spans="1:2" x14ac:dyDescent="0.25">
      <c r="A34" s="12"/>
      <c r="B34" s="107" t="s">
        <v>151</v>
      </c>
    </row>
    <row r="35" spans="1:2" x14ac:dyDescent="0.25">
      <c r="A35" s="12"/>
      <c r="B35" s="107" t="s">
        <v>152</v>
      </c>
    </row>
    <row r="36" spans="1:2" x14ac:dyDescent="0.25">
      <c r="A36" s="12"/>
      <c r="B36" s="107" t="s">
        <v>153</v>
      </c>
    </row>
    <row r="37" spans="1:2" x14ac:dyDescent="0.25">
      <c r="A37" s="12"/>
      <c r="B37" s="107" t="s">
        <v>154</v>
      </c>
    </row>
    <row r="38" spans="1:2" x14ac:dyDescent="0.25">
      <c r="A38" s="12"/>
      <c r="B38" s="51"/>
    </row>
    <row r="39" spans="1:2" x14ac:dyDescent="0.25">
      <c r="A39" s="98">
        <v>3</v>
      </c>
      <c r="B39" s="99" t="s">
        <v>146</v>
      </c>
    </row>
    <row r="40" spans="1:2" x14ac:dyDescent="0.25">
      <c r="A40" s="98"/>
      <c r="B40" s="99" t="s">
        <v>155</v>
      </c>
    </row>
    <row r="41" spans="1:2" x14ac:dyDescent="0.25">
      <c r="A41" s="108"/>
      <c r="B41" s="109"/>
    </row>
    <row r="42" spans="1:2" x14ac:dyDescent="0.25">
      <c r="A42" s="98"/>
    </row>
  </sheetData>
  <mergeCells count="1">
    <mergeCell ref="A2:B2"/>
  </mergeCells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APLIKASI SPK </vt:lpstr>
      <vt:lpstr>Tabel Pendukung</vt:lpstr>
      <vt:lpstr>KRITERIA</vt:lpstr>
      <vt:lpstr>SMA</vt:lpstr>
    </vt:vector>
  </TitlesOfParts>
  <Company>STT_Musi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Aarif</dc:creator>
  <cp:lastModifiedBy>user</cp:lastModifiedBy>
  <dcterms:created xsi:type="dcterms:W3CDTF">2009-12-13T15:53:07Z</dcterms:created>
  <dcterms:modified xsi:type="dcterms:W3CDTF">2022-07-11T05:38:53Z</dcterms:modified>
</cp:coreProperties>
</file>