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b0667683ebf5221/Documents/0 - PATRÍCIA/Santander_DIO_Bootcamp/"/>
    </mc:Choice>
  </mc:AlternateContent>
  <xr:revisionPtr revIDLastSave="3" documentId="8_{236A40C8-8D80-4CFD-A353-6904EA5C7BA8}" xr6:coauthVersionLast="47" xr6:coauthVersionMax="47" xr10:uidLastSave="{197C5235-E91A-462D-868F-5AC519BD32C8}"/>
  <bookViews>
    <workbookView xWindow="-108" yWindow="-108" windowWidth="23256" windowHeight="12456" tabRatio="174" xr2:uid="{C85A620C-001C-4EA6-A092-B18C5694C03C}"/>
  </bookViews>
  <sheets>
    <sheet name="Planilha1" sheetId="1" r:id="rId1"/>
    <sheet name="Planilha2" sheetId="2" r:id="rId2"/>
  </sheets>
  <definedNames>
    <definedName name="_xlchart.v2.0" hidden="1">Planilha1!$B$31:$B$36</definedName>
    <definedName name="_xlchart.v2.1" hidden="1">Planilha1!$C$31:$C$36</definedName>
    <definedName name="_xlchart.v2.2" hidden="1">Planilha1!$D$31:$D$36</definedName>
    <definedName name="_xlchart.v2.3" hidden="1">Planilha1!$B$31:$B$36</definedName>
    <definedName name="_xlchart.v2.4" hidden="1">Planilha1!$C$31:$C$36</definedName>
    <definedName name="_xlchart.v2.5" hidden="1">Planilha1!$D$31:$D$36</definedName>
    <definedName name="aporte">Planilha1!$E$13</definedName>
    <definedName name="patrimonio">Planilha1!$E$16</definedName>
    <definedName name="qte_anos">Planilha1!$E$14</definedName>
    <definedName name="rendimento_carteira">Planilha1!$E$9</definedName>
    <definedName name="salario">Planilha1!$E$8</definedName>
    <definedName name="sugestao_investimento">Planilha1!$E$10</definedName>
    <definedName name="taxa_mensal">Planilha1!$E$15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E35" i="1" s="1"/>
  <c r="C34" i="1"/>
  <c r="E34" i="1" s="1"/>
  <c r="C33" i="1"/>
  <c r="E33" i="1" s="1"/>
  <c r="C32" i="1"/>
  <c r="E32" i="1" s="1"/>
  <c r="C31" i="1"/>
  <c r="A21" i="2"/>
  <c r="A20" i="2"/>
  <c r="A19" i="2"/>
  <c r="A18" i="2"/>
  <c r="A17" i="2"/>
  <c r="A16" i="2"/>
  <c r="A15" i="2"/>
  <c r="A14" i="2"/>
  <c r="A13" i="2"/>
  <c r="A12" i="2"/>
  <c r="A11" i="2"/>
  <c r="A10" i="2"/>
  <c r="A5" i="2"/>
  <c r="A6" i="2"/>
  <c r="A7" i="2"/>
  <c r="A8" i="2"/>
  <c r="A9" i="2"/>
  <c r="A4" i="2"/>
  <c r="C27" i="1"/>
  <c r="E16" i="1"/>
  <c r="E17" i="1" s="1"/>
  <c r="C22" i="1"/>
  <c r="E22" i="1" s="1"/>
  <c r="E10" i="1"/>
  <c r="E36" i="1" l="1"/>
  <c r="E31" i="1"/>
  <c r="C23" i="1"/>
  <c r="E23" i="1" s="1"/>
  <c r="C21" i="1"/>
  <c r="E21" i="1" s="1"/>
  <c r="C20" i="1"/>
  <c r="E20" i="1" s="1"/>
  <c r="C24" i="1"/>
  <c r="E24" i="1" s="1"/>
  <c r="E37" i="1" l="1"/>
</calcChain>
</file>

<file path=xl/sharedStrings.xml><?xml version="1.0" encoding="utf-8"?>
<sst xmlns="http://schemas.openxmlformats.org/spreadsheetml/2006/main" count="69" uniqueCount="32">
  <si>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</si>
  <si>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</si>
  <si>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</si>
  <si>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</si>
  <si>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</si>
  <si>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</si>
  <si>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</t>
  </si>
  <si>
    <t>Quanto em 5 anos</t>
  </si>
  <si>
    <t>Quanto em 10 anos</t>
  </si>
  <si>
    <t>Quanto em 20 anos</t>
  </si>
  <si>
    <t>Quanto em 30 anos</t>
  </si>
  <si>
    <t>Cenários</t>
  </si>
  <si>
    <t>Dividendos</t>
  </si>
  <si>
    <t>Configurações</t>
  </si>
  <si>
    <t>Rendimento Carteira</t>
  </si>
  <si>
    <t>Sugestão de Investimento</t>
  </si>
  <si>
    <t>Salário</t>
  </si>
  <si>
    <t>Perfil</t>
  </si>
  <si>
    <t>Conservador</t>
  </si>
  <si>
    <t>Valor a ser investido por mês</t>
  </si>
  <si>
    <t>Moderado</t>
  </si>
  <si>
    <t>Agressivo</t>
  </si>
  <si>
    <t>Tipo de FIIs</t>
  </si>
  <si>
    <t xml:space="preserve">Papel </t>
  </si>
  <si>
    <t>Tijolo</t>
  </si>
  <si>
    <t>Híbridos</t>
  </si>
  <si>
    <t>FOFs</t>
  </si>
  <si>
    <t>Desenvolvimento</t>
  </si>
  <si>
    <t>Hotelarias</t>
  </si>
  <si>
    <t>Percentual Sugerido</t>
  </si>
  <si>
    <t>Valores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</si>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</sst>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color theme="0"/>
      <name val="Segoe UI"/>
      <family val="2"/>
    </font>
    <font>
      <sz val="9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9"/>
      <color theme="0"/>
      <name val="Aptos Narrow"/>
      <family val="2"/>
      <scheme val="minor"/>
    </font>
    <font>
      <sz val="9"/>
      <color theme="0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tted">
        <color theme="0" tint="-0.14996795556505021"/>
      </left>
      <right style="dotted">
        <color theme="0" tint="-0.14996795556505021"/>
      </right>
      <top/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medium">
        <color indexed="64"/>
      </left>
      <right style="dotted">
        <color theme="0" tint="-0.14996795556505021"/>
      </right>
      <top/>
      <bottom style="dotted">
        <color theme="0" tint="-0.14996795556505021"/>
      </bottom>
      <diagonal/>
    </border>
    <border>
      <left style="dotted">
        <color theme="0" tint="-0.14996795556505021"/>
      </left>
      <right style="medium">
        <color indexed="64"/>
      </right>
      <top/>
      <bottom style="dotted">
        <color theme="0" tint="-0.14996795556505021"/>
      </bottom>
      <diagonal/>
    </border>
    <border>
      <left style="medium">
        <color indexed="64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medium">
        <color indexed="64"/>
      </right>
      <top style="dotted">
        <color theme="0" tint="-0.14996795556505021"/>
      </top>
      <bottom style="dotted">
        <color theme="0" tint="-0.14996795556505021"/>
      </bottom>
      <diagonal/>
    </border>
    <border>
      <left style="medium">
        <color indexed="64"/>
      </left>
      <right style="dotted">
        <color theme="0" tint="-0.14996795556505021"/>
      </right>
      <top style="dotted">
        <color theme="0" tint="-0.14996795556505021"/>
      </top>
      <bottom style="medium">
        <color indexed="64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medium">
        <color indexed="64"/>
      </bottom>
      <diagonal/>
    </border>
    <border>
      <left style="dotted">
        <color theme="0" tint="-0.14996795556505021"/>
      </left>
      <right style="medium">
        <color indexed="64"/>
      </right>
      <top style="dotted">
        <color theme="0" tint="-0.14996795556505021"/>
      </top>
      <bottom style="medium">
        <color indexed="64"/>
      </bottom>
      <diagonal/>
    </border>
    <border>
      <left/>
      <right/>
      <top/>
      <bottom style="double">
        <color rgb="FFFFC000"/>
      </bottom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5">
    <xf numFmtId="0" fontId="0" fillId="0" borderId="0" xfId="0"/>
    <xf numFmtId="0" fontId="5" fillId="0" borderId="0" xfId="0" applyFont="1"/>
    <xf numFmtId="0" fontId="4" fillId="6" borderId="0" xfId="0" applyFont="1" applyFill="1" applyBorder="1" applyAlignment="1">
      <alignment vertical="center"/>
    </xf>
    <xf numFmtId="0" fontId="8" fillId="4" borderId="2" xfId="0" applyFont="1" applyFill="1" applyBorder="1" applyAlignment="1">
      <alignment horizontal="center" vertical="center"/>
    </xf>
    <xf numFmtId="0" fontId="9" fillId="0" borderId="0" xfId="0" applyFont="1"/>
    <xf numFmtId="44" fontId="4" fillId="5" borderId="1" xfId="1" applyFont="1" applyFill="1" applyBorder="1" applyAlignment="1">
      <alignment horizontal="left" vertical="center"/>
    </xf>
    <xf numFmtId="44" fontId="4" fillId="5" borderId="3" xfId="1" applyFont="1" applyFill="1" applyBorder="1" applyAlignment="1">
      <alignment horizontal="left" vertical="center"/>
    </xf>
    <xf numFmtId="44" fontId="4" fillId="5" borderId="2" xfId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indent="2"/>
    </xf>
    <xf numFmtId="0" fontId="6" fillId="0" borderId="6" xfId="0" applyFont="1" applyBorder="1" applyAlignment="1">
      <alignment horizontal="left" indent="2"/>
    </xf>
    <xf numFmtId="0" fontId="6" fillId="7" borderId="6" xfId="0" applyFont="1" applyFill="1" applyBorder="1" applyAlignment="1">
      <alignment horizontal="left" indent="2"/>
    </xf>
    <xf numFmtId="0" fontId="6" fillId="0" borderId="7" xfId="0" applyFont="1" applyBorder="1" applyAlignment="1">
      <alignment horizontal="left" indent="2"/>
    </xf>
    <xf numFmtId="166" fontId="6" fillId="0" borderId="8" xfId="1" applyNumberFormat="1" applyFont="1" applyBorder="1" applyAlignment="1">
      <alignment horizontal="center"/>
    </xf>
    <xf numFmtId="0" fontId="6" fillId="0" borderId="9" xfId="0" applyFont="1" applyBorder="1" applyAlignment="1">
      <alignment horizontal="left" indent="2"/>
    </xf>
    <xf numFmtId="0" fontId="6" fillId="0" borderId="10" xfId="0" applyFont="1" applyBorder="1" applyAlignment="1">
      <alignment horizontal="center"/>
    </xf>
    <xf numFmtId="10" fontId="6" fillId="0" borderId="10" xfId="0" applyNumberFormat="1" applyFont="1" applyBorder="1" applyAlignment="1">
      <alignment horizontal="center"/>
    </xf>
    <xf numFmtId="0" fontId="6" fillId="7" borderId="9" xfId="0" applyFont="1" applyFill="1" applyBorder="1" applyAlignment="1">
      <alignment horizontal="left" indent="2"/>
    </xf>
    <xf numFmtId="8" fontId="6" fillId="7" borderId="10" xfId="0" applyNumberFormat="1" applyFont="1" applyFill="1" applyBorder="1" applyAlignment="1">
      <alignment horizontal="center"/>
    </xf>
    <xf numFmtId="0" fontId="6" fillId="7" borderId="11" xfId="0" applyFont="1" applyFill="1" applyBorder="1" applyAlignment="1">
      <alignment horizontal="left" indent="2"/>
    </xf>
    <xf numFmtId="0" fontId="6" fillId="7" borderId="12" xfId="0" applyFont="1" applyFill="1" applyBorder="1" applyAlignment="1">
      <alignment horizontal="left" indent="2"/>
    </xf>
    <xf numFmtId="8" fontId="6" fillId="7" borderId="13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left" indent="2"/>
    </xf>
    <xf numFmtId="0" fontId="6" fillId="0" borderId="9" xfId="0" applyFont="1" applyBorder="1" applyAlignment="1">
      <alignment horizontal="left" indent="2"/>
    </xf>
    <xf numFmtId="166" fontId="6" fillId="0" borderId="10" xfId="1" applyNumberFormat="1" applyFont="1" applyBorder="1" applyAlignment="1">
      <alignment horizontal="center"/>
    </xf>
    <xf numFmtId="0" fontId="6" fillId="0" borderId="11" xfId="0" applyFont="1" applyBorder="1" applyAlignment="1">
      <alignment horizontal="left" indent="2"/>
    </xf>
    <xf numFmtId="166" fontId="6" fillId="0" borderId="13" xfId="1" applyNumberFormat="1" applyFont="1" applyBorder="1" applyAlignment="1">
      <alignment horizontal="center"/>
    </xf>
    <xf numFmtId="10" fontId="6" fillId="0" borderId="10" xfId="2" applyNumberFormat="1" applyFont="1" applyBorder="1" applyAlignment="1">
      <alignment horizontal="center"/>
    </xf>
    <xf numFmtId="0" fontId="6" fillId="0" borderId="11" xfId="0" applyFont="1" applyBorder="1" applyAlignment="1">
      <alignment horizontal="left" indent="2"/>
    </xf>
    <xf numFmtId="0" fontId="6" fillId="0" borderId="12" xfId="0" applyFont="1" applyBorder="1" applyAlignment="1">
      <alignment horizontal="left" indent="2"/>
    </xf>
    <xf numFmtId="166" fontId="6" fillId="0" borderId="5" xfId="1" applyNumberFormat="1" applyFont="1" applyBorder="1" applyAlignment="1">
      <alignment horizontal="center"/>
    </xf>
    <xf numFmtId="166" fontId="6" fillId="0" borderId="6" xfId="1" applyNumberFormat="1" applyFont="1" applyBorder="1" applyAlignment="1">
      <alignment horizontal="center"/>
    </xf>
    <xf numFmtId="166" fontId="6" fillId="0" borderId="12" xfId="1" applyNumberFormat="1" applyFont="1" applyBorder="1" applyAlignment="1">
      <alignment horizontal="center"/>
    </xf>
    <xf numFmtId="0" fontId="3" fillId="2" borderId="14" xfId="3" applyFont="1" applyBorder="1" applyAlignment="1">
      <alignment horizontal="center" vertical="center"/>
    </xf>
    <xf numFmtId="166" fontId="0" fillId="3" borderId="0" xfId="1" applyNumberFormat="1" applyFont="1" applyFill="1" applyAlignment="1">
      <alignment horizontal="center" vertical="center"/>
    </xf>
    <xf numFmtId="0" fontId="10" fillId="2" borderId="14" xfId="3" applyFont="1" applyBorder="1"/>
    <xf numFmtId="0" fontId="7" fillId="0" borderId="0" xfId="0" applyFont="1" applyFill="1" applyBorder="1" applyAlignment="1"/>
    <xf numFmtId="0" fontId="11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12" fillId="8" borderId="0" xfId="0" applyFont="1" applyFill="1"/>
    <xf numFmtId="166" fontId="11" fillId="8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 indent="2"/>
    </xf>
    <xf numFmtId="0" fontId="0" fillId="0" borderId="15" xfId="0" applyBorder="1"/>
    <xf numFmtId="0" fontId="0" fillId="0" borderId="15" xfId="0" applyBorder="1" applyAlignment="1">
      <alignment horizontal="left" indent="2"/>
    </xf>
    <xf numFmtId="9" fontId="0" fillId="0" borderId="15" xfId="0" applyNumberForma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left" indent="2"/>
    </xf>
    <xf numFmtId="9" fontId="0" fillId="0" borderId="4" xfId="0" applyNumberFormat="1" applyBorder="1" applyAlignment="1">
      <alignment horizontal="center"/>
    </xf>
    <xf numFmtId="0" fontId="0" fillId="0" borderId="0" xfId="0" applyFill="1" applyBorder="1" applyAlignment="1">
      <alignment horizontal="left" indent="2"/>
    </xf>
    <xf numFmtId="0" fontId="0" fillId="0" borderId="0" xfId="0" applyFill="1" applyBorder="1"/>
    <xf numFmtId="0" fontId="0" fillId="0" borderId="4" xfId="0" applyFill="1" applyBorder="1" applyAlignment="1">
      <alignment horizontal="left" indent="2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  <cx:data id="1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CA64FDDD-FBAD-421B-8AB1-102232A34B81}" formatIdx="0">
          <cx:spPr>
            <a:solidFill>
              <a:srgbClr val="FFC000"/>
            </a:solidFill>
          </cx:spPr>
          <cx:dataLabels>
            <cx:visibility seriesName="0" categoryName="0" value="1"/>
          </cx:dataLabels>
          <cx:dataId val="0"/>
        </cx:series>
        <cx:series layoutId="funnel" hidden="1" uniqueId="{60743C61-6228-4CFF-8439-9C0912C66458}" formatIdx="1">
          <cx:dataLabels>
            <cx:visibility seriesName="0" categoryName="0" value="1"/>
          </cx:dataLabels>
          <cx:dataId val="1"/>
        </cx:series>
      </cx:plotAreaRegion>
      <cx:axis id="1">
        <cx:catScaling gapWidth="0.150000006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5</xdr:col>
      <xdr:colOff>18720</xdr:colOff>
      <xdr:row>5</xdr:row>
      <xdr:rowOff>15240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BF71538-9758-ED63-C4FE-7D9D7D3F0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27140" cy="929640"/>
        </a:xfrm>
        <a:prstGeom prst="rect">
          <a:avLst/>
        </a:prstGeom>
      </xdr:spPr>
    </xdr:pic>
    <xdr:clientData/>
  </xdr:twoCellAnchor>
  <xdr:twoCellAnchor>
    <xdr:from>
      <xdr:col>0</xdr:col>
      <xdr:colOff>198120</xdr:colOff>
      <xdr:row>37</xdr:row>
      <xdr:rowOff>72390</xdr:rowOff>
    </xdr:from>
    <xdr:to>
      <xdr:col>4</xdr:col>
      <xdr:colOff>1988820</xdr:colOff>
      <xdr:row>52</xdr:row>
      <xdr:rowOff>72390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A1ED5049-468A-83CC-921E-AFB2634B35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" y="6717030"/>
              <a:ext cx="61798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3461F-B3CC-4FC7-8F3A-810B2A5D5976}">
  <dimension ref="A6:G66"/>
  <sheetViews>
    <sheetView showGridLines="0" tabSelected="1" workbookViewId="0">
      <selection activeCell="C26" sqref="C2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" x14ac:dyDescent="0.3"/>
  <cols>
    <col min="1" max="1" width="3.33203125" customWidth="1"/>
    <col min="2" max="2" width="24.109375" customWidth="1"/>
    <col min="3" max="3" width="25" customWidth="1"/>
    <col min="4" max="4" width="11.5546875" bestFit="1" customWidth="1"/>
    <col min="5" max="5" width="29.44140625" customWidth="1"/>
    <col min="6" max="6" width="13.109375" customWidth="1"/>
    <col min="7" max="7" width="17.88671875" hidden="1" customWidth="1"/>
    <col min="8" max="16384" width="8.88671875" hidden="1"/>
  </cols>
  <sheetData>
    <row r="6" spans="2:7" ht="15" thickBot="1" x14ac:dyDescent="0.35"/>
    <row r="7" spans="2:7" x14ac:dyDescent="0.3">
      <c r="B7" s="5" t="s">
        <v>13</v>
      </c>
      <c r="C7" s="6"/>
      <c r="D7" s="6"/>
      <c r="E7" s="7"/>
    </row>
    <row r="8" spans="2:7" x14ac:dyDescent="0.3">
      <c r="B8" s="14" t="s">
        <v>16</v>
      </c>
      <c r="C8" s="11"/>
      <c r="D8" s="11"/>
      <c r="E8" s="15">
        <v>5000</v>
      </c>
    </row>
    <row r="9" spans="2:7" x14ac:dyDescent="0.3">
      <c r="B9" s="16" t="s">
        <v>14</v>
      </c>
      <c r="C9" s="12"/>
      <c r="D9" s="12"/>
      <c r="E9" s="29">
        <v>8.0000000000000002E-3</v>
      </c>
    </row>
    <row r="10" spans="2:7" ht="15" thickBot="1" x14ac:dyDescent="0.35">
      <c r="B10" s="30" t="s">
        <v>15</v>
      </c>
      <c r="C10" s="31"/>
      <c r="D10" s="31"/>
      <c r="E10" s="28">
        <f>E8*30%</f>
        <v>1500</v>
      </c>
    </row>
    <row r="11" spans="2:7" ht="15" thickBot="1" x14ac:dyDescent="0.35"/>
    <row r="12" spans="2:7" s="1" customFormat="1" ht="14.4" customHeight="1" x14ac:dyDescent="0.25">
      <c r="B12" s="8" t="s">
        <v>5</v>
      </c>
      <c r="C12" s="9"/>
      <c r="D12" s="9"/>
      <c r="E12" s="10"/>
      <c r="G12" s="2"/>
    </row>
    <row r="13" spans="2:7" s="1" customFormat="1" ht="13.2" x14ac:dyDescent="0.3">
      <c r="B13" s="14" t="s">
        <v>0</v>
      </c>
      <c r="C13" s="11"/>
      <c r="D13" s="11"/>
      <c r="E13" s="15">
        <v>500</v>
      </c>
    </row>
    <row r="14" spans="2:7" s="1" customFormat="1" ht="13.2" x14ac:dyDescent="0.3">
      <c r="B14" s="16" t="s">
        <v>1</v>
      </c>
      <c r="C14" s="12"/>
      <c r="D14" s="12"/>
      <c r="E14" s="17">
        <v>5</v>
      </c>
    </row>
    <row r="15" spans="2:7" s="1" customFormat="1" ht="13.2" x14ac:dyDescent="0.3">
      <c r="B15" s="16" t="s">
        <v>2</v>
      </c>
      <c r="C15" s="12"/>
      <c r="D15" s="12"/>
      <c r="E15" s="18">
        <v>0.01</v>
      </c>
    </row>
    <row r="16" spans="2:7" s="1" customFormat="1" ht="13.2" x14ac:dyDescent="0.3">
      <c r="B16" s="19" t="s">
        <v>3</v>
      </c>
      <c r="C16" s="13"/>
      <c r="D16" s="13"/>
      <c r="E16" s="20">
        <f>FV(taxa_mensal,qte_anos*12,aporte*-1)</f>
        <v>40834.834928204567</v>
      </c>
    </row>
    <row r="17" spans="1:5" s="1" customFormat="1" ht="13.8" thickBot="1" x14ac:dyDescent="0.35">
      <c r="B17" s="21" t="s">
        <v>4</v>
      </c>
      <c r="C17" s="22"/>
      <c r="D17" s="22"/>
      <c r="E17" s="23">
        <f>patrimonio*rendimento_carteira</f>
        <v>326.67867942563657</v>
      </c>
    </row>
    <row r="18" spans="1:5" s="1" customFormat="1" ht="12.6" thickBot="1" x14ac:dyDescent="0.3"/>
    <row r="19" spans="1:5" s="1" customFormat="1" ht="14.4" customHeight="1" x14ac:dyDescent="0.25">
      <c r="B19" s="8" t="s">
        <v>11</v>
      </c>
      <c r="C19" s="9"/>
      <c r="D19" s="9"/>
      <c r="E19" s="3" t="s">
        <v>12</v>
      </c>
    </row>
    <row r="20" spans="1:5" s="1" customFormat="1" ht="13.2" x14ac:dyDescent="0.3">
      <c r="A20" s="4">
        <v>2</v>
      </c>
      <c r="B20" s="24" t="s">
        <v>6</v>
      </c>
      <c r="C20" s="32">
        <f>FV($E$15,$A20*12,$E$13*-1)</f>
        <v>13486.732426595749</v>
      </c>
      <c r="D20" s="32"/>
      <c r="E20" s="15">
        <f>C20*rendimento_carteira</f>
        <v>107.89385941276599</v>
      </c>
    </row>
    <row r="21" spans="1:5" s="1" customFormat="1" ht="13.2" x14ac:dyDescent="0.3">
      <c r="A21" s="4">
        <v>5</v>
      </c>
      <c r="B21" s="25" t="s">
        <v>7</v>
      </c>
      <c r="C21" s="33">
        <f>FV($E$15,$A21*12,$E$13*-1)</f>
        <v>40834.834928204567</v>
      </c>
      <c r="D21" s="33"/>
      <c r="E21" s="26">
        <f>C21*rendimento_carteira</f>
        <v>326.67867942563657</v>
      </c>
    </row>
    <row r="22" spans="1:5" s="1" customFormat="1" ht="13.2" x14ac:dyDescent="0.3">
      <c r="A22" s="4">
        <v>10</v>
      </c>
      <c r="B22" s="25" t="s">
        <v>8</v>
      </c>
      <c r="C22" s="33">
        <f>FV($E$15,$A22*12,$E$13*-1)</f>
        <v>115019.34472868349</v>
      </c>
      <c r="D22" s="33"/>
      <c r="E22" s="26">
        <f>C22*rendimento_carteira</f>
        <v>920.15475782946794</v>
      </c>
    </row>
    <row r="23" spans="1:5" s="1" customFormat="1" ht="13.2" x14ac:dyDescent="0.3">
      <c r="A23" s="4">
        <v>20</v>
      </c>
      <c r="B23" s="25" t="s">
        <v>9</v>
      </c>
      <c r="C23" s="33">
        <f>FV($E$15,$A23*12,$E$13*-1)</f>
        <v>494627.68269368151</v>
      </c>
      <c r="D23" s="33"/>
      <c r="E23" s="26">
        <f>C23*rendimento_carteira</f>
        <v>3957.0214615494519</v>
      </c>
    </row>
    <row r="24" spans="1:5" s="1" customFormat="1" ht="13.8" thickBot="1" x14ac:dyDescent="0.35">
      <c r="A24" s="4">
        <v>30</v>
      </c>
      <c r="B24" s="27" t="s">
        <v>10</v>
      </c>
      <c r="C24" s="34">
        <f>FV($E$15,$A24*12,$E$13*-1)</f>
        <v>1747482.0663842531</v>
      </c>
      <c r="D24" s="34"/>
      <c r="E24" s="28">
        <f>C24*rendimento_carteira</f>
        <v>13979.856531074025</v>
      </c>
    </row>
    <row r="26" spans="1:5" ht="15" thickBot="1" x14ac:dyDescent="0.35">
      <c r="B26" s="37" t="s">
        <v>17</v>
      </c>
      <c r="C26" s="35" t="s">
        <v>18</v>
      </c>
    </row>
    <row r="27" spans="1:5" ht="15" thickTop="1" x14ac:dyDescent="0.3">
      <c r="B27" s="38" t="s">
        <v>19</v>
      </c>
      <c r="C27" s="36">
        <f>aporte</f>
        <v>500</v>
      </c>
    </row>
    <row r="30" spans="1:5" x14ac:dyDescent="0.3">
      <c r="B30" s="39" t="s">
        <v>22</v>
      </c>
      <c r="C30" s="40" t="s">
        <v>29</v>
      </c>
      <c r="D30" s="40"/>
      <c r="E30" s="39" t="s">
        <v>30</v>
      </c>
    </row>
    <row r="31" spans="1:5" x14ac:dyDescent="0.3">
      <c r="B31" s="45" t="s">
        <v>23</v>
      </c>
      <c r="C31" s="41">
        <f>VLOOKUP($C$26&amp;"-"&amp;B31,Planilha2!$A$4:$E$21,4,FALSE)</f>
        <v>0.3</v>
      </c>
      <c r="D31" s="41"/>
      <c r="E31" s="44">
        <f>C31*$C$27</f>
        <v>150</v>
      </c>
    </row>
    <row r="32" spans="1:5" x14ac:dyDescent="0.3">
      <c r="B32" s="45" t="s">
        <v>24</v>
      </c>
      <c r="C32" s="41">
        <f>VLOOKUP($C$26&amp;"-"&amp;B32,Planilha2!$A$4:$E$21,4,FALSE)</f>
        <v>0.5</v>
      </c>
      <c r="D32" s="41"/>
      <c r="E32" s="44">
        <f t="shared" ref="E32:E36" si="0">C32*$C$27</f>
        <v>250</v>
      </c>
    </row>
    <row r="33" spans="2:5" x14ac:dyDescent="0.3">
      <c r="B33" s="45" t="s">
        <v>25</v>
      </c>
      <c r="C33" s="41">
        <f>VLOOKUP($C$26&amp;"-"&amp;B33,Planilha2!$A$4:$E$21,4,FALSE)</f>
        <v>0.1</v>
      </c>
      <c r="D33" s="41"/>
      <c r="E33" s="44">
        <f t="shared" si="0"/>
        <v>50</v>
      </c>
    </row>
    <row r="34" spans="2:5" x14ac:dyDescent="0.3">
      <c r="B34" s="45" t="s">
        <v>26</v>
      </c>
      <c r="C34" s="41">
        <f>VLOOKUP($C$26&amp;"-"&amp;B34,Planilha2!$A$4:$E$21,4,FALSE)</f>
        <v>0.1</v>
      </c>
      <c r="D34" s="41"/>
      <c r="E34" s="44">
        <f t="shared" si="0"/>
        <v>50</v>
      </c>
    </row>
    <row r="35" spans="2:5" x14ac:dyDescent="0.3">
      <c r="B35" s="45" t="s">
        <v>27</v>
      </c>
      <c r="C35" s="41">
        <f>VLOOKUP($C$26&amp;"-"&amp;B35,Planilha2!$A$4:$E$21,4,FALSE)</f>
        <v>0</v>
      </c>
      <c r="D35" s="41"/>
      <c r="E35" s="44">
        <f t="shared" si="0"/>
        <v>0</v>
      </c>
    </row>
    <row r="36" spans="2:5" x14ac:dyDescent="0.3">
      <c r="B36" s="45" t="s">
        <v>28</v>
      </c>
      <c r="C36" s="41">
        <f>VLOOKUP($C$26&amp;"-"&amp;B36,Planilha2!$A$4:$E$21,4,FALSE)</f>
        <v>0</v>
      </c>
      <c r="D36" s="41"/>
      <c r="E36" s="44">
        <f t="shared" si="0"/>
        <v>0</v>
      </c>
    </row>
    <row r="37" spans="2:5" x14ac:dyDescent="0.3">
      <c r="B37" s="42"/>
      <c r="C37" s="42"/>
      <c r="D37" s="42"/>
      <c r="E37" s="43">
        <f>SUM(E31:E36)</f>
        <v>500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</sheetData>
  <mergeCells count="23">
    <mergeCell ref="C34:D34"/>
    <mergeCell ref="C35:D35"/>
    <mergeCell ref="C36:D36"/>
    <mergeCell ref="C21:D21"/>
    <mergeCell ref="C22:D22"/>
    <mergeCell ref="C23:D23"/>
    <mergeCell ref="C24:D24"/>
    <mergeCell ref="C30:D30"/>
    <mergeCell ref="C33:D33"/>
    <mergeCell ref="C31:D31"/>
    <mergeCell ref="C32:D32"/>
    <mergeCell ref="B14:D14"/>
    <mergeCell ref="B15:D15"/>
    <mergeCell ref="B16:D16"/>
    <mergeCell ref="B17:D17"/>
    <mergeCell ref="B19:D19"/>
    <mergeCell ref="C20:D20"/>
    <mergeCell ref="B7:E7"/>
    <mergeCell ref="B8:D8"/>
    <mergeCell ref="B9:D9"/>
    <mergeCell ref="B10:D10"/>
    <mergeCell ref="B12:E12"/>
    <mergeCell ref="B13:D13"/>
  </mergeCells>
  <dataValidations count="1">
    <dataValidation type="list" allowBlank="1" showInputMessage="1" showErrorMessage="1" sqref="C26" xr:uid="{7B017AA8-6B02-41F6-91B7-D4E98DB5331E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F3974-AF0A-47A5-8E3C-87312BFC9897}">
  <dimension ref="A3:E21"/>
  <sheetViews>
    <sheetView workbookViewId="0">
      <selection activeCell="D14" sqref="D14:E14"/>
    </sheetView>
  </sheetViews>
  <sheetFormatPr defaultRowHeight="14.4" x14ac:dyDescent="0.3"/>
  <cols>
    <col min="1" max="1" width="26.88671875" customWidth="1"/>
    <col min="2" max="2" width="20" customWidth="1"/>
    <col min="3" max="3" width="16.77734375" bestFit="1" customWidth="1"/>
    <col min="4" max="4" width="13.6640625" customWidth="1"/>
  </cols>
  <sheetData>
    <row r="3" spans="1:5" x14ac:dyDescent="0.3">
      <c r="A3" s="39" t="s">
        <v>31</v>
      </c>
      <c r="B3" s="39" t="s">
        <v>17</v>
      </c>
      <c r="C3" s="39" t="s">
        <v>22</v>
      </c>
      <c r="D3" s="40" t="s">
        <v>29</v>
      </c>
      <c r="E3" s="40"/>
    </row>
    <row r="4" spans="1:5" x14ac:dyDescent="0.3">
      <c r="A4" t="str">
        <f>B4&amp;"-"&amp;C4</f>
        <v xml:space="preserve">Conservador-Papel </v>
      </c>
      <c r="B4" s="45" t="s">
        <v>18</v>
      </c>
      <c r="C4" s="45" t="s">
        <v>23</v>
      </c>
      <c r="D4" s="41">
        <v>0.3</v>
      </c>
      <c r="E4" s="41"/>
    </row>
    <row r="5" spans="1:5" x14ac:dyDescent="0.3">
      <c r="A5" t="str">
        <f t="shared" ref="A5:A21" si="0">B5&amp;"-"&amp;C5</f>
        <v>Conservador-Tijolo</v>
      </c>
      <c r="B5" s="45" t="s">
        <v>18</v>
      </c>
      <c r="C5" s="45" t="s">
        <v>24</v>
      </c>
      <c r="D5" s="41">
        <v>0.5</v>
      </c>
      <c r="E5" s="41"/>
    </row>
    <row r="6" spans="1:5" x14ac:dyDescent="0.3">
      <c r="A6" t="str">
        <f t="shared" si="0"/>
        <v>Conservador-Híbridos</v>
      </c>
      <c r="B6" s="45" t="s">
        <v>18</v>
      </c>
      <c r="C6" s="45" t="s">
        <v>25</v>
      </c>
      <c r="D6" s="41">
        <v>0.1</v>
      </c>
      <c r="E6" s="41"/>
    </row>
    <row r="7" spans="1:5" x14ac:dyDescent="0.3">
      <c r="A7" t="str">
        <f t="shared" si="0"/>
        <v>Conservador-FOFs</v>
      </c>
      <c r="B7" s="45" t="s">
        <v>18</v>
      </c>
      <c r="C7" s="45" t="s">
        <v>26</v>
      </c>
      <c r="D7" s="41">
        <v>0.1</v>
      </c>
      <c r="E7" s="41"/>
    </row>
    <row r="8" spans="1:5" x14ac:dyDescent="0.3">
      <c r="A8" t="str">
        <f t="shared" si="0"/>
        <v>Conservador-Desenvolvimento</v>
      </c>
      <c r="B8" s="45" t="s">
        <v>18</v>
      </c>
      <c r="C8" s="45" t="s">
        <v>27</v>
      </c>
      <c r="D8" s="41">
        <v>0</v>
      </c>
      <c r="E8" s="41"/>
    </row>
    <row r="9" spans="1:5" ht="15" thickBot="1" x14ac:dyDescent="0.35">
      <c r="A9" s="46" t="str">
        <f t="shared" si="0"/>
        <v>Conservador-Hotelarias</v>
      </c>
      <c r="B9" s="47" t="s">
        <v>18</v>
      </c>
      <c r="C9" s="47" t="s">
        <v>28</v>
      </c>
      <c r="D9" s="48">
        <v>0</v>
      </c>
      <c r="E9" s="48"/>
    </row>
    <row r="10" spans="1:5" ht="15" thickTop="1" x14ac:dyDescent="0.3">
      <c r="A10" t="str">
        <f t="shared" si="0"/>
        <v xml:space="preserve">Moderado-Papel </v>
      </c>
      <c r="B10" s="45" t="s">
        <v>20</v>
      </c>
      <c r="C10" s="45" t="s">
        <v>23</v>
      </c>
      <c r="D10" s="41">
        <v>0.32</v>
      </c>
      <c r="E10" s="41"/>
    </row>
    <row r="11" spans="1:5" x14ac:dyDescent="0.3">
      <c r="A11" t="str">
        <f t="shared" si="0"/>
        <v>Moderado-Tijolo</v>
      </c>
      <c r="B11" s="45" t="s">
        <v>20</v>
      </c>
      <c r="C11" s="45" t="s">
        <v>24</v>
      </c>
      <c r="D11" s="41">
        <v>0.35</v>
      </c>
      <c r="E11" s="41"/>
    </row>
    <row r="12" spans="1:5" x14ac:dyDescent="0.3">
      <c r="A12" t="str">
        <f t="shared" si="0"/>
        <v>Moderado-Híbridos</v>
      </c>
      <c r="B12" s="45" t="s">
        <v>20</v>
      </c>
      <c r="C12" s="45" t="s">
        <v>25</v>
      </c>
      <c r="D12" s="41">
        <v>0.08</v>
      </c>
      <c r="E12" s="41"/>
    </row>
    <row r="13" spans="1:5" x14ac:dyDescent="0.3">
      <c r="A13" t="str">
        <f t="shared" si="0"/>
        <v>Moderado-FOFs</v>
      </c>
      <c r="B13" s="45" t="s">
        <v>20</v>
      </c>
      <c r="C13" s="45" t="s">
        <v>26</v>
      </c>
      <c r="D13" s="41">
        <v>0.05</v>
      </c>
      <c r="E13" s="41"/>
    </row>
    <row r="14" spans="1:5" x14ac:dyDescent="0.3">
      <c r="A14" t="str">
        <f t="shared" si="0"/>
        <v>Moderado-Desenvolvimento</v>
      </c>
      <c r="B14" s="45" t="s">
        <v>20</v>
      </c>
      <c r="C14" s="45" t="s">
        <v>27</v>
      </c>
      <c r="D14" s="41">
        <v>0.1</v>
      </c>
      <c r="E14" s="41"/>
    </row>
    <row r="15" spans="1:5" ht="15" thickBot="1" x14ac:dyDescent="0.35">
      <c r="A15" s="49" t="str">
        <f t="shared" si="0"/>
        <v>Moderado-Hotelarias</v>
      </c>
      <c r="B15" s="50" t="s">
        <v>20</v>
      </c>
      <c r="C15" s="50" t="s">
        <v>28</v>
      </c>
      <c r="D15" s="51">
        <v>0.1</v>
      </c>
      <c r="E15" s="51"/>
    </row>
    <row r="16" spans="1:5" x14ac:dyDescent="0.3">
      <c r="A16" s="53" t="str">
        <f t="shared" si="0"/>
        <v xml:space="preserve">Agressivo-Papel </v>
      </c>
      <c r="B16" s="52" t="s">
        <v>21</v>
      </c>
      <c r="C16" s="45" t="s">
        <v>23</v>
      </c>
      <c r="D16" s="41">
        <v>0.5</v>
      </c>
      <c r="E16" s="41"/>
    </row>
    <row r="17" spans="1:5" x14ac:dyDescent="0.3">
      <c r="A17" t="str">
        <f t="shared" si="0"/>
        <v>Agressivo-Tijolo</v>
      </c>
      <c r="B17" s="52" t="s">
        <v>21</v>
      </c>
      <c r="C17" s="45" t="s">
        <v>24</v>
      </c>
      <c r="D17" s="41">
        <v>0.1</v>
      </c>
      <c r="E17" s="41"/>
    </row>
    <row r="18" spans="1:5" x14ac:dyDescent="0.3">
      <c r="A18" t="str">
        <f t="shared" si="0"/>
        <v>Agressivo-Híbridos</v>
      </c>
      <c r="B18" s="52" t="s">
        <v>21</v>
      </c>
      <c r="C18" s="45" t="s">
        <v>25</v>
      </c>
      <c r="D18" s="41">
        <v>0.05</v>
      </c>
      <c r="E18" s="41"/>
    </row>
    <row r="19" spans="1:5" x14ac:dyDescent="0.3">
      <c r="A19" t="str">
        <f t="shared" si="0"/>
        <v>Agressivo-FOFs</v>
      </c>
      <c r="B19" s="52" t="s">
        <v>21</v>
      </c>
      <c r="C19" s="45" t="s">
        <v>26</v>
      </c>
      <c r="D19" s="41">
        <v>0.05</v>
      </c>
      <c r="E19" s="41"/>
    </row>
    <row r="20" spans="1:5" x14ac:dyDescent="0.3">
      <c r="A20" t="str">
        <f t="shared" si="0"/>
        <v>Agressivo-Desenvolvimento</v>
      </c>
      <c r="B20" s="52" t="s">
        <v>21</v>
      </c>
      <c r="C20" s="45" t="s">
        <v>27</v>
      </c>
      <c r="D20" s="41">
        <v>0.2</v>
      </c>
      <c r="E20" s="41"/>
    </row>
    <row r="21" spans="1:5" ht="15" thickBot="1" x14ac:dyDescent="0.35">
      <c r="A21" s="49" t="str">
        <f t="shared" si="0"/>
        <v>Agressivo-Hotelarias</v>
      </c>
      <c r="B21" s="54" t="s">
        <v>21</v>
      </c>
      <c r="C21" s="50" t="s">
        <v>28</v>
      </c>
      <c r="D21" s="51">
        <v>0.1</v>
      </c>
      <c r="E21" s="51"/>
    </row>
  </sheetData>
  <mergeCells count="19">
    <mergeCell ref="D21:E21"/>
    <mergeCell ref="D15:E15"/>
    <mergeCell ref="D16:E16"/>
    <mergeCell ref="D17:E17"/>
    <mergeCell ref="D18:E18"/>
    <mergeCell ref="D19:E19"/>
    <mergeCell ref="D20:E20"/>
    <mergeCell ref="D9:E9"/>
    <mergeCell ref="D10:E10"/>
    <mergeCell ref="D11:E11"/>
    <mergeCell ref="D12:E12"/>
    <mergeCell ref="D13:E13"/>
    <mergeCell ref="D14:E14"/>
    <mergeCell ref="D3:E3"/>
    <mergeCell ref="D4:E4"/>
    <mergeCell ref="D5:E5"/>
    <mergeCell ref="D6:E6"/>
    <mergeCell ref="D7:E7"/>
    <mergeCell ref="D8:E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qte_anos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Rubia Nascimento</dc:creator>
  <cp:lastModifiedBy>Patricia Rubia Nascimento</cp:lastModifiedBy>
  <dcterms:created xsi:type="dcterms:W3CDTF">2025-06-11T20:45:17Z</dcterms:created>
  <dcterms:modified xsi:type="dcterms:W3CDTF">2025-06-12T01:02:52Z</dcterms:modified>
</cp:coreProperties>
</file>