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ickster\Desktop\"/>
    </mc:Choice>
  </mc:AlternateContent>
  <bookViews>
    <workbookView xWindow="0" yWindow="0" windowWidth="20490" windowHeight="7755"/>
  </bookViews>
  <sheets>
    <sheet name="Лист1" sheetId="1" r:id="rId1"/>
  </sheets>
  <definedNames>
    <definedName name="solver_adj" localSheetId="0" hidden="1">Лист1!$B$26:$D$26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Лист1!$B$26</definedName>
    <definedName name="solver_lhs2" localSheetId="0" hidden="1">Лист1!$B$28</definedName>
    <definedName name="solver_lhs3" localSheetId="0" hidden="1">Лист1!$B$29</definedName>
    <definedName name="solver_lhs4" localSheetId="0" hidden="1">Лист1!$C$26</definedName>
    <definedName name="solver_lhs5" localSheetId="0" hidden="1">Лист1!$D$26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Лист1!$B$27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hs1" localSheetId="0" hidden="1">0</definedName>
    <definedName name="solver_rhs2" localSheetId="0" hidden="1">0.035</definedName>
    <definedName name="solver_rhs3" localSheetId="0" hidden="1">1</definedName>
    <definedName name="solver_rhs4" localSheetId="0" hidden="1">0</definedName>
    <definedName name="solver_rhs5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A10" i="1"/>
  <c r="D7" i="1"/>
  <c r="D12" i="1"/>
  <c r="A8" i="1"/>
  <c r="A13" i="1"/>
  <c r="A14" i="1"/>
  <c r="A9" i="1"/>
  <c r="C7" i="1"/>
  <c r="C12" i="1"/>
  <c r="B12" i="1"/>
  <c r="B7" i="1"/>
  <c r="A25" i="1"/>
  <c r="A24" i="1"/>
  <c r="D22" i="1"/>
  <c r="C22" i="1"/>
  <c r="A23" i="1"/>
  <c r="B22" i="1"/>
  <c r="A20" i="1"/>
  <c r="A19" i="1"/>
  <c r="A18" i="1"/>
  <c r="D17" i="1"/>
  <c r="C17" i="1"/>
  <c r="B17" i="1"/>
  <c r="I21" i="1"/>
  <c r="K21" i="1"/>
  <c r="J21" i="1"/>
  <c r="Q1" i="1" l="1"/>
  <c r="M1" i="1"/>
  <c r="I1" i="1"/>
  <c r="S16" i="1"/>
  <c r="K34" i="1" s="1"/>
  <c r="S15" i="1"/>
  <c r="K33" i="1" s="1"/>
  <c r="S14" i="1"/>
  <c r="K32" i="1" s="1"/>
  <c r="S13" i="1"/>
  <c r="K31" i="1" s="1"/>
  <c r="S12" i="1"/>
  <c r="K30" i="1" s="1"/>
  <c r="S11" i="1"/>
  <c r="K29" i="1" s="1"/>
  <c r="S10" i="1"/>
  <c r="K28" i="1" s="1"/>
  <c r="S9" i="1"/>
  <c r="K27" i="1" s="1"/>
  <c r="S8" i="1"/>
  <c r="K26" i="1" s="1"/>
  <c r="S7" i="1"/>
  <c r="K25" i="1" s="1"/>
  <c r="S6" i="1"/>
  <c r="S5" i="1"/>
  <c r="K23" i="1" s="1"/>
  <c r="S4" i="1"/>
  <c r="K22" i="1" s="1"/>
  <c r="O16" i="1"/>
  <c r="J34" i="1" s="1"/>
  <c r="O15" i="1"/>
  <c r="J33" i="1" s="1"/>
  <c r="O14" i="1"/>
  <c r="J32" i="1" s="1"/>
  <c r="O13" i="1"/>
  <c r="J31" i="1" s="1"/>
  <c r="O12" i="1"/>
  <c r="J30" i="1" s="1"/>
  <c r="O11" i="1"/>
  <c r="J29" i="1" s="1"/>
  <c r="O10" i="1"/>
  <c r="J28" i="1" s="1"/>
  <c r="O9" i="1"/>
  <c r="J27" i="1" s="1"/>
  <c r="O8" i="1"/>
  <c r="J26" i="1" s="1"/>
  <c r="O7" i="1"/>
  <c r="J25" i="1" s="1"/>
  <c r="O6" i="1"/>
  <c r="J24" i="1" s="1"/>
  <c r="O5" i="1"/>
  <c r="J23" i="1" s="1"/>
  <c r="O4" i="1"/>
  <c r="K16" i="1"/>
  <c r="I34" i="1" s="1"/>
  <c r="K15" i="1"/>
  <c r="I33" i="1" s="1"/>
  <c r="K14" i="1"/>
  <c r="I32" i="1" s="1"/>
  <c r="K13" i="1"/>
  <c r="I31" i="1" s="1"/>
  <c r="K12" i="1"/>
  <c r="I30" i="1" s="1"/>
  <c r="K11" i="1"/>
  <c r="I29" i="1" s="1"/>
  <c r="K10" i="1"/>
  <c r="I28" i="1" s="1"/>
  <c r="K9" i="1"/>
  <c r="I27" i="1" s="1"/>
  <c r="K8" i="1"/>
  <c r="I26" i="1" s="1"/>
  <c r="K7" i="1"/>
  <c r="I25" i="1" s="1"/>
  <c r="K6" i="1"/>
  <c r="I24" i="1" s="1"/>
  <c r="K5" i="1"/>
  <c r="I23" i="1" s="1"/>
  <c r="K4" i="1"/>
  <c r="K19" i="1" l="1"/>
  <c r="C2" i="1" s="1"/>
  <c r="I22" i="1"/>
  <c r="S19" i="1"/>
  <c r="C4" i="1" s="1"/>
  <c r="K24" i="1"/>
  <c r="D20" i="1" s="1"/>
  <c r="O19" i="1"/>
  <c r="C3" i="1" s="1"/>
  <c r="J22" i="1"/>
  <c r="S18" i="1"/>
  <c r="B4" i="1" s="1"/>
  <c r="K18" i="1"/>
  <c r="B2" i="1" s="1"/>
  <c r="O18" i="1"/>
  <c r="B3" i="1" s="1"/>
  <c r="C19" i="1" l="1"/>
  <c r="B18" i="1"/>
  <c r="B29" i="1"/>
  <c r="D15" i="1" l="1"/>
  <c r="C14" i="1"/>
  <c r="B13" i="1"/>
  <c r="E25" i="1" l="1"/>
  <c r="E24" i="1"/>
  <c r="E23" i="1"/>
  <c r="B28" i="1" l="1"/>
  <c r="B23" i="1"/>
  <c r="C25" i="1" l="1"/>
  <c r="B25" i="1"/>
  <c r="D24" i="1"/>
  <c r="C24" i="1"/>
  <c r="B24" i="1"/>
  <c r="D23" i="1"/>
  <c r="C23" i="1"/>
  <c r="D25" i="1"/>
  <c r="B27" i="1" l="1"/>
</calcChain>
</file>

<file path=xl/sharedStrings.xml><?xml version="1.0" encoding="utf-8"?>
<sst xmlns="http://schemas.openxmlformats.org/spreadsheetml/2006/main" count="40" uniqueCount="19">
  <si>
    <t>Доходность</t>
  </si>
  <si>
    <t>Риск</t>
  </si>
  <si>
    <t>Матрица ковариаций</t>
  </si>
  <si>
    <t>Данные по активам</t>
  </si>
  <si>
    <t>Вспомогательная матрица отклонений</t>
  </si>
  <si>
    <t>Общий расчет</t>
  </si>
  <si>
    <t>Доля в портфеле</t>
  </si>
  <si>
    <t>Общий риск портфеля</t>
  </si>
  <si>
    <t>Общая доходность портфеля</t>
  </si>
  <si>
    <t>Ограничение долей</t>
  </si>
  <si>
    <t>AAPL</t>
  </si>
  <si>
    <t>Цена</t>
  </si>
  <si>
    <t>Дивиденды</t>
  </si>
  <si>
    <t>A</t>
  </si>
  <si>
    <t>Сред. доходность</t>
  </si>
  <si>
    <t>Доходности</t>
  </si>
  <si>
    <t>ANF</t>
  </si>
  <si>
    <t>Матрица корреляций</t>
  </si>
  <si>
    <t>РАССЧИТАННЫЕ РАНЕЕ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</si>
</sst>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  <xf numFmtId="0" fontId="2" fillId="0" borderId="1" xfId="0" applyFont="1" applyBorder="1"/>
    <xf numFmtId="10" fontId="0" fillId="0" borderId="0" xfId="1" applyNumberFormat="1" applyFont="1"/>
    <xf numFmtId="0" fontId="4" fillId="0" borderId="0" xfId="0" applyFont="1"/>
    <xf numFmtId="0" fontId="4" fillId="0" borderId="1" xfId="0" applyFont="1" applyBorder="1"/>
    <xf numFmtId="10" fontId="0" fillId="0" borderId="1" xfId="1" applyNumberFormat="1" applyFont="1" applyBorder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7" fontId="4" fillId="0" borderId="0" xfId="0" applyNumberFormat="1" applyFont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10" fontId="0" fillId="0" borderId="6" xfId="1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0" fontId="0" fillId="0" borderId="9" xfId="1" applyNumberFormat="1" applyFont="1" applyBorder="1" applyAlignment="1">
      <alignment wrapText="1"/>
    </xf>
    <xf numFmtId="0" fontId="4" fillId="0" borderId="0" xfId="0" applyFont="1" applyAlignment="1">
      <alignment wrapText="1"/>
    </xf>
    <xf numFmtId="10" fontId="0" fillId="0" borderId="10" xfId="0" applyNumberFormat="1" applyBorder="1" applyAlignment="1">
      <alignment wrapText="1"/>
    </xf>
    <xf numFmtId="10" fontId="0" fillId="0" borderId="11" xfId="1" applyNumberFormat="1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wrapText="1"/>
    </xf>
    <xf numFmtId="10" fontId="3" fillId="0" borderId="6" xfId="1" applyNumberFormat="1" applyFont="1" applyBorder="1" applyAlignment="1">
      <alignment wrapText="1"/>
    </xf>
    <xf numFmtId="2" fontId="0" fillId="0" borderId="5" xfId="0" applyNumberFormat="1" applyFont="1" applyFill="1" applyBorder="1" applyAlignment="1">
      <alignment wrapText="1"/>
    </xf>
    <xf numFmtId="2" fontId="0" fillId="0" borderId="0" xfId="0" applyNumberFormat="1" applyFont="1" applyFill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10" fontId="3" fillId="0" borderId="9" xfId="1" applyNumberFormat="1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10" fontId="0" fillId="0" borderId="5" xfId="0" applyNumberFormat="1" applyBorder="1"/>
    <xf numFmtId="10" fontId="0" fillId="0" borderId="0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1" xfId="0" applyFont="1" applyBorder="1"/>
    <xf numFmtId="164" fontId="0" fillId="0" borderId="1" xfId="0" applyNumberFormat="1" applyBorder="1"/>
    <xf numFmtId="0" fontId="0" fillId="0" borderId="0" xfId="0" applyBorder="1"/>
    <xf numFmtId="10" fontId="0" fillId="0" borderId="0" xfId="1" applyNumberFormat="1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64" fontId="0" fillId="0" borderId="1" xfId="0" applyNumberFormat="1" applyFill="1" applyBorder="1" applyAlignment="1"/>
    <xf numFmtId="0" fontId="0" fillId="0" borderId="0" xfId="0" applyFill="1" applyBorder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zoomScale="60" zoomScaleNormal="60" workbookViewId="0">
      <selection activeCell="O37" sqref="O37"/>
    </sheetView>
  </sheetViews>
  <sheetFormatPr defaultColWidth="11" defaultRowHeight="15.75" x14ac:dyDescent="0.25"/>
  <cols>
    <col min="1" max="1" width="51.625" customWidth="1"/>
    <col min="2" max="2" width="14.875" customWidth="1"/>
    <col min="3" max="3" width="22.125" customWidth="1"/>
    <col min="4" max="4" width="13.5" bestFit="1" customWidth="1"/>
    <col min="5" max="5" width="27" customWidth="1"/>
    <col min="8" max="8" width="20.125" customWidth="1"/>
    <col min="10" max="10" width="11.75" customWidth="1"/>
    <col min="11" max="11" width="11.375" bestFit="1" customWidth="1"/>
    <col min="15" max="15" width="12.25" customWidth="1"/>
    <col min="19" max="19" width="12.75" customWidth="1"/>
  </cols>
  <sheetData>
    <row r="1" spans="1:23" x14ac:dyDescent="0.25">
      <c r="A1" s="2" t="s">
        <v>3</v>
      </c>
      <c r="B1" s="2" t="s">
        <v>0</v>
      </c>
      <c r="C1" s="2" t="s">
        <v>1</v>
      </c>
      <c r="H1" s="9"/>
      <c r="I1" s="10" t="str">
        <f>A2</f>
        <v>AAPL</v>
      </c>
      <c r="J1" s="11"/>
      <c r="K1" s="12"/>
      <c r="L1" s="9"/>
      <c r="M1" s="13" t="str">
        <f>A3</f>
        <v>ANF</v>
      </c>
      <c r="N1" s="11"/>
      <c r="O1" s="12"/>
      <c r="P1" s="9"/>
      <c r="Q1" s="13" t="str">
        <f>A4</f>
        <v>A</v>
      </c>
      <c r="R1" s="14"/>
      <c r="S1" s="15"/>
    </row>
    <row r="2" spans="1:23" ht="31.5" x14ac:dyDescent="0.25">
      <c r="A2" s="1" t="s">
        <v>10</v>
      </c>
      <c r="B2" s="8">
        <f>K18</f>
        <v>2.1672579614868077E-2</v>
      </c>
      <c r="C2" s="8">
        <f>K19</f>
        <v>6.2643502921790953E-2</v>
      </c>
      <c r="H2" s="9"/>
      <c r="I2" s="36" t="s">
        <v>11</v>
      </c>
      <c r="J2" s="37" t="s">
        <v>12</v>
      </c>
      <c r="K2" s="38" t="s">
        <v>0</v>
      </c>
      <c r="L2" s="9"/>
      <c r="M2" s="36" t="s">
        <v>11</v>
      </c>
      <c r="N2" s="37" t="s">
        <v>12</v>
      </c>
      <c r="O2" s="38" t="s">
        <v>0</v>
      </c>
      <c r="P2" s="9"/>
      <c r="Q2" s="36" t="s">
        <v>11</v>
      </c>
      <c r="R2" s="37" t="s">
        <v>12</v>
      </c>
      <c r="S2" s="38" t="s">
        <v>0</v>
      </c>
      <c r="W2" s="50"/>
    </row>
    <row r="3" spans="1:23" x14ac:dyDescent="0.25">
      <c r="A3" s="1" t="s">
        <v>16</v>
      </c>
      <c r="B3" s="8">
        <f>O18</f>
        <v>4.9999188803640356E-2</v>
      </c>
      <c r="C3" s="8">
        <f>O19</f>
        <v>0.11839654892600757</v>
      </c>
      <c r="H3" s="16">
        <v>44166</v>
      </c>
      <c r="I3" s="27">
        <v>132.69</v>
      </c>
      <c r="J3" s="28"/>
      <c r="K3" s="29"/>
      <c r="L3" s="9"/>
      <c r="M3" s="53">
        <v>20.36</v>
      </c>
      <c r="N3" s="18"/>
      <c r="O3" s="19"/>
      <c r="P3" s="9"/>
      <c r="Q3" s="17">
        <v>118.49</v>
      </c>
      <c r="R3" s="18"/>
      <c r="S3" s="19"/>
      <c r="W3" s="50"/>
    </row>
    <row r="4" spans="1:23" x14ac:dyDescent="0.25">
      <c r="A4" s="1" t="s">
        <v>13</v>
      </c>
      <c r="B4" s="8">
        <f>S18</f>
        <v>1.3000852732550179E-2</v>
      </c>
      <c r="C4" s="8">
        <f>S19</f>
        <v>7.2343886948953079E-2</v>
      </c>
      <c r="H4" s="16">
        <v>44197</v>
      </c>
      <c r="I4" s="27">
        <v>131.96</v>
      </c>
      <c r="J4" s="28"/>
      <c r="K4" s="30">
        <f t="shared" ref="K4:K16" si="0">LN((I4+J4)/I3)</f>
        <v>-5.5167341879643174E-3</v>
      </c>
      <c r="L4" s="9"/>
      <c r="M4" s="54">
        <v>23.07</v>
      </c>
      <c r="N4" s="18"/>
      <c r="O4" s="20">
        <f t="shared" ref="O4:O16" si="1">LN((M4+N4)/M3)</f>
        <v>0.1249608805033403</v>
      </c>
      <c r="P4" s="9"/>
      <c r="Q4" s="17">
        <v>120.17</v>
      </c>
      <c r="R4" s="18">
        <v>0.19400000000000001</v>
      </c>
      <c r="S4" s="20">
        <f t="shared" ref="S4:S16" si="2">LN((Q4+R4)/Q3)</f>
        <v>1.5691916013406984E-2</v>
      </c>
      <c r="W4" s="51"/>
    </row>
    <row r="5" spans="1:23" x14ac:dyDescent="0.25">
      <c r="H5" s="16">
        <v>44228</v>
      </c>
      <c r="I5" s="27">
        <v>121.26</v>
      </c>
      <c r="J5" s="28">
        <v>0.20499999999999999</v>
      </c>
      <c r="K5" s="30">
        <f t="shared" si="0"/>
        <v>-8.2872690922333889E-2</v>
      </c>
      <c r="L5" s="9"/>
      <c r="M5" s="54">
        <v>27.37</v>
      </c>
      <c r="N5" s="18"/>
      <c r="O5" s="20">
        <f t="shared" si="1"/>
        <v>0.1709144508669255</v>
      </c>
      <c r="P5" s="9"/>
      <c r="Q5" s="17">
        <v>122.07</v>
      </c>
      <c r="R5" s="18"/>
      <c r="S5" s="20">
        <f t="shared" si="2"/>
        <v>1.5687243758499756E-2</v>
      </c>
      <c r="W5" s="51"/>
    </row>
    <row r="6" spans="1:23" x14ac:dyDescent="0.25">
      <c r="H6" s="16">
        <v>44256</v>
      </c>
      <c r="I6" s="27">
        <v>122.15</v>
      </c>
      <c r="J6" s="28"/>
      <c r="K6" s="30">
        <f t="shared" si="0"/>
        <v>7.3127970601647744E-3</v>
      </c>
      <c r="L6" s="9"/>
      <c r="M6" s="54">
        <v>34.31</v>
      </c>
      <c r="N6" s="18"/>
      <c r="O6" s="20">
        <f t="shared" si="1"/>
        <v>0.22598933381777073</v>
      </c>
      <c r="P6" s="9"/>
      <c r="Q6" s="17">
        <v>127.14</v>
      </c>
      <c r="R6" s="18"/>
      <c r="S6" s="20">
        <f t="shared" si="2"/>
        <v>4.0694190826554413E-2</v>
      </c>
      <c r="W6" s="51"/>
    </row>
    <row r="7" spans="1:23" x14ac:dyDescent="0.25">
      <c r="A7" s="57" t="s">
        <v>17</v>
      </c>
      <c r="B7" s="48" t="str">
        <f>$A$2</f>
        <v>AAPL</v>
      </c>
      <c r="C7" s="48" t="str">
        <f>$A$3</f>
        <v>ANF</v>
      </c>
      <c r="D7" s="48" t="str">
        <f>$A$4</f>
        <v>A</v>
      </c>
      <c r="H7" s="16">
        <v>44287</v>
      </c>
      <c r="I7" s="27">
        <v>131.46</v>
      </c>
      <c r="J7" s="28"/>
      <c r="K7" s="30">
        <f t="shared" si="0"/>
        <v>7.3452825131680791E-2</v>
      </c>
      <c r="L7" s="9"/>
      <c r="M7" s="54">
        <v>37.49</v>
      </c>
      <c r="N7" s="18"/>
      <c r="O7" s="20">
        <f t="shared" si="1"/>
        <v>8.8637373877462303E-2</v>
      </c>
      <c r="P7" s="9"/>
      <c r="Q7" s="17">
        <v>133.63999999999999</v>
      </c>
      <c r="R7" s="18">
        <v>0.19400000000000001</v>
      </c>
      <c r="S7" s="20">
        <f t="shared" si="2"/>
        <v>5.1311384518086756E-2</v>
      </c>
      <c r="W7" s="51"/>
    </row>
    <row r="8" spans="1:23" x14ac:dyDescent="0.25">
      <c r="A8" s="48" t="str">
        <f>$A$2</f>
        <v>AAPL</v>
      </c>
      <c r="B8" s="59">
        <v>1</v>
      </c>
      <c r="C8" s="59">
        <v>-0.55200879392744673</v>
      </c>
      <c r="D8" s="59">
        <v>0.39068359701595007</v>
      </c>
      <c r="H8" s="16">
        <v>44317</v>
      </c>
      <c r="I8" s="31">
        <v>124.61</v>
      </c>
      <c r="J8" s="32">
        <v>0.22</v>
      </c>
      <c r="K8" s="30">
        <f t="shared" si="0"/>
        <v>-5.1749811172470628E-2</v>
      </c>
      <c r="L8" s="9"/>
      <c r="M8" s="54">
        <v>42.7</v>
      </c>
      <c r="N8" s="18"/>
      <c r="O8" s="20">
        <f t="shared" si="1"/>
        <v>0.13012468948675829</v>
      </c>
      <c r="P8" s="9"/>
      <c r="Q8" s="17">
        <v>138.13</v>
      </c>
      <c r="R8" s="18"/>
      <c r="S8" s="20">
        <f t="shared" si="2"/>
        <v>3.3045653223312772E-2</v>
      </c>
      <c r="W8" s="51"/>
    </row>
    <row r="9" spans="1:23" x14ac:dyDescent="0.25">
      <c r="A9" s="48" t="str">
        <f>$A$3</f>
        <v>ANF</v>
      </c>
      <c r="B9" s="59">
        <v>-0.55200879392744673</v>
      </c>
      <c r="C9" s="59">
        <v>1</v>
      </c>
      <c r="D9" s="59">
        <v>-0.13462210405612116</v>
      </c>
      <c r="H9" s="16">
        <v>44348</v>
      </c>
      <c r="I9" s="31">
        <v>136.96</v>
      </c>
      <c r="J9" s="28"/>
      <c r="K9" s="30">
        <f t="shared" si="0"/>
        <v>9.4500052438655807E-2</v>
      </c>
      <c r="L9" s="9"/>
      <c r="M9" s="54">
        <v>46.43</v>
      </c>
      <c r="N9" s="18"/>
      <c r="O9" s="20">
        <f t="shared" si="1"/>
        <v>8.3746881797251371E-2</v>
      </c>
      <c r="P9" s="9"/>
      <c r="Q9" s="17">
        <v>147.81</v>
      </c>
      <c r="R9" s="18"/>
      <c r="S9" s="20">
        <f t="shared" si="2"/>
        <v>6.7732394512112951E-2</v>
      </c>
      <c r="W9" s="51"/>
    </row>
    <row r="10" spans="1:23" x14ac:dyDescent="0.25">
      <c r="A10" s="48" t="str">
        <f>$A$4</f>
        <v>A</v>
      </c>
      <c r="B10" s="59">
        <v>0.39068359701595007</v>
      </c>
      <c r="C10" s="59">
        <v>-0.13462210405612116</v>
      </c>
      <c r="D10" s="59">
        <v>1</v>
      </c>
      <c r="H10" s="16">
        <v>44378</v>
      </c>
      <c r="I10" s="31">
        <v>145.86000000000001</v>
      </c>
      <c r="J10" s="28"/>
      <c r="K10" s="30">
        <f t="shared" si="0"/>
        <v>6.2958345162655041E-2</v>
      </c>
      <c r="L10" s="9"/>
      <c r="M10" s="54">
        <v>37.81</v>
      </c>
      <c r="N10" s="18"/>
      <c r="O10" s="20">
        <f t="shared" si="1"/>
        <v>-0.20537218412898872</v>
      </c>
      <c r="P10" s="9"/>
      <c r="Q10" s="17">
        <v>153.22999999999999</v>
      </c>
      <c r="R10" s="18">
        <v>0.19400000000000001</v>
      </c>
      <c r="S10" s="20">
        <f t="shared" si="2"/>
        <v>3.7277665187343802E-2</v>
      </c>
      <c r="W10" s="51"/>
    </row>
    <row r="11" spans="1:23" x14ac:dyDescent="0.25">
      <c r="H11" s="16">
        <v>44409</v>
      </c>
      <c r="I11" s="31">
        <v>151.83000000000001</v>
      </c>
      <c r="J11" s="28">
        <v>0.22</v>
      </c>
      <c r="K11" s="30">
        <f t="shared" si="0"/>
        <v>4.156215656728663E-2</v>
      </c>
      <c r="L11" s="9"/>
      <c r="M11" s="54">
        <v>35.76</v>
      </c>
      <c r="N11" s="18"/>
      <c r="O11" s="20">
        <f t="shared" si="1"/>
        <v>-5.5743667597528267E-2</v>
      </c>
      <c r="P11" s="9"/>
      <c r="Q11" s="17">
        <v>175.47</v>
      </c>
      <c r="R11" s="18"/>
      <c r="S11" s="20">
        <f t="shared" si="2"/>
        <v>0.13552802753295926</v>
      </c>
      <c r="W11" s="51"/>
    </row>
    <row r="12" spans="1:23" x14ac:dyDescent="0.25">
      <c r="A12" s="2" t="s">
        <v>4</v>
      </c>
      <c r="B12" s="48" t="str">
        <f>$A$2</f>
        <v>AAPL</v>
      </c>
      <c r="C12" s="48" t="str">
        <f>$A$3</f>
        <v>ANF</v>
      </c>
      <c r="D12" s="48" t="str">
        <f>$A$4</f>
        <v>A</v>
      </c>
      <c r="H12" s="16">
        <v>44440</v>
      </c>
      <c r="I12" s="31">
        <v>141.5</v>
      </c>
      <c r="J12" s="28"/>
      <c r="K12" s="30">
        <f t="shared" si="0"/>
        <v>-7.0461756810804105E-2</v>
      </c>
      <c r="L12" s="9"/>
      <c r="M12" s="54">
        <v>37.630000000000003</v>
      </c>
      <c r="N12" s="18"/>
      <c r="O12" s="20">
        <f t="shared" si="1"/>
        <v>5.0971654300032719E-2</v>
      </c>
      <c r="P12" s="9"/>
      <c r="Q12" s="17">
        <v>157.53</v>
      </c>
      <c r="R12" s="18"/>
      <c r="S12" s="20">
        <f t="shared" si="2"/>
        <v>-0.10785217180516651</v>
      </c>
      <c r="W12" s="51"/>
    </row>
    <row r="13" spans="1:23" x14ac:dyDescent="0.25">
      <c r="A13" s="48" t="str">
        <f>$A$2</f>
        <v>AAPL</v>
      </c>
      <c r="B13" s="49">
        <f>C2</f>
        <v>6.2643502921790953E-2</v>
      </c>
      <c r="C13" s="49">
        <v>0</v>
      </c>
      <c r="D13" s="49">
        <v>0</v>
      </c>
      <c r="H13" s="16">
        <v>44470</v>
      </c>
      <c r="I13" s="31">
        <v>149.80000000000001</v>
      </c>
      <c r="J13" s="28"/>
      <c r="K13" s="30">
        <f t="shared" si="0"/>
        <v>5.7001353999826844E-2</v>
      </c>
      <c r="L13" s="9"/>
      <c r="M13" s="54">
        <v>39.54</v>
      </c>
      <c r="N13" s="18"/>
      <c r="O13" s="20">
        <f t="shared" si="1"/>
        <v>4.9511213137124914E-2</v>
      </c>
      <c r="P13" s="9"/>
      <c r="Q13" s="17">
        <v>157.49</v>
      </c>
      <c r="R13" s="18">
        <v>0.19400000000000001</v>
      </c>
      <c r="S13" s="20">
        <f t="shared" si="2"/>
        <v>9.7711403841617504E-4</v>
      </c>
      <c r="W13" s="51"/>
    </row>
    <row r="14" spans="1:23" x14ac:dyDescent="0.25">
      <c r="A14" s="48" t="str">
        <f>$A$3</f>
        <v>ANF</v>
      </c>
      <c r="B14" s="49">
        <v>0</v>
      </c>
      <c r="C14" s="49">
        <f>C3</f>
        <v>0.11839654892600757</v>
      </c>
      <c r="D14" s="49">
        <v>0</v>
      </c>
      <c r="H14" s="16">
        <v>44501</v>
      </c>
      <c r="I14" s="31">
        <v>165.3</v>
      </c>
      <c r="J14" s="32">
        <v>0.22</v>
      </c>
      <c r="K14" s="30">
        <f t="shared" si="0"/>
        <v>9.9790962354168414E-2</v>
      </c>
      <c r="L14" s="9"/>
      <c r="M14" s="54">
        <v>36</v>
      </c>
      <c r="N14" s="18"/>
      <c r="O14" s="20">
        <f t="shared" si="1"/>
        <v>-9.3793879286360862E-2</v>
      </c>
      <c r="P14" s="9"/>
      <c r="Q14" s="17">
        <v>150.9</v>
      </c>
      <c r="R14" s="18"/>
      <c r="S14" s="20">
        <f t="shared" si="2"/>
        <v>-4.2744598412686116E-2</v>
      </c>
      <c r="W14" s="51"/>
    </row>
    <row r="15" spans="1:23" x14ac:dyDescent="0.25">
      <c r="A15" s="48" t="str">
        <f>$A$4</f>
        <v>A</v>
      </c>
      <c r="B15" s="49">
        <v>0</v>
      </c>
      <c r="C15" s="49">
        <v>0</v>
      </c>
      <c r="D15" s="49">
        <f>C4</f>
        <v>7.2343886948953079E-2</v>
      </c>
      <c r="H15" s="16">
        <v>44531</v>
      </c>
      <c r="I15" s="27">
        <v>177.57</v>
      </c>
      <c r="J15" s="28"/>
      <c r="K15" s="30">
        <f t="shared" si="0"/>
        <v>7.1602892543764798E-2</v>
      </c>
      <c r="L15" s="9"/>
      <c r="M15" s="54">
        <v>34.83</v>
      </c>
      <c r="N15" s="18"/>
      <c r="O15" s="20">
        <f t="shared" si="1"/>
        <v>-3.3039854078200266E-2</v>
      </c>
      <c r="P15" s="9"/>
      <c r="Q15" s="17">
        <v>159.65</v>
      </c>
      <c r="R15" s="18"/>
      <c r="S15" s="20">
        <f t="shared" si="2"/>
        <v>5.636655338698783E-2</v>
      </c>
      <c r="W15" s="51"/>
    </row>
    <row r="16" spans="1:23" x14ac:dyDescent="0.25">
      <c r="H16" s="16">
        <v>44562</v>
      </c>
      <c r="I16" s="33">
        <v>174.78</v>
      </c>
      <c r="J16" s="34"/>
      <c r="K16" s="35">
        <f t="shared" si="0"/>
        <v>-1.5836857171345101E-2</v>
      </c>
      <c r="L16" s="9"/>
      <c r="M16" s="55">
        <v>39</v>
      </c>
      <c r="N16" s="22"/>
      <c r="O16" s="23">
        <f t="shared" si="1"/>
        <v>0.11308256175173662</v>
      </c>
      <c r="P16" s="9"/>
      <c r="Q16" s="21">
        <v>139.32</v>
      </c>
      <c r="R16" s="22">
        <v>0.21</v>
      </c>
      <c r="S16" s="23">
        <f t="shared" si="2"/>
        <v>-0.13470428725667569</v>
      </c>
      <c r="W16" s="51"/>
    </row>
    <row r="17" spans="1:23" x14ac:dyDescent="0.25">
      <c r="A17" s="7" t="s">
        <v>2</v>
      </c>
      <c r="B17" s="48" t="str">
        <f>$A$2</f>
        <v>AAPL</v>
      </c>
      <c r="C17" s="48" t="str">
        <f>$A$3</f>
        <v>ANF</v>
      </c>
      <c r="D17" s="48" t="str">
        <f>$A$4</f>
        <v>A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W17" s="50"/>
    </row>
    <row r="18" spans="1:23" x14ac:dyDescent="0.25">
      <c r="A18" s="48" t="str">
        <f>$A$2</f>
        <v>AAPL</v>
      </c>
      <c r="B18" s="59">
        <f>VARP(Лист1!$I$22:$I$34)</f>
        <v>3.6223462692114763E-3</v>
      </c>
      <c r="C18" s="59">
        <v>-3.7791921036106025E-3</v>
      </c>
      <c r="D18" s="59">
        <v>1.6343344876892012E-3</v>
      </c>
      <c r="H18" s="24" t="s">
        <v>14</v>
      </c>
      <c r="I18" s="9"/>
      <c r="J18" s="9"/>
      <c r="K18" s="25">
        <f>AVERAGE(K4:K16)</f>
        <v>2.1672579614868077E-2</v>
      </c>
      <c r="L18" s="9"/>
      <c r="M18" s="9"/>
      <c r="N18" s="9"/>
      <c r="O18" s="25">
        <f>AVERAGE(O4:O16)</f>
        <v>4.9999188803640356E-2</v>
      </c>
      <c r="P18" s="9"/>
      <c r="Q18" s="9"/>
      <c r="R18" s="9"/>
      <c r="S18" s="25">
        <f>AVERAGE(S4:S16)</f>
        <v>1.3000852732550179E-2</v>
      </c>
      <c r="W18" s="52"/>
    </row>
    <row r="19" spans="1:23" x14ac:dyDescent="0.25">
      <c r="A19" s="48" t="str">
        <f>$A$3</f>
        <v>ANF</v>
      </c>
      <c r="B19" s="59">
        <v>-3.7791921036106025E-3</v>
      </c>
      <c r="C19" s="59">
        <f>VARP(Лист1!$J$22:$J$34)</f>
        <v>1.2939454890081695E-2</v>
      </c>
      <c r="D19" s="59">
        <v>-1.0643761890922353E-3</v>
      </c>
      <c r="H19" s="24" t="s">
        <v>1</v>
      </c>
      <c r="I19" s="9"/>
      <c r="J19" s="9"/>
      <c r="K19" s="26">
        <f>_xlfn.STDEV.S(K4:K16)</f>
        <v>6.2643502921790953E-2</v>
      </c>
      <c r="L19" s="9"/>
      <c r="M19" s="9"/>
      <c r="N19" s="9"/>
      <c r="O19" s="26">
        <f>_xlfn.STDEV.S(O4:O16)</f>
        <v>0.11839654892600757</v>
      </c>
      <c r="P19" s="9"/>
      <c r="Q19" s="9"/>
      <c r="R19" s="9"/>
      <c r="S19" s="26">
        <f>_xlfn.STDEV.S(S4:S16)</f>
        <v>7.2343886948953079E-2</v>
      </c>
      <c r="W19" s="51"/>
    </row>
    <row r="20" spans="1:23" x14ac:dyDescent="0.25">
      <c r="A20" s="48" t="str">
        <f>$A$4</f>
        <v>A</v>
      </c>
      <c r="B20" s="59">
        <v>1.6343344876892012E-3</v>
      </c>
      <c r="C20" s="59">
        <v>-1.0643761890922353E-3</v>
      </c>
      <c r="D20" s="59">
        <f>VARP(Лист1!$K$22:$K$34)</f>
        <v>4.8310504420457558E-3</v>
      </c>
    </row>
    <row r="21" spans="1:23" x14ac:dyDescent="0.25">
      <c r="H21" s="6" t="s">
        <v>15</v>
      </c>
      <c r="I21" s="39" t="str">
        <f>A2</f>
        <v>AAPL</v>
      </c>
      <c r="J21" s="40" t="str">
        <f>A3</f>
        <v>ANF</v>
      </c>
      <c r="K21" s="41" t="str">
        <f>A4</f>
        <v>A</v>
      </c>
      <c r="P21" s="50"/>
      <c r="Q21" s="50"/>
      <c r="R21" s="50"/>
      <c r="S21" s="50"/>
    </row>
    <row r="22" spans="1:23" x14ac:dyDescent="0.25">
      <c r="A22" s="2" t="s">
        <v>5</v>
      </c>
      <c r="B22" s="48" t="str">
        <f>$A$2</f>
        <v>AAPL</v>
      </c>
      <c r="C22" s="48" t="str">
        <f>$A$3</f>
        <v>ANF</v>
      </c>
      <c r="D22" s="48" t="str">
        <f>$A$4</f>
        <v>A</v>
      </c>
      <c r="E22" s="60" t="s">
        <v>6</v>
      </c>
      <c r="I22" s="42">
        <f>K4</f>
        <v>-5.5167341879643174E-3</v>
      </c>
      <c r="J22" s="43">
        <f>O4</f>
        <v>0.1249608805033403</v>
      </c>
      <c r="K22" s="44">
        <f>S4</f>
        <v>1.5691916013406984E-2</v>
      </c>
      <c r="P22" s="50"/>
      <c r="Q22" s="50"/>
      <c r="R22" s="50"/>
      <c r="S22" s="50"/>
    </row>
    <row r="23" spans="1:23" x14ac:dyDescent="0.25">
      <c r="A23" s="48" t="str">
        <f>$A$2</f>
        <v>AAPL</v>
      </c>
      <c r="B23" s="4">
        <f>B18</f>
        <v>3.6223462692114763E-3</v>
      </c>
      <c r="C23" s="4">
        <f t="shared" ref="C23:D23" si="3">C18</f>
        <v>-3.7791921036106025E-3</v>
      </c>
      <c r="D23" s="4">
        <f t="shared" si="3"/>
        <v>1.6343344876892012E-3</v>
      </c>
      <c r="E23">
        <f>B26</f>
        <v>0.52950881834746233</v>
      </c>
      <c r="I23" s="42">
        <f>K5</f>
        <v>-8.2872690922333889E-2</v>
      </c>
      <c r="J23" s="43">
        <f>O5</f>
        <v>0.1709144508669255</v>
      </c>
      <c r="K23" s="44">
        <f>S5</f>
        <v>1.5687243758499756E-2</v>
      </c>
      <c r="P23" s="58"/>
      <c r="Q23" s="58"/>
      <c r="R23" s="58"/>
      <c r="S23" s="58"/>
    </row>
    <row r="24" spans="1:23" x14ac:dyDescent="0.25">
      <c r="A24" s="48" t="str">
        <f>$A$3</f>
        <v>ANF</v>
      </c>
      <c r="B24" s="4">
        <f t="shared" ref="B24:D24" si="4">B19</f>
        <v>-3.7791921036106025E-3</v>
      </c>
      <c r="C24" s="4">
        <f t="shared" si="4"/>
        <v>1.2939454890081695E-2</v>
      </c>
      <c r="D24" s="4">
        <f t="shared" si="4"/>
        <v>-1.0643761890922353E-3</v>
      </c>
      <c r="E24">
        <f>C26</f>
        <v>0.47049118165253789</v>
      </c>
      <c r="I24" s="42">
        <f>K6</f>
        <v>7.3127970601647744E-3</v>
      </c>
      <c r="J24" s="43">
        <f>O6</f>
        <v>0.22598933381777073</v>
      </c>
      <c r="K24" s="44">
        <f>S6</f>
        <v>4.0694190826554413E-2</v>
      </c>
      <c r="P24" s="56"/>
      <c r="Q24" s="56"/>
      <c r="R24" s="56"/>
      <c r="S24" s="56"/>
    </row>
    <row r="25" spans="1:23" x14ac:dyDescent="0.25">
      <c r="A25" s="48" t="str">
        <f>$A$4</f>
        <v>A</v>
      </c>
      <c r="B25" s="4">
        <f t="shared" ref="B25:C25" si="5">B20</f>
        <v>1.6343344876892012E-3</v>
      </c>
      <c r="C25" s="4">
        <f t="shared" si="5"/>
        <v>-1.0643761890922353E-3</v>
      </c>
      <c r="D25" s="4">
        <f>D20</f>
        <v>4.8310504420457558E-3</v>
      </c>
      <c r="E25">
        <f>D26</f>
        <v>0</v>
      </c>
      <c r="I25" s="42">
        <f>K7</f>
        <v>7.3452825131680791E-2</v>
      </c>
      <c r="J25" s="43">
        <f>O7</f>
        <v>8.8637373877462303E-2</v>
      </c>
      <c r="K25" s="44">
        <f>S7</f>
        <v>5.1311384518086756E-2</v>
      </c>
      <c r="P25" s="56"/>
      <c r="Q25" s="56"/>
      <c r="R25" s="56"/>
      <c r="S25" s="56"/>
    </row>
    <row r="26" spans="1:23" x14ac:dyDescent="0.25">
      <c r="A26" s="3" t="s">
        <v>6</v>
      </c>
      <c r="B26" s="5">
        <v>0.52950881834746233</v>
      </c>
      <c r="C26" s="5">
        <v>0.47049118165253789</v>
      </c>
      <c r="D26" s="5">
        <v>0</v>
      </c>
      <c r="I26" s="42">
        <f>K8</f>
        <v>-5.1749811172470628E-2</v>
      </c>
      <c r="J26" s="43">
        <f>O8</f>
        <v>0.13012468948675829</v>
      </c>
      <c r="K26" s="44">
        <f>S8</f>
        <v>3.3045653223312772E-2</v>
      </c>
      <c r="P26" s="56"/>
      <c r="Q26" s="56"/>
      <c r="R26" s="56"/>
      <c r="S26" s="56"/>
    </row>
    <row r="27" spans="1:23" x14ac:dyDescent="0.25">
      <c r="A27" s="3" t="s">
        <v>7</v>
      </c>
      <c r="B27" s="5">
        <f>SQRT(MMULT(MMULT(B26:D26,B23:D25),E23:E25))</f>
        <v>4.4686916594260363E-2</v>
      </c>
      <c r="C27" s="5"/>
      <c r="D27" s="5"/>
      <c r="I27" s="42">
        <f>K9</f>
        <v>9.4500052438655807E-2</v>
      </c>
      <c r="J27" s="43">
        <f>O9</f>
        <v>8.3746881797251371E-2</v>
      </c>
      <c r="K27" s="44">
        <f>S9</f>
        <v>6.7732394512112951E-2</v>
      </c>
      <c r="P27" s="50"/>
      <c r="Q27" s="50"/>
      <c r="R27" s="50"/>
      <c r="S27" s="50"/>
    </row>
    <row r="28" spans="1:23" x14ac:dyDescent="0.25">
      <c r="A28" s="3" t="s">
        <v>8</v>
      </c>
      <c r="B28" s="5">
        <f>B26*B2+C26*B3+D26*B4</f>
        <v>3.4999999444303188E-2</v>
      </c>
      <c r="C28" s="5"/>
      <c r="D28" s="5"/>
      <c r="I28" s="42">
        <f>K10</f>
        <v>6.2958345162655041E-2</v>
      </c>
      <c r="J28" s="43">
        <f>O10</f>
        <v>-0.20537218412898872</v>
      </c>
      <c r="K28" s="44">
        <f>S10</f>
        <v>3.7277665187343802E-2</v>
      </c>
      <c r="P28" s="50"/>
      <c r="Q28" s="50"/>
      <c r="R28" s="50"/>
      <c r="S28" s="50"/>
    </row>
    <row r="29" spans="1:23" x14ac:dyDescent="0.25">
      <c r="A29" s="3" t="s">
        <v>9</v>
      </c>
      <c r="B29" s="5">
        <f>B26+C26+D26</f>
        <v>1.0000000000000002</v>
      </c>
      <c r="C29" s="5"/>
      <c r="D29" s="5"/>
      <c r="I29" s="42">
        <f>K11</f>
        <v>4.156215656728663E-2</v>
      </c>
      <c r="J29" s="43">
        <f>O11</f>
        <v>-5.5743667597528267E-2</v>
      </c>
      <c r="K29" s="44">
        <f>S11</f>
        <v>0.13552802753295926</v>
      </c>
      <c r="P29" s="50"/>
      <c r="Q29" s="50"/>
      <c r="R29" s="50"/>
      <c r="S29" s="50"/>
    </row>
    <row r="30" spans="1:23" x14ac:dyDescent="0.25">
      <c r="I30" s="42">
        <f>K12</f>
        <v>-7.0461756810804105E-2</v>
      </c>
      <c r="J30" s="43">
        <f>O12</f>
        <v>5.0971654300032719E-2</v>
      </c>
      <c r="K30" s="44">
        <f>S12</f>
        <v>-0.10785217180516651</v>
      </c>
      <c r="P30" s="58"/>
      <c r="Q30" s="58"/>
      <c r="R30" s="58"/>
      <c r="S30" s="58"/>
    </row>
    <row r="31" spans="1:23" x14ac:dyDescent="0.25">
      <c r="I31" s="42">
        <f>K13</f>
        <v>5.7001353999826844E-2</v>
      </c>
      <c r="J31" s="43">
        <f>O13</f>
        <v>4.9511213137124914E-2</v>
      </c>
      <c r="K31" s="44">
        <f>S13</f>
        <v>9.7711403841617504E-4</v>
      </c>
      <c r="P31" s="56"/>
      <c r="Q31" s="56"/>
      <c r="R31" s="56"/>
      <c r="S31" s="56"/>
    </row>
    <row r="32" spans="1:23" x14ac:dyDescent="0.25">
      <c r="A32" s="6" t="s">
        <v>18</v>
      </c>
      <c r="I32" s="42">
        <f>K14</f>
        <v>9.9790962354168414E-2</v>
      </c>
      <c r="J32" s="43">
        <f>O14</f>
        <v>-9.3793879286360862E-2</v>
      </c>
      <c r="K32" s="44">
        <f>S14</f>
        <v>-4.2744598412686116E-2</v>
      </c>
      <c r="P32" s="56"/>
      <c r="Q32" s="56"/>
      <c r="R32" s="56"/>
      <c r="S32" s="56"/>
    </row>
    <row r="33" spans="1:19" x14ac:dyDescent="0.25">
      <c r="A33" s="5" t="s">
        <v>6</v>
      </c>
      <c r="B33" s="5">
        <v>0.35299632589313568</v>
      </c>
      <c r="C33" s="5">
        <v>0.64700367410686421</v>
      </c>
      <c r="D33" s="5">
        <v>0</v>
      </c>
      <c r="I33" s="42">
        <f>K15</f>
        <v>7.1602892543764798E-2</v>
      </c>
      <c r="J33" s="43">
        <f>O15</f>
        <v>-3.3039854078200266E-2</v>
      </c>
      <c r="K33" s="44">
        <f>S15</f>
        <v>5.636655338698783E-2</v>
      </c>
      <c r="P33" s="56"/>
      <c r="Q33" s="56"/>
      <c r="R33" s="56"/>
      <c r="S33" s="56"/>
    </row>
    <row r="34" spans="1:19" x14ac:dyDescent="0.25">
      <c r="A34" s="5" t="s">
        <v>7</v>
      </c>
      <c r="B34" s="5">
        <v>6.4356371693640529E-2</v>
      </c>
      <c r="C34" s="5"/>
      <c r="D34" s="5"/>
      <c r="I34" s="45">
        <f>K16</f>
        <v>-1.5836857171345101E-2</v>
      </c>
      <c r="J34" s="46">
        <f>O16</f>
        <v>0.11308256175173662</v>
      </c>
      <c r="K34" s="47">
        <f>S16</f>
        <v>-0.13470428725667569</v>
      </c>
      <c r="P34" s="50"/>
      <c r="Q34" s="50"/>
      <c r="R34" s="50"/>
      <c r="S34" s="50"/>
    </row>
    <row r="35" spans="1:19" x14ac:dyDescent="0.25">
      <c r="A35" s="5" t="s">
        <v>8</v>
      </c>
      <c r="B35" s="5">
        <v>3.9999999834993E-2</v>
      </c>
      <c r="C35" s="5"/>
      <c r="D35" s="5"/>
      <c r="P35" s="50"/>
      <c r="Q35" s="50"/>
      <c r="R35" s="50"/>
      <c r="S35" s="50"/>
    </row>
    <row r="36" spans="1:19" x14ac:dyDescent="0.25">
      <c r="A36" s="5" t="s">
        <v>9</v>
      </c>
      <c r="B36" s="5">
        <v>0.99999999999999989</v>
      </c>
      <c r="C36" s="5"/>
      <c r="D36" s="5"/>
      <c r="P36" s="50"/>
      <c r="Q36" s="50"/>
      <c r="R36" s="50"/>
      <c r="S36" s="50"/>
    </row>
    <row r="37" spans="1:19" x14ac:dyDescent="0.25">
      <c r="P37" s="50"/>
      <c r="Q37" s="50"/>
      <c r="R37" s="50"/>
      <c r="S37" s="50"/>
    </row>
    <row r="38" spans="1:19" x14ac:dyDescent="0.25">
      <c r="A38" s="5" t="s">
        <v>6</v>
      </c>
      <c r="B38" s="5">
        <v>0.23065152594609956</v>
      </c>
      <c r="C38" s="5">
        <v>0</v>
      </c>
      <c r="D38" s="5">
        <v>0.76934847405390039</v>
      </c>
      <c r="P38" s="50"/>
      <c r="Q38" s="50"/>
      <c r="R38" s="50"/>
      <c r="S38" s="50"/>
    </row>
    <row r="39" spans="1:19" x14ac:dyDescent="0.25">
      <c r="A39" s="5" t="s">
        <v>7</v>
      </c>
      <c r="B39" s="5">
        <v>6.0267933325087411E-2</v>
      </c>
      <c r="C39" s="5"/>
      <c r="D39" s="5"/>
    </row>
    <row r="40" spans="1:19" x14ac:dyDescent="0.25">
      <c r="A40" s="5" t="s">
        <v>8</v>
      </c>
      <c r="B40" s="5">
        <v>1.5000999770544615E-2</v>
      </c>
      <c r="C40" s="5"/>
      <c r="D40" s="5"/>
    </row>
    <row r="41" spans="1:19" x14ac:dyDescent="0.25">
      <c r="A41" s="5" t="s">
        <v>9</v>
      </c>
      <c r="B41" s="5">
        <v>1</v>
      </c>
      <c r="C41" s="5"/>
      <c r="D41" s="5"/>
    </row>
    <row r="43" spans="1:19" x14ac:dyDescent="0.25">
      <c r="A43" t="s">
        <v>6</v>
      </c>
      <c r="B43" s="5">
        <v>0.52950881834746233</v>
      </c>
      <c r="C43" s="5">
        <v>0.47049118165253789</v>
      </c>
      <c r="D43" s="5">
        <v>0</v>
      </c>
    </row>
    <row r="44" spans="1:19" x14ac:dyDescent="0.25">
      <c r="A44" t="s">
        <v>7</v>
      </c>
      <c r="B44" s="5">
        <v>4.4686916594260363E-2</v>
      </c>
      <c r="C44" s="5"/>
      <c r="D44" s="5"/>
    </row>
    <row r="45" spans="1:19" x14ac:dyDescent="0.25">
      <c r="A45" t="s">
        <v>8</v>
      </c>
      <c r="B45" s="5">
        <v>3.4999999444303188E-2</v>
      </c>
      <c r="C45" s="5"/>
      <c r="D45" s="5"/>
    </row>
    <row r="46" spans="1:19" x14ac:dyDescent="0.25">
      <c r="A46" t="s">
        <v>9</v>
      </c>
      <c r="B46" s="5">
        <v>1.0000000000000002</v>
      </c>
      <c r="C46" s="5"/>
      <c r="D4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Trickster</cp:lastModifiedBy>
  <dcterms:created xsi:type="dcterms:W3CDTF">2019-10-01T12:54:37Z</dcterms:created>
  <dcterms:modified xsi:type="dcterms:W3CDTF">2022-12-05T16:40:05Z</dcterms:modified>
</cp:coreProperties>
</file>