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externalLinks/externalLink4.xml" ContentType="application/vnd.openxmlformats-officedocument.spreadsheetml.externalLink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Расчет цены от себестоимости" sheetId="1" state="visible" r:id="rId5"/>
    <sheet name="Расчет прибыли от цены" sheetId="2" state="visible" r:id="rId6"/>
    <sheet name="ФОТ" sheetId="3" state="visible" r:id="rId7"/>
    <sheet name="Прочие расходы" sheetId="4" state="visible" r:id="rId8"/>
    <sheet name="Подрядчики" sheetId="5" state="visible" r:id="rId9"/>
    <sheet name="Лицензии" sheetId="6" state="visible" r:id="rId10"/>
  </sheets>
  <externalReferences>
    <externalReference r:id="rId1"/>
    <externalReference r:id="rId2"/>
    <externalReference r:id="rId3"/>
    <externalReference r:id="rId4"/>
  </externalReferences>
  <definedNames>
    <definedName name="FuelConsumption">'[1]params'!$B$7</definedName>
    <definedName name="FuelPrice">'[1]params'!$B$8</definedName>
    <definedName name="Item_5">#NAME?</definedName>
    <definedName name="o">"'file:///A:/VIRU/FAXES/EMPRICES/SOTR/MODTAP/MOD-TAP.XLS'#$mod_tap.$#ССЫЛ!$#ССЫЛ!:$#ССЫЛ!$#ССЫЛ!"</definedName>
    <definedName name="Percent">"'file://Courier/zip/Контракт 2000/34150000 Поставка КСА/Ориентировочная структура цены на поставку/Структура цены на поставку КСА.xls'#$Параметры.$#ССЫЛ!$#ССЫЛ!"</definedName>
    <definedName name="Transport">"'file://Pravosud/гас правосудие/Documents and Settings/Administrator/Local Settings/Temp/bat/Себестоимость СПО/Копия себестоимость Астерия (обновление без выезда).xls'#$Параметры.$#ССЫЛ!$#ССЫЛ!"</definedName>
    <definedName name="USD">"'file://Pravosud/гас правосудие/Documents and Settings/Administrator/Local Settings/Temp/bat/Себестоимость СПО/Копия себестоимость Астерия (обновление без выезда).xls'#$Параметры.$#ССЫЛ!$#ССЫЛ!"</definedName>
    <definedName name="Комплекс">"$#ССЫЛ!.$D$4"</definedName>
    <definedName name="ПК_2">"'file://Newgate/22 ЭКН/Контракт/341500-03 Поставка технических средств КСА изделия 83т525/83т525-02  ГШ ВВС/83т525-02  ГШ ВВС  Структура цены Ориентировочная.xls'#$Параметры.$#ССЫЛ!$#ССЫЛ!"</definedName>
    <definedName name="ПРФ">"'file://Newgate/22 ЭКН/Государственные контракты/811500-05  Войсковая часть 87406  Поставка продукции/КСУОУП ВИ ПКСМО МО РФ/КСУОУП Структура цены (2005-05-27) ver10.xls'#$Параметры.$#ССЫЛ!$#ССЫЛ!"</definedName>
    <definedName name="ПСРУК1">"'file://Pravosud/гас правосудие/КСУОУП Структура цены (АУМЦ).xls'#$Параметры.$#ССЫЛ!$#ССЫЛ!"</definedName>
    <definedName name="РС">"'file://Newgate/22 ЭКН/Государственные контракты/811500-05  Войсковая часть 87406  Поставка продукции/КСУОУП ВИ ПКСМО МО РФ/КСУОУП Структура цены (2005-05-27) ver10.xls'#$Параметры.$#ССЫЛ!$#ССЫЛ!"</definedName>
    <definedName name="РС_11">"'file://Newgate/22 ЭКН/Контракт/341500-03 Поставка технических средств КСА изделия 83т525/83т525-02  ГШ ВВС/83т525-02  ГШ ВВС  Структура цены Ориентировочная.xls'#$Параметры.$#ССЫЛ!$#ССЫЛ!"</definedName>
    <definedName name="РСЛАБ">"'file://Newgate/22 ЭКН/Государственные контракты/811500-05  Войсковая часть 87406  Поставка продукции/КСУОУП ВИ ПКСМО МО РФ/КСУОУП Структура цены (2005-05-27) ver10.xls'#$Параметры.$#ССЫЛ!$#ССЫЛ!"</definedName>
    <definedName name="РСРВ">"'file://Pravosud/гас правосудие/КСУОУП Структура цены (АУМЦ).xls'#$Параметры.$#ССЫЛ!$#ССЫЛ!"</definedName>
    <definedName name="рсрз">"'file://Newgate/22 ЭКН/Государственные контракты/811500-05  Войсковая часть 87406  Поставка продукции/КСУОУП ВИ ПКСМО МО РФ/КСУОУП Структура цены (2005-05-27) ver10.xls'#$Параметры.$#ССЫЛ!$#ССЫЛ!"</definedName>
    <definedName name="рсрук1">"'file://Newgate/22 ЭКН/Государственные контракты/811500-05  Войсковая часть 87406  Поставка продукции/КСУОУП ВИ ПКСМО МО РФ/КСУОУП Структура цены (2005-05-27) ver10.xls'#$Параметры.$#ССЫЛ!$#ССЫЛ!"</definedName>
    <definedName name="РСТЕХ">'[3]Параметры'!$C$29</definedName>
    <definedName name="СРВ">'[4]Параметры'!$C$21</definedName>
    <definedName name="СРВ_2">"'file://Newgate/22 ЭКН/Государственные контракты/811500-05  Войсковая часть 87406  Поставка продукции/КСУОУП ВИ ПКСМО МО РФ/КСУОУП Структура цены (2005-05-27) ver10.xls'#$Параметры.$#ССЫЛ!$#ССЫЛ!"</definedName>
    <definedName name="УЦ">"'file://Newgate/22 ЭКН/Государственные контракты/811500-05  Войсковая часть 87406  Поставка продукции/КСУОУП ВИ ПКСМО МО РФ/КСУОУП Структура цены (2005-05-27) ver10.xls'#$Параметры.$#ССЫЛ!$#ССЫЛ!"</definedName>
    <definedName name="ЭКЦ">"'file://Newgate/22 ЭКН/Государственные контракты/811500-05  Войсковая часть 87406  Поставка продукции/КСУОУП ВИ ПКСМО МО РФ/КСУОУП Структура цены (2005-05-27) ver10.xls'#$Параметры.$#ССЫЛ!$#ССЫЛ!"</definedName>
  </definedNames>
  <calcPr/>
</workbook>
</file>

<file path=xl/sharedStrings.xml><?xml version="1.0" encoding="utf-8"?>
<sst xmlns="http://schemas.openxmlformats.org/spreadsheetml/2006/main" count="63" uniqueCount="63">
  <si>
    <t xml:space="preserve">Расчет цены контракта от себестоимости и нормы прибыли</t>
  </si>
  <si>
    <t xml:space="preserve">Номер строки</t>
  </si>
  <si>
    <t xml:space="preserve">Наименование статьи</t>
  </si>
  <si>
    <t xml:space="preserve">Ставка коэффициента</t>
  </si>
  <si>
    <t xml:space="preserve">Сумма (руб.)</t>
  </si>
  <si>
    <t xml:space="preserve">Страховые взносы</t>
  </si>
  <si>
    <t>Ставка</t>
  </si>
  <si>
    <t xml:space="preserve">Фонд оплаты труда (ФОТ) (включая НДФЛ)</t>
  </si>
  <si>
    <t xml:space="preserve">Взносы на социальное страхование</t>
  </si>
  <si>
    <t xml:space="preserve">Страховые взносы и страхование от несчастных случаев (от фонда оплаты труда)</t>
  </si>
  <si>
    <t xml:space="preserve">Взносы на пенсионное страхование</t>
  </si>
  <si>
    <t xml:space="preserve">Прочие расходы (без НДС)</t>
  </si>
  <si>
    <t xml:space="preserve">Взносы на ОМС</t>
  </si>
  <si>
    <t xml:space="preserve">Накладные расходы (от фонда оплаты труда)</t>
  </si>
  <si>
    <t xml:space="preserve">Взносы на травматизм </t>
  </si>
  <si>
    <t xml:space="preserve">Итого себестоимость собственных работ</t>
  </si>
  <si>
    <t>Итого</t>
  </si>
  <si>
    <t xml:space="preserve">Затраты по работам (услугам), выполняемым сторонними организациями (без НДС)</t>
  </si>
  <si>
    <t xml:space="preserve">Лицензии на стороннее программное обеспечение (без НДС)</t>
  </si>
  <si>
    <t xml:space="preserve">Итого себестоимость внешних затрат</t>
  </si>
  <si>
    <t xml:space="preserve">Итого себестоимость</t>
  </si>
  <si>
    <t xml:space="preserve">Прибыль (норма в % от себестоимости)</t>
  </si>
  <si>
    <t xml:space="preserve">Итого цена для покупателя (без НДС)</t>
  </si>
  <si>
    <t xml:space="preserve">Налог на добавленную стоимость (НДС)</t>
  </si>
  <si>
    <t xml:space="preserve">Итого цена для покупателя (с НДС)</t>
  </si>
  <si>
    <t xml:space="preserve">Расчет прибыли от фиксированной цены контракта и себестоимости</t>
  </si>
  <si>
    <t xml:space="preserve">Прочие расходы</t>
  </si>
  <si>
    <t xml:space="preserve">Накладные расходы (норматив от фонда оплаты труда)</t>
  </si>
  <si>
    <t xml:space="preserve">Затраты по работам (услугам), выполняемым подрядными организациями (без НДС)</t>
  </si>
  <si>
    <t xml:space="preserve">Прибыль (разница между ценой и себестоимостью)</t>
  </si>
  <si>
    <t xml:space="preserve">Расчет фонда оплаты труда (ФОТ)</t>
  </si>
  <si>
    <t xml:space="preserve">Роль в проекте</t>
  </si>
  <si>
    <t xml:space="preserve">Трудоемкость в периоде, %</t>
  </si>
  <si>
    <t xml:space="preserve">Трудоемкость (ч/мес)</t>
  </si>
  <si>
    <t xml:space="preserve">Зарплата (с НДФЛ), руб.</t>
  </si>
  <si>
    <t xml:space="preserve">ФОТ, руб.</t>
  </si>
  <si>
    <t>Янв</t>
  </si>
  <si>
    <t>Фев</t>
  </si>
  <si>
    <t>Мар</t>
  </si>
  <si>
    <t>Апр</t>
  </si>
  <si>
    <t>Май</t>
  </si>
  <si>
    <t xml:space="preserve">Владелец продукта / РП</t>
  </si>
  <si>
    <t>Аналитик</t>
  </si>
  <si>
    <t>Бэкенд-разработчик</t>
  </si>
  <si>
    <t>Фронтенд-разработчик</t>
  </si>
  <si>
    <t>Devops-инженер</t>
  </si>
  <si>
    <t xml:space="preserve">Прочие расходы исполнителя при реализации проекта</t>
  </si>
  <si>
    <t>№</t>
  </si>
  <si>
    <t xml:space="preserve">Наименование расходов</t>
  </si>
  <si>
    <t xml:space="preserve">Сумма (вкл НДС), руб.</t>
  </si>
  <si>
    <t xml:space="preserve">НДС % (если применимо)</t>
  </si>
  <si>
    <t xml:space="preserve">Сумма без НДС, руб.</t>
  </si>
  <si>
    <t xml:space="preserve">Лицензии для разработки (тип 1) (без НДС)</t>
  </si>
  <si>
    <t xml:space="preserve">Лицензии для разработки (тип 2) (без НДС)</t>
  </si>
  <si>
    <t xml:space="preserve">Аренда серверов для разработки (6 мес.) (с НДС)</t>
  </si>
  <si>
    <t xml:space="preserve">Цена подрядных работ сторонних организаций</t>
  </si>
  <si>
    <t xml:space="preserve">Наименование подрядчика</t>
  </si>
  <si>
    <t xml:space="preserve">Подрядчик 1 (ИП, без НДС)</t>
  </si>
  <si>
    <t xml:space="preserve">Подрядчик 2 (ИП, без НДС)</t>
  </si>
  <si>
    <t xml:space="preserve">Подрядчик 3 (ООО, с НДС)</t>
  </si>
  <si>
    <t xml:space="preserve">Стоимость лицензий на стороннее программное обеспечение, поставляемых заказчику</t>
  </si>
  <si>
    <t xml:space="preserve">Лицензия 1 (без НДС)</t>
  </si>
  <si>
    <t xml:space="preserve">Лицензия 2 (без НДС)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</si>
</sst>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0">
    <numFmt numFmtId="160" formatCode="\ #,##0\ ;&quot; (&quot;#,##0\);&quot; - &quot;;@\ "/>
    <numFmt numFmtId="161" formatCode="&quot; $&quot;#,##0\ ;&quot; $(&quot;#,##0\);&quot; $- &quot;;@\ "/>
    <numFmt numFmtId="162" formatCode="\$#,##0.00\ ;[Red]&quot;($&quot;#,##0.00\)"/>
    <numFmt numFmtId="163" formatCode="\$#,##0"/>
    <numFmt numFmtId="164" formatCode="\ #,##0.00&quot;     &quot;;\-#,##0.00&quot;     &quot;;&quot; -&quot;#&quot;     &quot;;@\ "/>
    <numFmt numFmtId="165" formatCode="\ #,##0.00&quot;    &quot;;\-#,##0.00&quot;    &quot;;&quot; -&quot;#&quot;    &quot;;@\ "/>
    <numFmt numFmtId="166" formatCode="_-* #,##0\ _₽_-;\-* #,##0\ _₽_-;_-* &quot;-&quot;\ _₽_-;_-@_-"/>
    <numFmt numFmtId="167" formatCode="0.0%"/>
    <numFmt numFmtId="168" formatCode="#,##0.00&quot;   &quot;"/>
    <numFmt numFmtId="169" formatCode="_-* #,##0.00_р_._-;\-* #,##0.00_р_._-;_-* &quot;-&quot;??_р_._-;_-@_-"/>
  </numFmts>
  <fonts count="20">
    <font>
      <sz val="11.000000"/>
      <color theme="1"/>
      <name val="Calibri"/>
      <scheme val="minor"/>
    </font>
    <font>
      <b/>
      <sz val="10.000000"/>
      <name val="Pragmatica"/>
    </font>
    <font>
      <sz val="10.000000"/>
      <name val="Arial Cyr"/>
    </font>
    <font>
      <sz val="8.000000"/>
      <name val="Arial"/>
    </font>
    <font>
      <sz val="10.000000"/>
      <name val="NTHelvetica/Cyrillic"/>
    </font>
    <font>
      <sz val="10.000000"/>
      <name val="Arial"/>
    </font>
    <font>
      <sz val="10.000000"/>
      <name val="Helv"/>
    </font>
    <font>
      <sz val="8.000000"/>
      <name val="Helv"/>
    </font>
    <font>
      <b/>
      <sz val="11.000000"/>
      <color theme="1"/>
      <name val="Calibri"/>
      <scheme val="minor"/>
    </font>
    <font>
      <b/>
      <sz val="11.000000"/>
      <color theme="1"/>
      <name val="Calibri"/>
    </font>
    <font>
      <b/>
      <sz val="11.000000"/>
      <color rgb="FF002060"/>
      <name val="Calibri"/>
    </font>
    <font>
      <sz val="11.000000"/>
      <color theme="1"/>
      <name val="Calibri"/>
    </font>
    <font>
      <sz val="11.000000"/>
      <color rgb="FF002060"/>
      <name val="Calibri"/>
    </font>
    <font>
      <sz val="12.000000"/>
      <color theme="1"/>
      <name val="Times New Roman"/>
    </font>
    <font>
      <b/>
      <sz val="10.000000"/>
      <color theme="1"/>
      <name val="Calibri"/>
    </font>
    <font>
      <b/>
      <sz val="10.000000"/>
      <color rgb="FF002060"/>
      <name val="Calibri"/>
    </font>
    <font>
      <sz val="10.000000"/>
      <name val="Calibri"/>
      <scheme val="minor"/>
    </font>
    <font>
      <b/>
      <sz val="10.000000"/>
      <name val="Calibri"/>
      <scheme val="minor"/>
    </font>
    <font>
      <b/>
      <sz val="11.000000"/>
      <name val="Calibri"/>
      <scheme val="minor"/>
    </font>
    <font>
      <sz val="11.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">
    <xf fontId="0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0" applyFont="1" applyFill="1" applyBorder="1"/>
    <xf fontId="2" fillId="0" borderId="0" numFmtId="160" applyNumberFormat="1" applyFont="1" applyFill="0" applyBorder="0" applyProtection="0"/>
    <xf fontId="2" fillId="0" borderId="0" numFmtId="40" applyNumberFormat="1" applyFont="1" applyFill="0" applyBorder="0" applyProtection="0"/>
    <xf fontId="2" fillId="0" borderId="0" numFmtId="161" applyNumberFormat="1" applyFont="1" applyFill="0" applyBorder="0" applyProtection="0"/>
    <xf fontId="2" fillId="0" borderId="0" numFmtId="162" applyNumberFormat="1" applyFont="1" applyFill="0" applyBorder="0" applyProtection="0"/>
    <xf fontId="2" fillId="0" borderId="0" numFmtId="0" applyNumberFormat="1" applyFont="1" applyFill="1" applyBorder="1"/>
    <xf fontId="3" fillId="0" borderId="1" numFmtId="49" applyNumberFormat="1" applyFont="1" applyFill="1" applyBorder="1">
      <alignment horizontal="center" vertical="center"/>
    </xf>
    <xf fontId="4" fillId="0" borderId="1" numFmtId="163" applyNumberFormat="1" applyFont="1" applyFill="1" applyBorder="1">
      <alignment horizontal="left" vertical="center"/>
      <protection locked="0"/>
    </xf>
    <xf fontId="2" fillId="0" borderId="0" numFmtId="0" applyNumberFormat="1" applyFont="1" applyFill="1" applyBorder="1"/>
    <xf fontId="0" fillId="0" borderId="0" numFmtId="9" applyNumberFormat="1" applyFont="0" applyFill="0" applyBorder="0" applyProtection="0"/>
    <xf fontId="5" fillId="0" borderId="0" numFmtId="9" applyNumberFormat="1" applyFont="1" applyFill="0" applyBorder="0" applyProtection="0"/>
    <xf fontId="6" fillId="0" borderId="0" numFmtId="0" applyNumberFormat="1" applyFont="1" applyFill="1" applyBorder="1"/>
    <xf fontId="2" fillId="0" borderId="0" numFmtId="3" applyNumberFormat="1" applyFont="1" applyFill="0" applyBorder="0" applyProtection="0"/>
    <xf fontId="2" fillId="0" borderId="0" numFmtId="3" applyNumberFormat="1" applyFont="1" applyFill="0" applyBorder="0" applyProtection="0"/>
    <xf fontId="2" fillId="0" borderId="0" numFmtId="164" applyNumberFormat="1" applyFont="1" applyFill="0" applyBorder="0" applyProtection="0"/>
    <xf fontId="7" fillId="0" borderId="1" numFmtId="0" applyNumberFormat="1" applyFont="1" applyFill="1" applyBorder="1">
      <alignment horizontal="center" vertical="center" wrapText="1"/>
    </xf>
    <xf fontId="2" fillId="0" borderId="0" numFmtId="165" applyNumberFormat="1" applyFont="1" applyFill="0" applyBorder="0" applyProtection="0"/>
  </cellStyleXfs>
  <cellXfs count="68">
    <xf fontId="0" fillId="0" borderId="0" numFmtId="0" xfId="0"/>
    <xf fontId="0" fillId="0" borderId="0" numFmtId="0" xfId="0" applyAlignment="1">
      <alignment horizontal="left"/>
    </xf>
    <xf fontId="8" fillId="0" borderId="0" numFmtId="0" xfId="0" applyFont="1" applyAlignment="1">
      <alignment horizontal="center"/>
    </xf>
    <xf fontId="9" fillId="2" borderId="2" numFmtId="0" xfId="0" applyFont="1" applyFill="1" applyBorder="1" applyAlignment="1">
      <alignment horizontal="center" vertical="center" wrapText="1"/>
    </xf>
    <xf fontId="10" fillId="2" borderId="2" numFmtId="0" xfId="0" applyFont="1" applyFill="1" applyBorder="1" applyAlignment="1">
      <alignment horizontal="center" vertical="center" wrapText="1"/>
    </xf>
    <xf fontId="11" fillId="0" borderId="2" numFmtId="0" xfId="0" applyFont="1" applyBorder="1" applyAlignment="1">
      <alignment horizontal="center" vertical="center"/>
    </xf>
    <xf fontId="11" fillId="0" borderId="2" numFmtId="0" xfId="0" applyFont="1" applyBorder="1" applyAlignment="1">
      <alignment vertical="center" wrapText="1"/>
    </xf>
    <xf fontId="12" fillId="0" borderId="2" numFmtId="4" xfId="0" applyNumberFormat="1" applyFont="1" applyBorder="1" applyAlignment="1">
      <alignment horizontal="center" vertical="center" wrapText="1"/>
    </xf>
    <xf fontId="11" fillId="0" borderId="2" numFmtId="166" xfId="0" applyNumberFormat="1" applyFont="1" applyBorder="1" applyAlignment="1">
      <alignment horizontal="right" vertical="center" wrapText="1"/>
    </xf>
    <xf fontId="0" fillId="0" borderId="2" numFmtId="0" xfId="0" applyBorder="1"/>
    <xf fontId="0" fillId="0" borderId="2" numFmtId="10" xfId="0" applyNumberFormat="1" applyBorder="1"/>
    <xf fontId="12" fillId="0" borderId="2" numFmtId="167" xfId="11" applyNumberFormat="1" applyFont="1" applyBorder="1" applyAlignment="1">
      <alignment horizontal="center" vertical="center" wrapText="1"/>
    </xf>
    <xf fontId="0" fillId="0" borderId="2" numFmtId="9" xfId="0" applyNumberFormat="1" applyBorder="1"/>
    <xf fontId="12" fillId="0" borderId="2" numFmtId="9" xfId="11" applyNumberFormat="1" applyFont="1" applyBorder="1" applyAlignment="1">
      <alignment horizontal="center" vertical="center" wrapText="1"/>
    </xf>
    <xf fontId="9" fillId="0" borderId="2" numFmtId="0" xfId="0" applyFont="1" applyBorder="1" applyAlignment="1">
      <alignment horizontal="center" vertical="center"/>
    </xf>
    <xf fontId="9" fillId="0" borderId="2" numFmtId="0" xfId="0" applyFont="1" applyBorder="1" applyAlignment="1">
      <alignment vertical="center" wrapText="1"/>
    </xf>
    <xf fontId="10" fillId="0" borderId="2" numFmtId="4" xfId="0" applyNumberFormat="1" applyFont="1" applyBorder="1" applyAlignment="1">
      <alignment horizontal="center" vertical="center" wrapText="1"/>
    </xf>
    <xf fontId="9" fillId="0" borderId="2" numFmtId="166" xfId="0" applyNumberFormat="1" applyFont="1" applyBorder="1" applyAlignment="1">
      <alignment horizontal="right" vertical="center" wrapText="1"/>
    </xf>
    <xf fontId="8" fillId="2" borderId="2" numFmtId="0" xfId="0" applyFont="1" applyFill="1" applyBorder="1"/>
    <xf fontId="8" fillId="2" borderId="2" numFmtId="10" xfId="0" applyNumberFormat="1" applyFont="1" applyFill="1" applyBorder="1"/>
    <xf fontId="10" fillId="0" borderId="2" numFmtId="9" xfId="11" applyNumberFormat="1" applyFont="1" applyBorder="1" applyAlignment="1">
      <alignment horizontal="center" vertical="center" wrapText="1"/>
    </xf>
    <xf fontId="13" fillId="0" borderId="0" numFmtId="0" xfId="0" applyFont="1" applyAlignment="1">
      <alignment horizontal="left" vertical="center"/>
    </xf>
    <xf fontId="14" fillId="2" borderId="2" numFmtId="0" xfId="0" applyFont="1" applyFill="1" applyBorder="1" applyAlignment="1">
      <alignment horizontal="center" vertical="center" wrapText="1"/>
    </xf>
    <xf fontId="15" fillId="2" borderId="2" numFmtId="0" xfId="0" applyFont="1" applyFill="1" applyBorder="1" applyAlignment="1">
      <alignment horizontal="center" vertical="center" wrapText="1"/>
    </xf>
    <xf fontId="16" fillId="0" borderId="0" numFmtId="0" xfId="10" applyFont="1" applyAlignment="1">
      <alignment vertical="center"/>
    </xf>
    <xf fontId="17" fillId="0" borderId="0" numFmtId="0" xfId="10" applyFont="1" applyAlignment="1">
      <alignment horizontal="center" vertical="center"/>
    </xf>
    <xf fontId="18" fillId="2" borderId="2" numFmtId="0" xfId="10" applyFont="1" applyFill="1" applyBorder="1" applyAlignment="1">
      <alignment horizontal="center" vertical="center" wrapText="1"/>
    </xf>
    <xf fontId="18" fillId="2" borderId="2" numFmtId="0" xfId="10" applyFont="1" applyFill="1" applyBorder="1" applyAlignment="1">
      <alignment horizontal="centerContinuous" vertical="center"/>
    </xf>
    <xf fontId="19" fillId="2" borderId="2" numFmtId="0" xfId="10" applyFont="1" applyFill="1" applyBorder="1" applyAlignment="1">
      <alignment horizontal="centerContinuous" vertical="center"/>
    </xf>
    <xf fontId="19" fillId="2" borderId="2" numFmtId="0" xfId="10" applyFont="1" applyFill="1" applyBorder="1" applyAlignment="1">
      <alignment horizontal="center" vertical="center" wrapText="1"/>
    </xf>
    <xf fontId="19" fillId="0" borderId="3" numFmtId="0" xfId="10" applyFont="1" applyBorder="1" applyAlignment="1">
      <alignment horizontal="left" vertical="center"/>
    </xf>
    <xf fontId="19" fillId="0" borderId="3" numFmtId="9" xfId="12" applyNumberFormat="1" applyFont="1" applyBorder="1" applyAlignment="1">
      <alignment horizontal="center" vertical="center"/>
    </xf>
    <xf fontId="19" fillId="3" borderId="3" numFmtId="4" xfId="10" applyNumberFormat="1" applyFont="1" applyFill="1" applyBorder="1" applyAlignment="1">
      <alignment horizontal="center" vertical="center"/>
    </xf>
    <xf fontId="19" fillId="3" borderId="3" numFmtId="166" xfId="10" applyNumberFormat="1" applyFont="1" applyFill="1" applyBorder="1" applyAlignment="1">
      <alignment vertical="center" wrapText="1"/>
    </xf>
    <xf fontId="19" fillId="3" borderId="3" numFmtId="166" xfId="10" applyNumberFormat="1" applyFont="1" applyFill="1" applyBorder="1" applyAlignment="1">
      <alignment horizontal="right" vertical="center"/>
    </xf>
    <xf fontId="19" fillId="0" borderId="4" numFmtId="0" xfId="10" applyFont="1" applyBorder="1" applyAlignment="1">
      <alignment horizontal="left" vertical="center"/>
    </xf>
    <xf fontId="19" fillId="0" borderId="4" numFmtId="9" xfId="12" applyNumberFormat="1" applyFont="1" applyBorder="1" applyAlignment="1">
      <alignment horizontal="center" vertical="center"/>
    </xf>
    <xf fontId="19" fillId="3" borderId="4" numFmtId="4" xfId="10" applyNumberFormat="1" applyFont="1" applyFill="1" applyBorder="1" applyAlignment="1">
      <alignment horizontal="center" vertical="center"/>
    </xf>
    <xf fontId="19" fillId="3" borderId="4" numFmtId="166" xfId="10" applyNumberFormat="1" applyFont="1" applyFill="1" applyBorder="1" applyAlignment="1">
      <alignment vertical="center" wrapText="1"/>
    </xf>
    <xf fontId="19" fillId="3" borderId="4" numFmtId="166" xfId="10" applyNumberFormat="1" applyFont="1" applyFill="1" applyBorder="1" applyAlignment="1">
      <alignment horizontal="right" vertical="center"/>
    </xf>
    <xf fontId="16" fillId="0" borderId="4" numFmtId="0" xfId="10" applyFont="1" applyBorder="1" applyAlignment="1">
      <alignment vertical="center"/>
    </xf>
    <xf fontId="19" fillId="0" borderId="4" numFmtId="9" xfId="10" applyNumberFormat="1" applyFont="1" applyBorder="1" applyAlignment="1">
      <alignment vertical="center"/>
    </xf>
    <xf fontId="19" fillId="0" borderId="5" numFmtId="0" xfId="10" applyFont="1" applyBorder="1" applyAlignment="1">
      <alignment horizontal="left" vertical="center"/>
    </xf>
    <xf fontId="19" fillId="0" borderId="5" numFmtId="9" xfId="12" applyNumberFormat="1" applyFont="1" applyBorder="1" applyAlignment="1">
      <alignment horizontal="center" vertical="center"/>
    </xf>
    <xf fontId="19" fillId="3" borderId="5" numFmtId="4" xfId="10" applyNumberFormat="1" applyFont="1" applyFill="1" applyBorder="1" applyAlignment="1">
      <alignment horizontal="center" vertical="center"/>
    </xf>
    <xf fontId="19" fillId="3" borderId="5" numFmtId="166" xfId="10" applyNumberFormat="1" applyFont="1" applyFill="1" applyBorder="1" applyAlignment="1">
      <alignment vertical="center" wrapText="1"/>
    </xf>
    <xf fontId="19" fillId="3" borderId="5" numFmtId="166" xfId="10" applyNumberFormat="1" applyFont="1" applyFill="1" applyBorder="1" applyAlignment="1">
      <alignment horizontal="right" vertical="center"/>
    </xf>
    <xf fontId="19" fillId="0" borderId="2" numFmtId="0" xfId="10" applyFont="1" applyBorder="1" applyAlignment="1">
      <alignment horizontal="left" vertical="center"/>
    </xf>
    <xf fontId="19" fillId="0" borderId="2" numFmtId="9" xfId="12" applyNumberFormat="1" applyFont="1" applyBorder="1" applyAlignment="1">
      <alignment horizontal="center" vertical="center"/>
    </xf>
    <xf fontId="19" fillId="3" borderId="2" numFmtId="4" xfId="10" applyNumberFormat="1" applyFont="1" applyFill="1" applyBorder="1" applyAlignment="1">
      <alignment horizontal="center" vertical="center"/>
    </xf>
    <xf fontId="19" fillId="3" borderId="2" numFmtId="166" xfId="10" applyNumberFormat="1" applyFont="1" applyFill="1" applyBorder="1" applyAlignment="1">
      <alignment vertical="center" wrapText="1"/>
    </xf>
    <xf fontId="19" fillId="3" borderId="2" numFmtId="166" xfId="10" applyNumberFormat="1" applyFont="1" applyFill="1" applyBorder="1" applyAlignment="1">
      <alignment horizontal="right" vertical="center"/>
    </xf>
    <xf fontId="16" fillId="0" borderId="0" numFmtId="168" xfId="10" applyNumberFormat="1" applyFont="1" applyAlignment="1">
      <alignment vertical="center"/>
    </xf>
    <xf fontId="16" fillId="0" borderId="0" numFmtId="165" xfId="18" applyNumberFormat="1" applyFont="1" applyAlignment="1">
      <alignment vertical="center"/>
    </xf>
    <xf fontId="18" fillId="2" borderId="2" numFmtId="0" xfId="10" applyFont="1" applyFill="1" applyBorder="1" applyAlignment="1">
      <alignment vertical="center"/>
    </xf>
    <xf fontId="18" fillId="2" borderId="2" numFmtId="4" xfId="10" applyNumberFormat="1" applyFont="1" applyFill="1" applyBorder="1" applyAlignment="1">
      <alignment horizontal="center" vertical="center"/>
    </xf>
    <xf fontId="18" fillId="2" borderId="2" numFmtId="166" xfId="10" applyNumberFormat="1" applyFont="1" applyFill="1" applyBorder="1" applyAlignment="1">
      <alignment vertical="center"/>
    </xf>
    <xf fontId="18" fillId="2" borderId="2" numFmtId="166" xfId="10" applyNumberFormat="1" applyFont="1" applyFill="1" applyBorder="1" applyAlignment="1">
      <alignment horizontal="right" vertical="center"/>
    </xf>
    <xf fontId="19" fillId="0" borderId="0" numFmtId="0" xfId="10" applyFont="1" applyAlignment="1">
      <alignment vertical="center"/>
    </xf>
    <xf fontId="18" fillId="0" borderId="0" numFmtId="0" xfId="10" applyFont="1" applyAlignment="1">
      <alignment horizontal="center" vertical="center"/>
    </xf>
    <xf fontId="19" fillId="0" borderId="2" numFmtId="0" xfId="10" applyFont="1" applyBorder="1" applyAlignment="1">
      <alignment horizontal="center" vertical="center"/>
    </xf>
    <xf fontId="19" fillId="0" borderId="2" numFmtId="0" xfId="10" applyFont="1" applyBorder="1" applyAlignment="1">
      <alignment vertical="center"/>
    </xf>
    <xf fontId="19" fillId="0" borderId="2" numFmtId="166" xfId="10" applyNumberFormat="1" applyFont="1" applyBorder="1" applyAlignment="1">
      <alignment vertical="center"/>
    </xf>
    <xf fontId="19" fillId="0" borderId="2" numFmtId="9" xfId="11" applyNumberFormat="1" applyFont="1" applyBorder="1" applyAlignment="1">
      <alignment horizontal="center" vertical="center"/>
    </xf>
    <xf fontId="19" fillId="2" borderId="2" numFmtId="166" xfId="10" applyNumberFormat="1" applyFont="1" applyFill="1" applyBorder="1" applyAlignment="1">
      <alignment vertical="center"/>
    </xf>
    <xf fontId="19" fillId="2" borderId="2" numFmtId="169" xfId="10" applyNumberFormat="1" applyFont="1" applyFill="1" applyBorder="1" applyAlignment="1">
      <alignment vertical="center"/>
    </xf>
    <xf fontId="18" fillId="0" borderId="2" numFmtId="0" xfId="10" applyFont="1" applyBorder="1" applyAlignment="1">
      <alignment vertical="center"/>
    </xf>
    <xf fontId="19" fillId="0" borderId="2" numFmtId="169" xfId="10" applyNumberFormat="1" applyFont="1" applyBorder="1" applyAlignment="1">
      <alignment vertical="center"/>
    </xf>
  </cellXfs>
  <cellStyles count="19">
    <cellStyle name="2.Жирный" xfId="1"/>
    <cellStyle name="a1" xfId="2"/>
    <cellStyle name="Comma [0]" xfId="3"/>
    <cellStyle name="Comma_Acer" xfId="4"/>
    <cellStyle name="Currency [0]" xfId="5"/>
    <cellStyle name="Currency_Acer" xfId="6"/>
    <cellStyle name="Iau?iue_komandir (3)" xfId="7"/>
    <cellStyle name="Normal_Acer" xfId="8"/>
    <cellStyle name="stand_bord" xfId="9"/>
    <cellStyle name="Обычный" xfId="0" builtinId="0"/>
    <cellStyle name="Обычный 2" xfId="10"/>
    <cellStyle name="Процентный" xfId="11" builtinId="5"/>
    <cellStyle name="Процентный 2" xfId="12"/>
    <cellStyle name="Стиль 1" xfId="13"/>
    <cellStyle name="Тысячи [0]_CL-03" xfId="14"/>
    <cellStyle name="Тысячи(0)" xfId="15"/>
    <cellStyle name="Тысячи_laroux" xfId="16"/>
    <cellStyle name="Упаковка" xfId="17"/>
    <cellStyle name="Финансовый 2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styles" Target="styles.xml"/><Relationship  Id="rId11" Type="http://schemas.openxmlformats.org/officeDocument/2006/relationships/theme" Target="theme/theme1.xml"/><Relationship  Id="rId10" Type="http://schemas.openxmlformats.org/officeDocument/2006/relationships/worksheet" Target="worksheets/sheet6.xml"/><Relationship  Id="rId9" Type="http://schemas.openxmlformats.org/officeDocument/2006/relationships/worksheet" Target="worksheets/sheet5.xml"/><Relationship  Id="rId8" Type="http://schemas.openxmlformats.org/officeDocument/2006/relationships/worksheet" Target="worksheets/sheet4.xml"/><Relationship  Id="rId7" Type="http://schemas.openxmlformats.org/officeDocument/2006/relationships/worksheet" Target="worksheets/sheet3.xml"/><Relationship  Id="rId6" Type="http://schemas.openxmlformats.org/officeDocument/2006/relationships/worksheet" Target="worksheets/sheet2.xml"/><Relationship  Id="rId5" Type="http://schemas.openxmlformats.org/officeDocument/2006/relationships/worksheet" Target="worksheets/sheet1.xml"/><Relationship  Id="rId4" Type="http://schemas.openxmlformats.org/officeDocument/2006/relationships/externalLink" Target="externalLinks/externalLink4.xml"/><Relationship  Id="rId12" Type="http://schemas.openxmlformats.org/officeDocument/2006/relationships/sharedStrings" Target="sharedStrings.xml"/><Relationship  Id="rId3" Type="http://schemas.openxmlformats.org/officeDocument/2006/relationships/externalLink" Target="externalLinks/externalLink3.xml"/><Relationship  Id="rId2" Type="http://schemas.openxmlformats.org/officeDocument/2006/relationships/externalLink" Target="externalLinks/externalLink2.xml"/><Relationship  Id="rId1" Type="http://schemas.openxmlformats.org/officeDocument/2006/relationships/externalLink" Target="externalLinks/externalLink1.xml"/></Relationships>
</file>

<file path=xl/externalLinks/_rels/externalLink1.xml.rels><?xml version="1.0" encoding="UTF-8" standalone="yes"?><Relationships xmlns="http://schemas.openxmlformats.org/package/2006/relationships"><Relationship  Id="rId1" Type="http://schemas.openxmlformats.org/officeDocument/2006/relationships/externalLinkPath" Target="file://///Courier/zip/(&#1048;&#1089;&#1093;&#1086;&#1076;&#1085;&#1080;&#1082;&#1080;%20&#1042;&#1072;&#1089;&#1080;&#1083;&#1100;&#1077;&#1074;%20&#1043;&#1055;)/INFOPRO/TEMA/postavk/modern/raschet/transport.xls" TargetMode="External"/></Relationships>
</file>

<file path=xl/externalLinks/_rels/externalLink2.xml.rels><?xml version="1.0" encoding="UTF-8" standalone="yes"?><Relationships xmlns="http://schemas.openxmlformats.org/package/2006/relationships"><Relationship  Id="rId1" Type="http://schemas.openxmlformats.org/officeDocument/2006/relationships/externalLinkPath" Target="file://///Aleko/&#1040;&#1088;&#1093;&#1080;&#1074;/&#1048;&#1053;&#1060;&#1054;&#1055;&#1056;&#1054;%202002/&#1050;&#1086;&#1085;&#1090;&#1088;&#1072;&#1082;&#1090;/341542-02%20&#1052;&#1086;&#1076;&#1077;&#1088;&#1085;&#1080;&#1079;&#1072;&#1094;&#1080;&#1103;%20&#1080;%20&#1088;&#1077;&#1084;&#1086;&#1085;&#1090;%20&#1080;&#1079;&#1076;&#1077;&#1083;&#1080;&#1103;%2083&#1090;27/&#1055;&#1088;&#1086;&#1077;&#1082;&#1090;&#1099;/&#1054;&#1090;&#1088;&#1072;&#1073;&#1086;&#1090;&#1082;&#1072;%20&#1090;&#1077;&#1093;&#1085;&#1086;&#1083;&#1086;&#1075;&#1080;&#1080;%20&#1084;&#1086;&#1076;&#1077;&#1088;&#1085;&#1080;&#1079;&#1072;&#1094;&#1080;&#1080;/&#1057;&#1090;&#1088;&#1091;&#1082;&#1090;&#1091;&#1088;&#1072;%20&#1094;&#1077;&#1085;&#1099;%20%20&#1060;&#1080;&#1082;&#1089;&#1080;&#1088;&#1086;&#1074;&#1072;&#1085;&#1085;&#1072;&#1103;/&#1057;&#1090;&#1088;&#1091;&#1082;&#1090;&#1091;&#1088;&#1072;%20&#1094;&#1077;&#1085;&#1099;.xls" TargetMode="External"/></Relationships>
</file>

<file path=xl/externalLinks/_rels/externalLink3.xml.rels><?xml version="1.0" encoding="UTF-8" standalone="yes"?><Relationships xmlns="http://schemas.openxmlformats.org/package/2006/relationships"><Relationship  Id="rId1" Type="http://schemas.openxmlformats.org/officeDocument/2006/relationships/externalLinkPath" Target="file://///Pravosud/&#1075;&#1072;&#1089;%20&#1087;&#1088;&#1072;&#1074;&#1086;&#1089;&#1091;&#1076;&#1080;&#1077;/&#1050;&#1057;&#1059;&#1054;&#1059;&#1055;%20&#1057;&#1090;&#1088;&#1091;&#1082;&#1090;&#1091;&#1088;&#1072;%20&#1094;&#1077;&#1085;&#1099;%20(&#1040;&#1059;&#1052;&#1062;).xls" TargetMode="External"/></Relationships>
</file>

<file path=xl/externalLinks/_rels/externalLink4.xml.rels><?xml version="1.0" encoding="UTF-8" standalone="yes"?><Relationships xmlns="http://schemas.openxmlformats.org/package/2006/relationships"><Relationship  Id="rId1" Type="http://schemas.openxmlformats.org/officeDocument/2006/relationships/externalLinkPath" Target="file://///Aleko/(EXCHANGE)/&#1050;&#1086;&#1085;&#1090;&#1088;&#1072;&#1082;&#1090;/&#1047;402-1-333%20C&#1090;&#1088;&#1072;&#1078;&#1072;/&#1055;&#1088;&#1086;&#1077;&#1082;&#1090;&#1099;/83&#1090;525-04%20%20&#1043;&#1040;&#1041;&#1058;&#1059;/&#1057;&#1090;&#1088;&#1091;&#1082;&#1090;&#1091;&#1088;&#1072;%20&#1094;&#1077;&#1085;&#1099;%20%20&#1060;&#1080;&#1082;&#1089;&#1080;&#1088;&#1086;&#1074;&#1072;&#1085;&#1085;&#1072;&#1103;/83&#1090;525-04%20%20&#1057;&#1090;&#1088;&#1091;&#1082;&#1090;&#1091;&#1088;&#1072;%20&#1094;&#1077;&#1085;&#1099;%20&#1060;&#1080;&#1082;&#1089;&#1080;&#1088;&#1086;&#1074;&#1072;&#1085;&#1085;&#1072;&#1103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arams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Структура цены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Параметры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Параметры"/>
    </sheetNames>
    <sheetDataSet>
      <sheetData sheetId="0"/>
    </sheetDataSet>
  </externalBook>
</externalLink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9" tint="0.39997558519241921"/>
    <outlinePr applyStyles="0" summaryBelow="1" summaryRight="1" showOutlineSymbols="1"/>
    <pageSetUpPr autoPageBreaks="1" fitToPage="0"/>
  </sheetPr>
  <sheetViews>
    <sheetView topLeftCell="A2" zoomScale="140" workbookViewId="0">
      <selection activeCell="F10" activeCellId="0" sqref="F10"/>
    </sheetView>
  </sheetViews>
  <sheetFormatPr defaultRowHeight="14.25"/>
  <cols>
    <col customWidth="1" min="1" max="1" style="1" width="8.140625"/>
    <col customWidth="1" min="2" max="2" width="74.42578125"/>
    <col customWidth="1" min="3" max="3" width="14.7109375"/>
    <col customWidth="1" min="4" max="4" width="16.28515625"/>
    <col customWidth="1" min="5" max="5" width="7.28515625"/>
    <col customWidth="1" min="6" max="6" width="32.140625"/>
    <col customWidth="1" min="7" max="7" width="12.28515625"/>
  </cols>
  <sheetData>
    <row r="1">
      <c r="A1" s="2" t="s">
        <v>0</v>
      </c>
      <c r="B1" s="2"/>
      <c r="C1" s="2"/>
      <c r="D1" s="2"/>
    </row>
    <row r="3" ht="33" customHeight="1">
      <c r="A3" s="3" t="s">
        <v>1</v>
      </c>
      <c r="B3" s="3" t="s">
        <v>2</v>
      </c>
      <c r="C3" s="4" t="s">
        <v>3</v>
      </c>
      <c r="D3" s="3" t="s">
        <v>4</v>
      </c>
      <c r="F3" s="3" t="s">
        <v>5</v>
      </c>
      <c r="G3" s="3" t="s">
        <v>6</v>
      </c>
    </row>
    <row r="4">
      <c r="A4" s="5">
        <v>1</v>
      </c>
      <c r="B4" s="6" t="s">
        <v>7</v>
      </c>
      <c r="C4" s="7"/>
      <c r="D4" s="8">
        <f>-'ФОТ'!J14</f>
        <v>-5750000</v>
      </c>
      <c r="F4" s="9" t="s">
        <v>8</v>
      </c>
      <c r="G4" s="10">
        <v>0.029000000000000001</v>
      </c>
    </row>
    <row r="5" ht="30">
      <c r="A5" s="5">
        <v>2</v>
      </c>
      <c r="B5" s="6" t="s">
        <v>9</v>
      </c>
      <c r="C5" s="11">
        <v>0.30199999999999999</v>
      </c>
      <c r="D5" s="8">
        <f>D4*C5</f>
        <v>-1736500</v>
      </c>
      <c r="F5" s="9" t="s">
        <v>10</v>
      </c>
      <c r="G5" s="12">
        <v>0.22</v>
      </c>
    </row>
    <row r="6">
      <c r="A6" s="5">
        <v>3</v>
      </c>
      <c r="B6" s="6" t="s">
        <v>11</v>
      </c>
      <c r="C6" s="7"/>
      <c r="D6" s="8">
        <v>-2000000</v>
      </c>
      <c r="F6" s="9" t="s">
        <v>12</v>
      </c>
      <c r="G6" s="10">
        <v>0.050999999999999997</v>
      </c>
    </row>
    <row r="7">
      <c r="A7" s="5">
        <v>4</v>
      </c>
      <c r="B7" s="6" t="s">
        <v>13</v>
      </c>
      <c r="C7" s="13">
        <v>0.90000000000000002</v>
      </c>
      <c r="D7" s="8">
        <f>D4*C7</f>
        <v>-5175000</v>
      </c>
      <c r="F7" s="9" t="s">
        <v>14</v>
      </c>
      <c r="G7" s="10">
        <v>0.002</v>
      </c>
    </row>
    <row r="8">
      <c r="A8" s="14">
        <v>5</v>
      </c>
      <c r="B8" s="15" t="s">
        <v>15</v>
      </c>
      <c r="C8" s="16"/>
      <c r="D8" s="17">
        <f>SUM(D4:D7)</f>
        <v>-14661500</v>
      </c>
      <c r="F8" s="18" t="s">
        <v>16</v>
      </c>
      <c r="G8" s="19">
        <f>SUM(G4:G7)</f>
        <v>0.30199999999999999</v>
      </c>
    </row>
    <row r="9">
      <c r="A9" s="5"/>
      <c r="B9" s="6"/>
      <c r="C9" s="7"/>
      <c r="D9" s="8"/>
    </row>
    <row r="10" ht="28.5">
      <c r="A10" s="5">
        <v>6</v>
      </c>
      <c r="B10" s="6" t="s">
        <v>17</v>
      </c>
      <c r="C10" s="7"/>
      <c r="D10" s="8">
        <v>-5000000</v>
      </c>
    </row>
    <row r="11">
      <c r="A11" s="5">
        <v>7</v>
      </c>
      <c r="B11" s="6" t="s">
        <v>18</v>
      </c>
      <c r="C11" s="7"/>
      <c r="D11" s="8">
        <v>0</v>
      </c>
    </row>
    <row r="12">
      <c r="A12" s="14">
        <v>8</v>
      </c>
      <c r="B12" s="15" t="s">
        <v>19</v>
      </c>
      <c r="C12" s="16"/>
      <c r="D12" s="17">
        <f>SUM(D10:D11)</f>
        <v>-5000000</v>
      </c>
    </row>
    <row r="13">
      <c r="A13" s="5"/>
      <c r="B13" s="6"/>
      <c r="C13" s="7"/>
      <c r="D13" s="8"/>
    </row>
    <row r="14">
      <c r="A14" s="14">
        <v>9</v>
      </c>
      <c r="B14" s="15" t="s">
        <v>20</v>
      </c>
      <c r="C14" s="16"/>
      <c r="D14" s="17">
        <f>D8+D12</f>
        <v>-19661500</v>
      </c>
    </row>
    <row r="15">
      <c r="A15" s="5"/>
      <c r="B15" s="6"/>
      <c r="C15" s="7"/>
      <c r="D15" s="8"/>
    </row>
    <row r="16">
      <c r="A16" s="14">
        <v>10</v>
      </c>
      <c r="B16" s="15" t="s">
        <v>21</v>
      </c>
      <c r="C16" s="20">
        <v>0.20000000000000001</v>
      </c>
      <c r="D16" s="17">
        <f>-D14*C16</f>
        <v>3932300</v>
      </c>
    </row>
    <row r="17">
      <c r="A17" s="14"/>
      <c r="B17" s="15"/>
      <c r="C17" s="20"/>
      <c r="D17" s="17"/>
    </row>
    <row r="18">
      <c r="A18" s="5">
        <v>11</v>
      </c>
      <c r="B18" s="6" t="s">
        <v>22</v>
      </c>
      <c r="C18" s="7"/>
      <c r="D18" s="8">
        <f>-D14+D16</f>
        <v>23593800</v>
      </c>
    </row>
    <row r="19">
      <c r="A19" s="5">
        <v>12</v>
      </c>
      <c r="B19" s="6" t="s">
        <v>23</v>
      </c>
      <c r="C19" s="13">
        <v>0.20000000000000001</v>
      </c>
      <c r="D19" s="8">
        <f>-C19*D18</f>
        <v>-4718760</v>
      </c>
    </row>
    <row r="20">
      <c r="A20" s="14">
        <v>13</v>
      </c>
      <c r="B20" s="15" t="s">
        <v>24</v>
      </c>
      <c r="C20" s="16"/>
      <c r="D20" s="17">
        <f>D18-D25</f>
        <v>23593800</v>
      </c>
    </row>
    <row r="21" ht="15">
      <c r="A21" s="21"/>
    </row>
  </sheetData>
  <mergeCells count="1">
    <mergeCell ref="A1:D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006D0083-001F-4D6F-A94C-00140083000F}">
            <xm:f>0</xm:f>
            <x14:dxf>
              <font>
                <color rgb="FF9C0006"/>
              </font>
            </x14:dxf>
          </x14:cfRule>
          <xm:sqref>D4:D20</xm:sqref>
        </x14:conditionalFormatting>
        <x14:conditionalFormatting xmlns:xm="http://schemas.microsoft.com/office/excel/2006/main">
          <x14:cfRule type="cellIs" priority="2" operator="lessThan" id="{00C300F8-003A-4A45-B176-007400650092}">
            <xm:f>0</xm:f>
            <x14:dxf>
              <fill>
                <patternFill patternType="none">
                  <fgColor rgb="FF0070C0"/>
                  <bgColor rgb="FF0070C0"/>
                </patternFill>
              </fill>
            </x14:dxf>
          </x14:cfRule>
          <xm:sqref>D4:D20</xm:sqref>
        </x14:conditionalFormatting>
        <x14:conditionalFormatting xmlns:xm="http://schemas.microsoft.com/office/excel/2006/main">
          <x14:cfRule type="cellIs" priority="1" operator="lessThan" id="{004500E9-0073-424C-9CA7-001200C90058}">
            <xm:f>0</xm:f>
            <x14:dxf>
              <font>
                <color rgb="FF0070C0"/>
              </font>
            </x14:dxf>
          </x14:cfRule>
          <xm:sqref>D4:D20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6" tint="0.39997558519241921"/>
    <outlinePr applyStyles="0" summaryBelow="1" summaryRight="1" showOutlineSymbols="1"/>
    <pageSetUpPr autoPageBreaks="1" fitToPage="0"/>
  </sheetPr>
  <sheetViews>
    <sheetView zoomScale="140" workbookViewId="0">
      <selection activeCell="E5" activeCellId="0" sqref="E5"/>
    </sheetView>
  </sheetViews>
  <sheetFormatPr defaultRowHeight="14.25"/>
  <cols>
    <col customWidth="1" min="1" max="1" style="1" width="8.140625"/>
    <col customWidth="1" min="2" max="2" width="57.140625"/>
    <col customWidth="1" min="3" max="3" width="14.7109375"/>
    <col customWidth="1" min="4" max="4" width="16.28515625"/>
    <col customWidth="1" min="5" max="5" width="16.85546875"/>
  </cols>
  <sheetData>
    <row r="1">
      <c r="A1" s="2" t="s">
        <v>25</v>
      </c>
      <c r="B1" s="2"/>
      <c r="C1" s="2"/>
      <c r="D1" s="2"/>
    </row>
    <row r="3" ht="33" customHeight="1">
      <c r="A3" s="22" t="s">
        <v>1</v>
      </c>
      <c r="B3" s="22" t="s">
        <v>2</v>
      </c>
      <c r="C3" s="23" t="s">
        <v>3</v>
      </c>
      <c r="D3" s="22" t="s">
        <v>4</v>
      </c>
    </row>
    <row r="4">
      <c r="A4" s="5">
        <v>1</v>
      </c>
      <c r="B4" s="6" t="s">
        <v>7</v>
      </c>
      <c r="C4" s="7"/>
      <c r="D4" s="8">
        <f>-'ФОТ'!J14</f>
        <v>-5750000</v>
      </c>
    </row>
    <row r="5" ht="28.5">
      <c r="A5" s="5">
        <v>2</v>
      </c>
      <c r="B5" s="6" t="s">
        <v>9</v>
      </c>
      <c r="C5" s="11">
        <v>0.30199999999999999</v>
      </c>
      <c r="D5" s="8">
        <f>D4*C5</f>
        <v>-1736500</v>
      </c>
    </row>
    <row r="6">
      <c r="A6" s="5">
        <v>3</v>
      </c>
      <c r="B6" s="6" t="s">
        <v>26</v>
      </c>
      <c r="C6" s="7"/>
      <c r="D6" s="8">
        <v>-2000000</v>
      </c>
    </row>
    <row r="7">
      <c r="A7" s="5">
        <v>4</v>
      </c>
      <c r="B7" s="6" t="s">
        <v>27</v>
      </c>
      <c r="C7" s="13">
        <v>0.90000000000000002</v>
      </c>
      <c r="D7" s="8">
        <f>D4*C7</f>
        <v>-5175000</v>
      </c>
    </row>
    <row r="8">
      <c r="A8" s="14">
        <v>5</v>
      </c>
      <c r="B8" s="15" t="s">
        <v>15</v>
      </c>
      <c r="C8" s="16"/>
      <c r="D8" s="17">
        <f>SUM(D4:D7)</f>
        <v>-14661500</v>
      </c>
    </row>
    <row r="9">
      <c r="A9" s="5"/>
      <c r="B9" s="6"/>
      <c r="C9" s="7"/>
      <c r="D9" s="8"/>
    </row>
    <row r="10" ht="28.5">
      <c r="A10" s="5">
        <v>6</v>
      </c>
      <c r="B10" s="6" t="s">
        <v>28</v>
      </c>
      <c r="C10" s="7"/>
      <c r="D10" s="8">
        <v>-5000000</v>
      </c>
    </row>
    <row r="11" ht="30">
      <c r="A11" s="5">
        <v>7</v>
      </c>
      <c r="B11" s="6" t="s">
        <v>18</v>
      </c>
      <c r="C11" s="7"/>
      <c r="D11" s="8">
        <v>0</v>
      </c>
    </row>
    <row r="12">
      <c r="A12" s="14">
        <v>8</v>
      </c>
      <c r="B12" s="15" t="s">
        <v>19</v>
      </c>
      <c r="C12" s="16"/>
      <c r="D12" s="17">
        <f>SUM(D10:D11)</f>
        <v>-5000000</v>
      </c>
    </row>
    <row r="13">
      <c r="A13" s="5"/>
      <c r="B13" s="6"/>
      <c r="C13" s="7"/>
      <c r="D13" s="8"/>
    </row>
    <row r="14">
      <c r="A14" s="14">
        <v>9</v>
      </c>
      <c r="B14" s="15" t="s">
        <v>20</v>
      </c>
      <c r="C14" s="16"/>
      <c r="D14" s="17">
        <f>D8+D12</f>
        <v>-19661500</v>
      </c>
    </row>
    <row r="15">
      <c r="A15" s="5"/>
      <c r="B15" s="6"/>
      <c r="C15" s="7"/>
      <c r="D15" s="8"/>
    </row>
    <row r="16">
      <c r="A16" s="14">
        <v>10</v>
      </c>
      <c r="B16" s="15" t="s">
        <v>29</v>
      </c>
      <c r="C16" s="20"/>
      <c r="D16" s="17">
        <f>D18+D14</f>
        <v>5338500</v>
      </c>
    </row>
    <row r="17">
      <c r="A17" s="14"/>
      <c r="B17" s="15"/>
      <c r="C17" s="20"/>
      <c r="D17" s="17"/>
    </row>
    <row r="18">
      <c r="A18" s="5">
        <v>11</v>
      </c>
      <c r="B18" s="6" t="s">
        <v>22</v>
      </c>
      <c r="C18" s="7"/>
      <c r="D18" s="8">
        <f>D20+D19</f>
        <v>25000000</v>
      </c>
    </row>
    <row r="19">
      <c r="A19" s="5">
        <v>12</v>
      </c>
      <c r="B19" s="6" t="s">
        <v>23</v>
      </c>
      <c r="C19" s="13">
        <v>0.20000000000000001</v>
      </c>
      <c r="D19" s="8">
        <f>-D20*C19/(1+C19)</f>
        <v>-5000000</v>
      </c>
    </row>
    <row r="20">
      <c r="A20" s="14">
        <v>13</v>
      </c>
      <c r="B20" s="15" t="s">
        <v>24</v>
      </c>
      <c r="C20" s="16"/>
      <c r="D20" s="17">
        <v>30000000</v>
      </c>
    </row>
    <row r="21" ht="15">
      <c r="A21" s="21"/>
    </row>
  </sheetData>
  <mergeCells count="1">
    <mergeCell ref="A1:D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" operator="greaterThan" id="{0045008E-00EA-4B36-9CBC-00D6004500CE}">
            <xm:f>0</xm:f>
            <x14:dxf>
              <font>
                <color rgb="FF9C0006"/>
              </font>
            </x14:dxf>
          </x14:cfRule>
          <xm:sqref>D4:D11 D13:D20</xm:sqref>
        </x14:conditionalFormatting>
        <x14:conditionalFormatting xmlns:xm="http://schemas.microsoft.com/office/excel/2006/main">
          <x14:cfRule type="cellIs" priority="5" operator="lessThan" id="{00540049-00BB-46C2-ADD8-003700A2006D}">
            <xm:f>0</xm:f>
            <x14:dxf>
              <fill>
                <patternFill patternType="none">
                  <fgColor rgb="FF0070C0"/>
                  <bgColor rgb="FF0070C0"/>
                </patternFill>
              </fill>
            </x14:dxf>
          </x14:cfRule>
          <xm:sqref>D4:D11 D13:D20</xm:sqref>
        </x14:conditionalFormatting>
        <x14:conditionalFormatting xmlns:xm="http://schemas.microsoft.com/office/excel/2006/main">
          <x14:cfRule type="cellIs" priority="4" operator="lessThan" id="{00510028-00E2-43F8-ADED-00EA00BE0020}">
            <xm:f>0</xm:f>
            <x14:dxf>
              <font>
                <color rgb="FF0070C0"/>
              </font>
            </x14:dxf>
          </x14:cfRule>
          <xm:sqref>D4:D11 D13:D20</xm:sqref>
        </x14:conditionalFormatting>
        <x14:conditionalFormatting xmlns:xm="http://schemas.microsoft.com/office/excel/2006/main">
          <x14:cfRule type="cellIs" priority="3" operator="greaterThan" id="{007C003D-0051-47AD-8B9E-0067003A00AB}">
            <xm:f>0</xm:f>
            <x14:dxf>
              <font>
                <color rgb="FF9C0006"/>
              </font>
            </x14:dxf>
          </x14:cfRule>
          <xm:sqref>D12</xm:sqref>
        </x14:conditionalFormatting>
        <x14:conditionalFormatting xmlns:xm="http://schemas.microsoft.com/office/excel/2006/main">
          <x14:cfRule type="cellIs" priority="2" operator="lessThan" id="{006B0011-00BB-45FD-A684-002D00130096}">
            <xm:f>0</xm:f>
            <x14:dxf>
              <fill>
                <patternFill patternType="none">
                  <fgColor rgb="FF0070C0"/>
                  <bgColor rgb="FF0070C0"/>
                </patternFill>
              </fill>
            </x14:dxf>
          </x14:cfRule>
          <xm:sqref>D12</xm:sqref>
        </x14:conditionalFormatting>
        <x14:conditionalFormatting xmlns:xm="http://schemas.microsoft.com/office/excel/2006/main">
          <x14:cfRule type="cellIs" priority="1" operator="lessThan" id="{00240074-0091-4E04-A2A2-00470049005E}">
            <xm:f>0</xm:f>
            <x14:dxf>
              <font>
                <color rgb="FF0070C0"/>
              </font>
            </x14:dxf>
          </x14:cfRule>
          <xm:sqref>D12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zoomScale="140" workbookViewId="0">
      <selection activeCell="F16" activeCellId="0" sqref="F16"/>
    </sheetView>
  </sheetViews>
  <sheetFormatPr defaultColWidth="8.85546875" defaultRowHeight="14.25"/>
  <cols>
    <col customWidth="1" min="1" max="1" style="24" width="24.85546875"/>
    <col customWidth="1" min="2" max="7" style="24" width="6.28515625"/>
    <col customWidth="1" min="8" max="8" style="24" width="15.28515625"/>
    <col customWidth="1" min="9" max="9" style="24" width="15.7109375"/>
    <col customWidth="1" min="10" max="10" style="24" width="14.7109375"/>
    <col customWidth="1" min="11" max="11" style="24" width="14"/>
    <col customWidth="1" min="12" max="12" style="24" width="15.5703125"/>
    <col min="13" max="13" style="24" width="8.85546875"/>
    <col customWidth="1" min="14" max="14" style="24" width="22.7109375"/>
    <col min="15" max="16384" style="24" width="8.85546875"/>
  </cols>
  <sheetData>
    <row r="1">
      <c r="A1" s="25" t="s">
        <v>30</v>
      </c>
      <c r="B1" s="25"/>
      <c r="C1" s="25"/>
      <c r="D1" s="25"/>
      <c r="E1" s="25"/>
      <c r="F1" s="25"/>
      <c r="G1" s="25"/>
      <c r="H1" s="25"/>
      <c r="I1" s="25"/>
      <c r="J1" s="25"/>
    </row>
    <row r="3" ht="13.15" customHeight="1">
      <c r="A3" s="26" t="s">
        <v>31</v>
      </c>
      <c r="B3" s="27" t="s">
        <v>32</v>
      </c>
      <c r="C3" s="28"/>
      <c r="D3" s="28"/>
      <c r="E3" s="28"/>
      <c r="F3" s="28"/>
      <c r="G3" s="28"/>
      <c r="H3" s="26" t="s">
        <v>33</v>
      </c>
      <c r="I3" s="26" t="s">
        <v>34</v>
      </c>
      <c r="J3" s="26" t="s">
        <v>35</v>
      </c>
    </row>
    <row r="4" ht="15">
      <c r="A4" s="26"/>
      <c r="B4" s="29" t="s">
        <v>36</v>
      </c>
      <c r="C4" s="29" t="s">
        <v>37</v>
      </c>
      <c r="D4" s="29" t="s">
        <v>38</v>
      </c>
      <c r="E4" s="29" t="s">
        <v>39</v>
      </c>
      <c r="F4" s="29" t="s">
        <v>40</v>
      </c>
      <c r="G4" s="29"/>
      <c r="H4" s="26"/>
      <c r="I4" s="26"/>
      <c r="J4" s="26"/>
    </row>
    <row r="5" ht="18.75" customHeight="1">
      <c r="A5" s="30" t="s">
        <v>41</v>
      </c>
      <c r="B5" s="31">
        <v>0.5</v>
      </c>
      <c r="C5" s="31">
        <v>0.5</v>
      </c>
      <c r="D5" s="31">
        <v>0.5</v>
      </c>
      <c r="E5" s="31">
        <v>0.5</v>
      </c>
      <c r="F5" s="31">
        <v>0.5</v>
      </c>
      <c r="G5" s="31"/>
      <c r="H5" s="32">
        <f t="shared" ref="H5:H6" si="0">SUM(B5:G5)</f>
        <v>2.5</v>
      </c>
      <c r="I5" s="33">
        <v>200000</v>
      </c>
      <c r="J5" s="34">
        <f t="shared" ref="J5:J6" si="1">I5*H5</f>
        <v>500000</v>
      </c>
    </row>
    <row r="6" ht="16.5" customHeight="1">
      <c r="A6" s="35" t="s">
        <v>42</v>
      </c>
      <c r="B6" s="36">
        <v>1</v>
      </c>
      <c r="C6" s="36">
        <v>1</v>
      </c>
      <c r="D6" s="36">
        <v>1</v>
      </c>
      <c r="E6" s="36">
        <v>1</v>
      </c>
      <c r="F6" s="36">
        <v>1</v>
      </c>
      <c r="G6" s="36"/>
      <c r="H6" s="37">
        <f t="shared" si="0"/>
        <v>5</v>
      </c>
      <c r="I6" s="38">
        <v>120000</v>
      </c>
      <c r="J6" s="39">
        <f t="shared" si="1"/>
        <v>600000</v>
      </c>
    </row>
    <row r="7" ht="15">
      <c r="A7" s="40" t="s">
        <v>42</v>
      </c>
      <c r="B7" s="41">
        <v>1</v>
      </c>
      <c r="C7" s="41">
        <v>1</v>
      </c>
      <c r="D7" s="41">
        <v>1</v>
      </c>
      <c r="E7" s="41">
        <v>1</v>
      </c>
      <c r="F7" s="41">
        <v>1</v>
      </c>
      <c r="G7" s="40"/>
      <c r="H7" s="37">
        <f>SUM(B7:G7)</f>
        <v>5</v>
      </c>
      <c r="I7" s="38">
        <v>120000</v>
      </c>
      <c r="J7" s="39">
        <f>I7*H7</f>
        <v>600000</v>
      </c>
    </row>
    <row r="8" ht="15">
      <c r="A8" s="42" t="s">
        <v>43</v>
      </c>
      <c r="B8" s="43">
        <v>1</v>
      </c>
      <c r="C8" s="43">
        <v>1</v>
      </c>
      <c r="D8" s="43">
        <v>1</v>
      </c>
      <c r="E8" s="43">
        <v>1</v>
      </c>
      <c r="F8" s="43">
        <v>1</v>
      </c>
      <c r="G8" s="43"/>
      <c r="H8" s="44">
        <f>SUM(B8:G8)</f>
        <v>5</v>
      </c>
      <c r="I8" s="45">
        <v>180000</v>
      </c>
      <c r="J8" s="46">
        <f>I8*H8</f>
        <v>900000</v>
      </c>
    </row>
    <row r="9" ht="15">
      <c r="A9" s="47" t="s">
        <v>43</v>
      </c>
      <c r="B9" s="48">
        <v>1</v>
      </c>
      <c r="C9" s="48">
        <v>1</v>
      </c>
      <c r="D9" s="48">
        <v>1</v>
      </c>
      <c r="E9" s="48">
        <v>1</v>
      </c>
      <c r="F9" s="48">
        <v>1</v>
      </c>
      <c r="G9" s="48"/>
      <c r="H9" s="49">
        <f>SUM(B9:G9)</f>
        <v>5</v>
      </c>
      <c r="I9" s="50">
        <v>180000</v>
      </c>
      <c r="J9" s="51">
        <f>I9*H9</f>
        <v>900000</v>
      </c>
    </row>
    <row r="10" ht="15">
      <c r="A10" s="47" t="s">
        <v>43</v>
      </c>
      <c r="B10" s="48">
        <v>1</v>
      </c>
      <c r="C10" s="48">
        <v>1</v>
      </c>
      <c r="D10" s="48">
        <v>1</v>
      </c>
      <c r="E10" s="48">
        <v>1</v>
      </c>
      <c r="F10" s="48">
        <v>1</v>
      </c>
      <c r="G10" s="48"/>
      <c r="H10" s="49">
        <f>SUM(B10:G10)</f>
        <v>5</v>
      </c>
      <c r="I10" s="50">
        <v>180000</v>
      </c>
      <c r="J10" s="51">
        <f>I10*H10</f>
        <v>900000</v>
      </c>
    </row>
    <row r="11" ht="15">
      <c r="A11" s="47" t="s">
        <v>44</v>
      </c>
      <c r="B11" s="48">
        <v>1</v>
      </c>
      <c r="C11" s="48">
        <v>1</v>
      </c>
      <c r="D11" s="48">
        <v>1</v>
      </c>
      <c r="E11" s="48">
        <v>1</v>
      </c>
      <c r="F11" s="48">
        <v>1</v>
      </c>
      <c r="G11" s="48"/>
      <c r="H11" s="49">
        <f>SUM(B11:G11)</f>
        <v>5</v>
      </c>
      <c r="I11" s="50">
        <v>120000</v>
      </c>
      <c r="J11" s="51">
        <f>I11*H11</f>
        <v>600000</v>
      </c>
      <c r="K11" s="52"/>
      <c r="L11" s="53"/>
    </row>
    <row r="12" ht="14.25">
      <c r="A12" s="47" t="s">
        <v>44</v>
      </c>
      <c r="B12" s="48">
        <v>1</v>
      </c>
      <c r="C12" s="48">
        <v>1</v>
      </c>
      <c r="D12" s="48">
        <v>1</v>
      </c>
      <c r="E12" s="48">
        <v>1</v>
      </c>
      <c r="F12" s="48">
        <v>1</v>
      </c>
      <c r="G12" s="48"/>
      <c r="H12" s="49">
        <f>SUM(B12:G12)</f>
        <v>5</v>
      </c>
      <c r="I12" s="50">
        <v>120000</v>
      </c>
      <c r="J12" s="51">
        <f>I12*H12</f>
        <v>600000</v>
      </c>
    </row>
    <row r="13" ht="14.25">
      <c r="A13" s="47" t="s">
        <v>45</v>
      </c>
      <c r="B13" s="48">
        <v>0.20000000000000001</v>
      </c>
      <c r="C13" s="48">
        <v>0.20000000000000001</v>
      </c>
      <c r="D13" s="48">
        <v>0.20000000000000001</v>
      </c>
      <c r="E13" s="48">
        <v>0.20000000000000001</v>
      </c>
      <c r="F13" s="48">
        <v>0.20000000000000001</v>
      </c>
      <c r="G13" s="48"/>
      <c r="H13" s="49">
        <f>SUM(B13:G13)</f>
        <v>1</v>
      </c>
      <c r="I13" s="50">
        <v>150000</v>
      </c>
      <c r="J13" s="51">
        <f>I13*H13</f>
        <v>150000</v>
      </c>
    </row>
    <row r="14">
      <c r="A14" s="54" t="s">
        <v>16</v>
      </c>
      <c r="B14" s="55"/>
      <c r="C14" s="55"/>
      <c r="D14" s="55"/>
      <c r="E14" s="55"/>
      <c r="F14" s="55"/>
      <c r="G14" s="55"/>
      <c r="H14" s="55"/>
      <c r="I14" s="56"/>
      <c r="J14" s="57">
        <f>SUM(J5:J13)</f>
        <v>5750000</v>
      </c>
    </row>
    <row r="19" ht="14.25">
      <c r="J19" s="24"/>
    </row>
  </sheetData>
  <mergeCells count="5">
    <mergeCell ref="A1:J1"/>
    <mergeCell ref="A3:A4"/>
    <mergeCell ref="H3:H4"/>
    <mergeCell ref="I3:I4"/>
    <mergeCell ref="J3:J4"/>
  </mergeCells>
  <printOptions headings="0" gridLines="0"/>
  <pageMargins left="0.19652777777777775" right="0.19652777777777775" top="0.39375000000000004" bottom="0" header="0.51180555555555562" footer="0.51180555555555562"/>
  <pageSetup paperSize="9" scale="97" firstPageNumber="0" fitToWidth="1" fitToHeight="1" pageOrder="downThenOver" orientation="landscape" usePrinterDefaults="1" blackAndWhite="0" draft="0" cellComments="none" useFirstPageNumber="0" errors="displayed" horizontalDpi="600" verticalDpi="600" copies="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40" workbookViewId="0">
      <selection activeCell="C16" activeCellId="0" sqref="C16"/>
    </sheetView>
  </sheetViews>
  <sheetFormatPr defaultColWidth="8.85546875" defaultRowHeight="14.25"/>
  <cols>
    <col customWidth="1" min="1" max="1" style="58" width="4.28515625"/>
    <col customWidth="1" min="2" max="2" style="58" width="44.28515625"/>
    <col customWidth="1" min="3" max="3" style="58" width="18.28515625"/>
    <col customWidth="1" min="4" max="4" style="58" width="16.28515625"/>
    <col customWidth="1" min="5" max="5" style="58" width="17.7109375"/>
    <col customWidth="1" min="6" max="6" style="58" width="13"/>
    <col customWidth="1" min="7" max="7" style="58" width="14.85546875"/>
    <col min="8" max="16384" style="58" width="8.85546875"/>
  </cols>
  <sheetData>
    <row r="1">
      <c r="A1" s="59" t="s">
        <v>46</v>
      </c>
      <c r="B1" s="59"/>
      <c r="C1" s="59"/>
      <c r="D1" s="59"/>
      <c r="E1" s="59"/>
    </row>
    <row r="3" ht="28.5">
      <c r="A3" s="26" t="s">
        <v>47</v>
      </c>
      <c r="B3" s="26" t="s">
        <v>48</v>
      </c>
      <c r="C3" s="26" t="s">
        <v>49</v>
      </c>
      <c r="D3" s="26" t="s">
        <v>50</v>
      </c>
      <c r="E3" s="26" t="s">
        <v>51</v>
      </c>
    </row>
    <row r="4">
      <c r="A4" s="60">
        <v>1</v>
      </c>
      <c r="B4" s="61" t="s">
        <v>52</v>
      </c>
      <c r="C4" s="62">
        <v>300000</v>
      </c>
      <c r="D4" s="63">
        <v>0</v>
      </c>
      <c r="E4" s="64">
        <f t="shared" ref="E4:E12" si="2">ROUND(C4/(1+D4),2)</f>
        <v>300000</v>
      </c>
    </row>
    <row r="5">
      <c r="A5" s="60">
        <v>2</v>
      </c>
      <c r="B5" s="61" t="s">
        <v>53</v>
      </c>
      <c r="C5" s="62">
        <v>75000</v>
      </c>
      <c r="D5" s="63">
        <v>0</v>
      </c>
      <c r="E5" s="64">
        <f t="shared" si="2"/>
        <v>75000</v>
      </c>
    </row>
    <row r="6">
      <c r="A6" s="60">
        <v>3</v>
      </c>
      <c r="B6" s="61" t="s">
        <v>54</v>
      </c>
      <c r="C6" s="62">
        <v>750000</v>
      </c>
      <c r="D6" s="63">
        <v>0.20000000000000001</v>
      </c>
      <c r="E6" s="64">
        <f t="shared" si="2"/>
        <v>625000</v>
      </c>
    </row>
    <row r="7">
      <c r="A7" s="60">
        <v>4</v>
      </c>
      <c r="B7" s="61"/>
      <c r="C7" s="62">
        <v>0</v>
      </c>
      <c r="D7" s="63">
        <v>0</v>
      </c>
      <c r="E7" s="64">
        <f t="shared" si="2"/>
        <v>0</v>
      </c>
    </row>
    <row r="8">
      <c r="A8" s="60">
        <v>5</v>
      </c>
      <c r="B8" s="61"/>
      <c r="C8" s="62">
        <v>0</v>
      </c>
      <c r="D8" s="63">
        <v>0</v>
      </c>
      <c r="E8" s="64">
        <f t="shared" si="2"/>
        <v>0</v>
      </c>
    </row>
    <row r="9">
      <c r="A9" s="60">
        <v>6</v>
      </c>
      <c r="B9" s="61"/>
      <c r="C9" s="62">
        <v>0</v>
      </c>
      <c r="D9" s="63">
        <v>0</v>
      </c>
      <c r="E9" s="64">
        <f t="shared" si="2"/>
        <v>0</v>
      </c>
    </row>
    <row r="10">
      <c r="A10" s="60">
        <v>7</v>
      </c>
      <c r="B10" s="61"/>
      <c r="C10" s="62">
        <v>0</v>
      </c>
      <c r="D10" s="63">
        <v>0</v>
      </c>
      <c r="E10" s="64">
        <f t="shared" si="2"/>
        <v>0</v>
      </c>
    </row>
    <row r="11">
      <c r="A11" s="60">
        <v>8</v>
      </c>
      <c r="B11" s="61"/>
      <c r="C11" s="62">
        <v>0</v>
      </c>
      <c r="D11" s="63">
        <v>0</v>
      </c>
      <c r="E11" s="64">
        <f t="shared" si="2"/>
        <v>0</v>
      </c>
    </row>
    <row r="12">
      <c r="A12" s="60">
        <v>9</v>
      </c>
      <c r="B12" s="61"/>
      <c r="C12" s="62">
        <v>0</v>
      </c>
      <c r="D12" s="63">
        <v>0</v>
      </c>
      <c r="E12" s="64">
        <f t="shared" si="2"/>
        <v>0</v>
      </c>
    </row>
    <row r="13">
      <c r="A13" s="54" t="s">
        <v>16</v>
      </c>
      <c r="B13" s="54"/>
      <c r="C13" s="64">
        <f>SUM(C4:C12)</f>
        <v>1125000</v>
      </c>
      <c r="D13" s="65"/>
      <c r="E13" s="56">
        <f>SUM(E4:E12)</f>
        <v>1000000</v>
      </c>
    </row>
  </sheetData>
  <mergeCells count="1">
    <mergeCell ref="A1:E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40" workbookViewId="0">
      <selection activeCell="D17" activeCellId="0" sqref="D17"/>
    </sheetView>
  </sheetViews>
  <sheetFormatPr defaultColWidth="8.85546875" defaultRowHeight="14.25"/>
  <cols>
    <col customWidth="1" min="1" max="1" style="58" width="4.28515625"/>
    <col customWidth="1" min="2" max="2" style="58" width="36.28515625"/>
    <col customWidth="1" min="3" max="3" style="58" width="18.28515625"/>
    <col customWidth="1" min="4" max="4" style="58" width="16.28515625"/>
    <col customWidth="1" min="5" max="5" style="58" width="17.7109375"/>
    <col customWidth="1" min="6" max="6" style="58" width="13"/>
    <col customWidth="1" min="7" max="7" style="58" width="14.85546875"/>
    <col min="8" max="16384" style="58" width="8.85546875"/>
  </cols>
  <sheetData>
    <row r="1">
      <c r="A1" s="59" t="s">
        <v>55</v>
      </c>
      <c r="B1" s="59"/>
      <c r="C1" s="59"/>
      <c r="D1" s="59"/>
      <c r="E1" s="59"/>
    </row>
    <row r="3" ht="28.5">
      <c r="A3" s="26" t="s">
        <v>47</v>
      </c>
      <c r="B3" s="26" t="s">
        <v>56</v>
      </c>
      <c r="C3" s="26" t="s">
        <v>49</v>
      </c>
      <c r="D3" s="26" t="s">
        <v>50</v>
      </c>
      <c r="E3" s="26" t="s">
        <v>51</v>
      </c>
    </row>
    <row r="4">
      <c r="A4" s="60">
        <v>1</v>
      </c>
      <c r="B4" s="61" t="s">
        <v>57</v>
      </c>
      <c r="C4" s="62">
        <v>280000</v>
      </c>
      <c r="D4" s="63">
        <v>0</v>
      </c>
      <c r="E4" s="64">
        <f t="shared" ref="E4:E12" si="3">ROUND(C4/(1+D4),2)</f>
        <v>280000</v>
      </c>
    </row>
    <row r="5">
      <c r="A5" s="60">
        <v>2</v>
      </c>
      <c r="B5" s="61" t="s">
        <v>58</v>
      </c>
      <c r="C5" s="62">
        <v>120000</v>
      </c>
      <c r="D5" s="63">
        <v>0</v>
      </c>
      <c r="E5" s="64">
        <f t="shared" si="3"/>
        <v>120000</v>
      </c>
    </row>
    <row r="6">
      <c r="A6" s="60">
        <v>3</v>
      </c>
      <c r="B6" s="61" t="s">
        <v>59</v>
      </c>
      <c r="C6" s="62">
        <v>600000</v>
      </c>
      <c r="D6" s="63">
        <v>0.20000000000000001</v>
      </c>
      <c r="E6" s="64">
        <f t="shared" si="3"/>
        <v>500000</v>
      </c>
    </row>
    <row r="7">
      <c r="A7" s="60">
        <v>4</v>
      </c>
      <c r="B7" s="61"/>
      <c r="C7" s="62">
        <v>0</v>
      </c>
      <c r="D7" s="63">
        <v>0</v>
      </c>
      <c r="E7" s="64">
        <f t="shared" si="3"/>
        <v>0</v>
      </c>
    </row>
    <row r="8">
      <c r="A8" s="60">
        <v>5</v>
      </c>
      <c r="B8" s="61"/>
      <c r="C8" s="62">
        <v>0</v>
      </c>
      <c r="D8" s="63">
        <v>0</v>
      </c>
      <c r="E8" s="64">
        <f t="shared" si="3"/>
        <v>0</v>
      </c>
    </row>
    <row r="9">
      <c r="A9" s="60">
        <v>6</v>
      </c>
      <c r="B9" s="61"/>
      <c r="C9" s="62">
        <v>0</v>
      </c>
      <c r="D9" s="63">
        <v>0</v>
      </c>
      <c r="E9" s="64">
        <f t="shared" si="3"/>
        <v>0</v>
      </c>
    </row>
    <row r="10">
      <c r="A10" s="60">
        <v>7</v>
      </c>
      <c r="B10" s="61"/>
      <c r="C10" s="62">
        <v>0</v>
      </c>
      <c r="D10" s="63">
        <v>0</v>
      </c>
      <c r="E10" s="64">
        <f t="shared" si="3"/>
        <v>0</v>
      </c>
    </row>
    <row r="11">
      <c r="A11" s="60">
        <v>8</v>
      </c>
      <c r="B11" s="61"/>
      <c r="C11" s="62">
        <v>0</v>
      </c>
      <c r="D11" s="63">
        <v>0</v>
      </c>
      <c r="E11" s="64">
        <f t="shared" si="3"/>
        <v>0</v>
      </c>
    </row>
    <row r="12">
      <c r="A12" s="60">
        <v>9</v>
      </c>
      <c r="B12" s="61"/>
      <c r="C12" s="62">
        <v>0</v>
      </c>
      <c r="D12" s="63">
        <v>0</v>
      </c>
      <c r="E12" s="64">
        <f t="shared" si="3"/>
        <v>0</v>
      </c>
    </row>
    <row r="13">
      <c r="A13" s="66" t="s">
        <v>16</v>
      </c>
      <c r="B13" s="66"/>
      <c r="C13" s="62">
        <f>SUM(C4:C12)</f>
        <v>1000000</v>
      </c>
      <c r="D13" s="67"/>
      <c r="E13" s="56">
        <f>SUM(E4:E12)</f>
        <v>900000</v>
      </c>
    </row>
  </sheetData>
  <mergeCells count="1">
    <mergeCell ref="A1:E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40" workbookViewId="0">
      <selection activeCell="C5" activeCellId="0" sqref="C5"/>
    </sheetView>
  </sheetViews>
  <sheetFormatPr defaultColWidth="8.85546875" defaultRowHeight="14.25"/>
  <cols>
    <col customWidth="1" min="1" max="1" style="58" width="4.28515625"/>
    <col customWidth="1" min="2" max="2" style="58" width="36.28515625"/>
    <col customWidth="1" min="3" max="3" style="58" width="18.28515625"/>
    <col customWidth="1" min="4" max="4" style="58" width="16.28515625"/>
    <col customWidth="1" min="5" max="5" style="58" width="17.7109375"/>
    <col customWidth="1" min="6" max="6" style="58" width="13"/>
    <col customWidth="1" min="7" max="7" style="58" width="14.85546875"/>
    <col min="8" max="16384" style="58" width="8.85546875"/>
  </cols>
  <sheetData>
    <row r="1">
      <c r="A1" s="59" t="s">
        <v>60</v>
      </c>
      <c r="B1" s="59"/>
      <c r="C1" s="59"/>
      <c r="D1" s="59"/>
      <c r="E1" s="59"/>
    </row>
    <row r="3" ht="28.5">
      <c r="A3" s="26" t="s">
        <v>47</v>
      </c>
      <c r="B3" s="26" t="s">
        <v>56</v>
      </c>
      <c r="C3" s="26" t="s">
        <v>49</v>
      </c>
      <c r="D3" s="26" t="s">
        <v>50</v>
      </c>
      <c r="E3" s="26" t="s">
        <v>51</v>
      </c>
    </row>
    <row r="4">
      <c r="A4" s="60">
        <v>1</v>
      </c>
      <c r="B4" s="61" t="s">
        <v>61</v>
      </c>
      <c r="C4" s="62">
        <v>50000</v>
      </c>
      <c r="D4" s="63">
        <v>0</v>
      </c>
      <c r="E4" s="64">
        <f t="shared" ref="E4:E12" si="4">ROUND(C4/(1+D4),2)</f>
        <v>50000</v>
      </c>
    </row>
    <row r="5">
      <c r="A5" s="60">
        <v>2</v>
      </c>
      <c r="B5" s="61" t="s">
        <v>62</v>
      </c>
      <c r="C5" s="62">
        <v>50000</v>
      </c>
      <c r="D5" s="63">
        <v>0</v>
      </c>
      <c r="E5" s="64">
        <f t="shared" si="4"/>
        <v>50000</v>
      </c>
    </row>
    <row r="6">
      <c r="A6" s="60">
        <v>3</v>
      </c>
      <c r="B6" s="61"/>
      <c r="C6" s="62"/>
      <c r="D6" s="63">
        <v>0</v>
      </c>
      <c r="E6" s="64">
        <f t="shared" si="4"/>
        <v>0</v>
      </c>
    </row>
    <row r="7">
      <c r="A7" s="60">
        <v>4</v>
      </c>
      <c r="B7" s="61"/>
      <c r="C7" s="62">
        <v>0</v>
      </c>
      <c r="D7" s="63">
        <v>0</v>
      </c>
      <c r="E7" s="64">
        <f t="shared" si="4"/>
        <v>0</v>
      </c>
    </row>
    <row r="8">
      <c r="A8" s="60">
        <v>5</v>
      </c>
      <c r="B8" s="61"/>
      <c r="C8" s="62">
        <v>0</v>
      </c>
      <c r="D8" s="63">
        <v>0</v>
      </c>
      <c r="E8" s="64">
        <f t="shared" si="4"/>
        <v>0</v>
      </c>
    </row>
    <row r="9">
      <c r="A9" s="60">
        <v>6</v>
      </c>
      <c r="B9" s="61"/>
      <c r="C9" s="62">
        <v>0</v>
      </c>
      <c r="D9" s="63">
        <v>0</v>
      </c>
      <c r="E9" s="64">
        <f t="shared" si="4"/>
        <v>0</v>
      </c>
    </row>
    <row r="10">
      <c r="A10" s="60">
        <v>7</v>
      </c>
      <c r="B10" s="61"/>
      <c r="C10" s="62">
        <v>0</v>
      </c>
      <c r="D10" s="63">
        <v>0</v>
      </c>
      <c r="E10" s="64">
        <f t="shared" si="4"/>
        <v>0</v>
      </c>
    </row>
    <row r="11">
      <c r="A11" s="60">
        <v>8</v>
      </c>
      <c r="B11" s="61"/>
      <c r="C11" s="62">
        <v>0</v>
      </c>
      <c r="D11" s="63">
        <v>0</v>
      </c>
      <c r="E11" s="64">
        <f t="shared" si="4"/>
        <v>0</v>
      </c>
    </row>
    <row r="12">
      <c r="A12" s="60">
        <v>9</v>
      </c>
      <c r="B12" s="61"/>
      <c r="C12" s="62">
        <v>0</v>
      </c>
      <c r="D12" s="63">
        <v>0</v>
      </c>
      <c r="E12" s="64">
        <f t="shared" si="4"/>
        <v>0</v>
      </c>
    </row>
    <row r="13">
      <c r="A13" s="66" t="s">
        <v>16</v>
      </c>
      <c r="B13" s="66"/>
      <c r="C13" s="62">
        <f>SUM(C4:C12)</f>
        <v>100000</v>
      </c>
      <c r="D13" s="67"/>
      <c r="E13" s="56">
        <f>SUM(E4:E12)</f>
        <v>100000</v>
      </c>
    </row>
  </sheetData>
  <mergeCells count="1">
    <mergeCell ref="A1:E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 S. Miheeva</dc:creator>
  <cp:revision>1</cp:revision>
  <dcterms:created xsi:type="dcterms:W3CDTF">2012-02-09T16:30:56Z</dcterms:created>
  <dcterms:modified xsi:type="dcterms:W3CDTF">2023-02-25T11:32:03Z</dcterms:modified>
</cp:coreProperties>
</file>