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heckCompatibility="1"/>
  <mc:AlternateContent xmlns:mc="http://schemas.openxmlformats.org/markup-compatibility/2006">
    <mc:Choice Requires="x15">
      <x15ac:absPath xmlns:x15ac="http://schemas.microsoft.com/office/spreadsheetml/2010/11/ac" url="C:\Users\triet\Desktop\kì 5\SWT\Lab Exercises-20210907\Lab 4\"/>
    </mc:Choice>
  </mc:AlternateContent>
  <xr:revisionPtr revIDLastSave="0" documentId="13_ncr:1_{160652E4-48CC-4886-B28E-5D1279389A62}" xr6:coauthVersionLast="47" xr6:coauthVersionMax="47" xr10:uidLastSave="{00000000-0000-0000-0000-000000000000}"/>
  <bookViews>
    <workbookView xWindow="-98" yWindow="-98" windowWidth="20715" windowHeight="13276" tabRatio="821" activeTab="4" xr2:uid="{00000000-000D-0000-FFFF-FFFF00000000}"/>
  </bookViews>
  <sheets>
    <sheet name="Cover" sheetId="1" r:id="rId1"/>
    <sheet name="Test case List" sheetId="2" r:id="rId2"/>
    <sheet name="Graphic User Interface" sheetId="3" r:id="rId3"/>
    <sheet name="Validation Input" sheetId="4" r:id="rId4"/>
    <sheet name="Algorithm" sheetId="6" r:id="rId5"/>
    <sheet name="Usability and Performance" sheetId="7" r:id="rId6"/>
    <sheet name="Test Report" sheetId="5" r:id="rId7"/>
  </sheets>
  <definedNames>
    <definedName name="_xlnm._FilterDatabase" localSheetId="4" hidden="1">Algorithm!$A$8:$I$10</definedName>
    <definedName name="_xlnm._FilterDatabase" localSheetId="2" hidden="1">'Graphic User Interface'!$A$8:$I$12</definedName>
    <definedName name="_xlnm._FilterDatabase" localSheetId="5" hidden="1">'Usability and Performance'!$A$8:$I$10</definedName>
    <definedName name="_xlnm._FilterDatabase" localSheetId="3" hidden="1">'Validation Input'!$A$8:$I$16</definedName>
    <definedName name="ACTIO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C14" i="5"/>
  <c r="A11" i="7"/>
  <c r="A10" i="7"/>
  <c r="D6" i="7"/>
  <c r="G14" i="5" s="1"/>
  <c r="B6" i="7"/>
  <c r="E14" i="5" s="1"/>
  <c r="A6" i="7"/>
  <c r="D14" i="5" s="1"/>
  <c r="A11" i="6"/>
  <c r="A12" i="6"/>
  <c r="A13" i="6"/>
  <c r="A14" i="6"/>
  <c r="A15" i="6"/>
  <c r="A15" i="4"/>
  <c r="A14" i="4"/>
  <c r="A13" i="4"/>
  <c r="A17" i="4"/>
  <c r="A16" i="4"/>
  <c r="A10" i="6"/>
  <c r="F6" i="6" s="1"/>
  <c r="A12" i="4"/>
  <c r="A11" i="4"/>
  <c r="A10" i="4"/>
  <c r="C13" i="5"/>
  <c r="A16" i="3"/>
  <c r="A15" i="3"/>
  <c r="A14" i="3"/>
  <c r="A11" i="3"/>
  <c r="A12" i="3"/>
  <c r="A13" i="3"/>
  <c r="A10" i="3"/>
  <c r="D6" i="6"/>
  <c r="G13" i="5" s="1"/>
  <c r="B6" i="6"/>
  <c r="E13" i="5" s="1"/>
  <c r="A6" i="6"/>
  <c r="D13" i="5" s="1"/>
  <c r="A6" i="3"/>
  <c r="D11" i="5" s="1"/>
  <c r="B6" i="3"/>
  <c r="E11" i="5" s="1"/>
  <c r="D6" i="3"/>
  <c r="G11" i="5" s="1"/>
  <c r="A6" i="4"/>
  <c r="D12" i="5" s="1"/>
  <c r="B6" i="4"/>
  <c r="E12" i="5" s="1"/>
  <c r="D6" i="4"/>
  <c r="G12" i="5" s="1"/>
  <c r="D3" i="2"/>
  <c r="D4" i="2"/>
  <c r="C11" i="5"/>
  <c r="F6" i="3" l="1"/>
  <c r="C6" i="3" s="1"/>
  <c r="F11" i="5" s="1"/>
  <c r="C6" i="6"/>
  <c r="F13" i="5" s="1"/>
  <c r="H13" i="5"/>
  <c r="D15" i="5"/>
  <c r="E15" i="5"/>
  <c r="G15" i="5"/>
  <c r="F6" i="4"/>
  <c r="H12" i="5" s="1"/>
  <c r="F6" i="7"/>
  <c r="H11" i="5" l="1"/>
  <c r="C6" i="4"/>
  <c r="F12" i="5" s="1"/>
  <c r="C6" i="7"/>
  <c r="F14" i="5" s="1"/>
  <c r="H14" i="5"/>
  <c r="H15" i="5" s="1"/>
  <c r="F15" i="5" l="1"/>
  <c r="E18" i="5"/>
  <c r="E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2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3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4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5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<sst xmlns="http://schemas.openxmlformats.org/spreadsheetml/2006/main" count="322" uniqueCount="177">
  <si>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</si>
  <si>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</si>
  <si>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</si>
  <si>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</si>
  <si>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</si>
  <si>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</si>
  <si>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</si>
  <si>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</si>
  <si>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</si>
  <si>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</si>
  <si>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</si>
  <si>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</si>
  <si>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</si>
  <si>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</si>
  <si>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</si>
  <si>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</si>
  <si>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</si>
  <si>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</si>
  <si>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</si>
  <si>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</si>
  <si>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</si>
  <si>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</si>
  <si>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</si>
  <si>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</si>
  <si>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</si>
  <si>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</si>
  <si>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</si>
  <si>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</si>
  <si>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</si>
  <si>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</si>
  <si>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</si>
  <si>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</si>
  <si>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</si>
  <si>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</si>
  <si>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</si>
  <si>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</si>
  <si>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</si>
  <si>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</si>
  <si>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</si>
  <si>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</si>
  <si>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</si>
  <si>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</si>
  <si>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</si>
  <si>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</si>
  <si>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</si>
  <si>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</si>
  <si>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FU-SWT</t>
  </si>
  <si>
    <t>URD-FU-SWT– v&lt;0.1&gt;</t>
  </si>
  <si>
    <t>Date Time Checker</t>
  </si>
  <si>
    <t>Nguyen Minh Triet</t>
  </si>
  <si>
    <t>A</t>
  </si>
  <si>
    <t>Create new document</t>
  </si>
  <si>
    <t>Test case</t>
  </si>
  <si>
    <t>Graphic User Interface</t>
  </si>
  <si>
    <t>Validation Input</t>
  </si>
  <si>
    <t>Date time checking algorithm</t>
  </si>
  <si>
    <t>Input</t>
  </si>
  <si>
    <t>GUI</t>
  </si>
  <si>
    <t>Algorithm</t>
  </si>
  <si>
    <t>Picture box with FU Logo at the top-left corner.</t>
  </si>
  <si>
    <t>“Day”, ”Month”, ”Year” texts must be left-align and three textboxes for inputting day, month, year</t>
  </si>
  <si>
    <t>It should display the texts "Day", "Month", "Year" in left-alignment. In each line, there should be a textbox which is next to the text and is able to be typed something.</t>
  </si>
  <si>
    <t>It should display the Logo "FPT University DREAM OF INNOVATION" which match with the layout described (top -left corner).</t>
  </si>
  <si>
    <t>1. Open the application
2. Compare GUI with the description and pattern layout image</t>
  </si>
  <si>
    <t>1. Open the application
2. Compare GUI with the description and pattern layout image.
3. Type something into the textboxes</t>
  </si>
  <si>
    <t>24
09
2021</t>
  </si>
  <si>
    <t>Two buttons “Clear”, “Check” under the input section</t>
  </si>
  <si>
    <t>It should display the title "DATE TIME CHECKER" which match with the layout described (center-alignment, font "Arial" with font color "Blue").</t>
  </si>
  <si>
    <t>1. Open the application
2. Compare GUI with the description and pattern layout image
3. Click on "Close" button</t>
  </si>
  <si>
    <t>1. Open the application
2. Compare GUI with the description and pattern layout image
3. Hover and click on "Clear" and "Check" button</t>
  </si>
  <si>
    <t>Title bar with application icon logo and the name "Form1" on the left, close button (red button at the top-right) on the right (without Maximize/ Minimum buttons)</t>
  </si>
  <si>
    <t>It should display the icon and the text "Form1" on the left and button "Close" on the right of title bar. After clicking the "Close" button, a message box asking "Are you sure to exit?" followed by "Yes" and "No" button.</t>
  </si>
  <si>
    <t>It should show button "Clear" and before by "Check" button. The two buttons should be match with the layout described and is able to click on.</t>
  </si>
  <si>
    <t>[GUI-5]</t>
  </si>
  <si>
    <t>1. Open the application
2. Compare GUI with the description and pattern layout image
3. Click on "Close" button
4. Click on "No" button
5. Repeat step 1 to 3 and click on the "Yes" button</t>
  </si>
  <si>
    <t>After selecting “No” option, message box will close and application still exist. After selecting "Yes" option, application will exit.</t>
  </si>
  <si>
    <t>Operation on "Close" button</t>
  </si>
  <si>
    <t>Operation on "Clear" button</t>
  </si>
  <si>
    <t>1. Open the application
2. Compare GUI with the description and pattern layout image.
3. Type something into the textboxes
4. Click on the "Clear" button</t>
  </si>
  <si>
    <t>[GUI-3], [GUI-4]</t>
  </si>
  <si>
    <t>After clicking on “Clear” button, texts in 3 textboxes should be clear.</t>
  </si>
  <si>
    <t>Test cases for validation input</t>
  </si>
  <si>
    <t>Test cases for the graphic user interface</t>
  </si>
  <si>
    <t>Test cases for date time checking algorithm</t>
  </si>
  <si>
    <t>VAL</t>
  </si>
  <si>
    <t>Test cases for user interface (screen layout): FU Logo, font and size, title, alignment, textbox, button</t>
  </si>
  <si>
    <t>Test cases for validation of input "Day", "Month", "Year": the correctness of format and the range of the input.</t>
  </si>
  <si>
    <t>Data in "Day" textbox is not a number</t>
  </si>
  <si>
    <t>Title “Date Time Checker” is center-aligned with font color is “Blue”, font name is “Arial” and size is 26.</t>
  </si>
  <si>
    <t>Data in "Month" textbox is not a number</t>
  </si>
  <si>
    <t>Data in "Year" textbox is not a number</t>
  </si>
  <si>
    <t>Data in "Day" textbox is a number not in range 1 - 31</t>
  </si>
  <si>
    <t>1. Input a text (not number only) in "Day" field
2. Click on "Check" button</t>
  </si>
  <si>
    <t>1. Input a text (not number only) in "Month" field
2. Click on "Check" button</t>
  </si>
  <si>
    <t>1. Input a text (not number only) in "Year" field
2. Click on "Check" button</t>
  </si>
  <si>
    <t>1. Input a number (out of range 1 - 31) in "Day" field
2. Click on "Check" button</t>
  </si>
  <si>
    <t>1. Input a number (out of range 1 - 12) in "Month" field
2. Click on "Check" button</t>
  </si>
  <si>
    <t>Input 1: -1
Input 2: 0
Input 3: 32
input 4: 45</t>
  </si>
  <si>
    <t>Input 1: -1
Input 2: 0
Input 3: 13
input 4: 20</t>
  </si>
  <si>
    <t>Data in "Month" textbox is a number not in range 1 - 12</t>
  </si>
  <si>
    <t>Data in "Year" textbox is a number not in range 1000 - 3000</t>
  </si>
  <si>
    <t>1. Input a number (out of range 1000 - 3000) in "Year" field
2. Click on "Check" button</t>
  </si>
  <si>
    <t>Input 1: -1
Input 2: 0
Input 3: 999
input 4: 3001
Input 5: 3500</t>
  </si>
  <si>
    <t>Input 1: abc
Input 2: 12x
Input 3: 2*6</t>
  </si>
  <si>
    <t>1. Input numbers only in 3 textboxes
2. Click on "Check" button</t>
  </si>
  <si>
    <t>Not all data in 3 textboxes are numbers
(if they are numbers, they may not in range)</t>
  </si>
  <si>
    <t>All data in 3 textboxes are numbers (may not in range)</t>
  </si>
  <si>
    <t>[GUI-3], [GUI-4], [VAL-1], [VAL-2], [VAL-3], [VAL-4], [VAL-5], [VAL-6]</t>
  </si>
  <si>
    <t>[GUI-3], [GUI-4], [VAL-1], [VAL-2], [VAL-3]. [VAL-4], [VAL-5], [VAL-6]</t>
  </si>
  <si>
    <t xml:space="preserve">Input 1: {abc; 09; 2001}
Input 2: {23; 9c; 4001}
Input 3: {45; 9c; 2000a}
</t>
  </si>
  <si>
    <t xml:space="preserve">Input 1: display a message box like the one in expected output of [VAL-1]
Input 2: display 2 messages box like the one in expected output of [VAL-2] and [VAL-6]
Input 3: display 3 message boxes like the ones in expected outputs of [VAL-2], [VAL-3] and [VAL-4]  </t>
  </si>
  <si>
    <t>1. Input texts (may not number only) in textboxes.
2. Click on "Check" button</t>
  </si>
  <si>
    <t>Month is 4, 6, 9, 11 and Day is 31</t>
  </si>
  <si>
    <t>1. Input Day is 31, a Month in {4, 6, 9, 11} and a Year in range 1000 - 3000
2. Click on "Check" button</t>
  </si>
  <si>
    <t>Input 1: {31, 6, 1000}
Input 2: {31, 9, 3000}</t>
  </si>
  <si>
    <t>1. Input a Day in range 1 - 31, a Month in {1, 3, 5, 7, 8 , 10 , 12} and a Year in range 1000 - 3000
2. Click on "Check" button</t>
  </si>
  <si>
    <t>Input 1: {01, 12, 2021}
Input 2: {31, 1, 3000}</t>
  </si>
  <si>
    <t>Input 1: Display a message box includes text "01/12/2021 is a correct date time!"
Input 2: Display a message box includes text "31/01/3000 is a correct date time!"</t>
  </si>
  <si>
    <t>Input 1: Display a message box includes text "31/06/1000 is NOT a correct date time!"
Input 2: Display a message box includes text "31/09/3000 is NOT a correct date time!"</t>
  </si>
  <si>
    <t>Month is 4, 6, 9, 11 and Day is in range 1 - 30</t>
  </si>
  <si>
    <t>1. Input Day is in range 1 - 30, a Month in {4, 6, 9, 11} and a Year in range 1000 - 3000
2. Click on "Check" button</t>
  </si>
  <si>
    <t>Input 1: {30, 4, 2089}
Input 2: {2, 11, 2001}</t>
  </si>
  <si>
    <t>Year is not a leap year, Month is 2 and Day is 29</t>
  </si>
  <si>
    <t xml:space="preserve">Input 1: {29, 2, 2003}
Input 2: {29, 02, 1900}
</t>
  </si>
  <si>
    <t>Input 1: Display a message box includes text "29/02/2003 is NOT a correct date time!"
Input 2: Display a message box includes text "29/02/1900 is NOT a correct date time!"</t>
  </si>
  <si>
    <t>Input 1: Display a message box includes text "30/04/2089 is a correct date time!"
Input 2: Display a message box includes text "02/11/2001 is a correct date time!"</t>
  </si>
  <si>
    <t>Month is 2 and Day is in range 1- 28</t>
  </si>
  <si>
    <t>Year is a leap year, Month is 2 and Day is 29</t>
  </si>
  <si>
    <t>1. Input Day is 29, Month is 2 and a Year in range 1000 - 3000 and is a leap year
2. Click on "Check" button</t>
  </si>
  <si>
    <t>1. Input Day is 29, Month is 2 and a Year in range 1000 - 3000 and is not a leap year
2. Click on "Check" button</t>
  </si>
  <si>
    <t>Input 1: Display a message box includes text "29/02/2004 is a correct date time!"
Input 2: Display a message box includes text "29/02/1600 is a correct date time!"</t>
  </si>
  <si>
    <t xml:space="preserve">Input 1: {29, 2, 2004}
Input 2: {29, 02, 1600}
</t>
  </si>
  <si>
    <t>1. Input a Day is in range 1 - 28, Month is 2 and a Year in range 1000 - 3000
2. Click on "Check" button</t>
  </si>
  <si>
    <t>Input 1: Display a message box includes text "28/02/2003 is a correct date time!"
Input 2: Display a message box includes text "01/02/1234 is a correct date time!"</t>
  </si>
  <si>
    <t xml:space="preserve">Input 1: {28, 2, 2003}
Input 2: {01, 02, 1234}
</t>
  </si>
  <si>
    <t>ALG</t>
  </si>
  <si>
    <t>Test cases for usability and performance quality of Date Time Checker Application</t>
  </si>
  <si>
    <t>Usability and Perfomance quality</t>
  </si>
  <si>
    <t>USEPER</t>
  </si>
  <si>
    <t>Application run smoothly without any crash failure</t>
  </si>
  <si>
    <t>1. Open the application
2. Run through all function, and repeat many times</t>
  </si>
  <si>
    <t>Usability and Performance quality</t>
  </si>
  <si>
    <t>Usability and Performance</t>
  </si>
  <si>
    <t>Reability of appilication</t>
  </si>
  <si>
    <t>Performance of checking date time function</t>
  </si>
  <si>
    <t>1. Input data into 3 textboxes
2. Click on "Check" button</t>
  </si>
  <si>
    <t>Message boxes appear within 1s after clicking "Check" button</t>
  </si>
  <si>
    <t xml:space="preserve">Input 1: {02; 11; 2021}
Input 2: {23; 9c; 4001}
</t>
  </si>
  <si>
    <t>Test cases for the usability and performance quality</t>
  </si>
  <si>
    <t>Finish all test cases with code: GUI, VAL, ALG</t>
  </si>
  <si>
    <t>Release 1 includes 3 modules: Graphic User Interface, Validation Input, Algorithm and the usability and performance quality</t>
  </si>
  <si>
    <t>M</t>
  </si>
  <si>
    <t>Modify "Test Case" Document</t>
  </si>
  <si>
    <t>Display a message box includes text "Input data for Day is incorrect format!" with OK Button</t>
  </si>
  <si>
    <t>Display a message box includes text "Input data for Month is incorrect format!" with OK Button</t>
  </si>
  <si>
    <t>Display a message box includes text "Input data for Year is incorrect format!" with OK Button</t>
  </si>
  <si>
    <t>Display a message box includes text "Input data for Day is out of range!" with OK Button</t>
  </si>
  <si>
    <t>Display a message box includes text "Input data for Month is out of range!" with OK Button</t>
  </si>
  <si>
    <t>Display a message box includes text "Input data for Year is out of range!" with OK Button</t>
  </si>
  <si>
    <t xml:space="preserve">Month is 1, 3, 5, 7, 8, 10, 12 and Day is in range 1 - 31
</t>
  </si>
  <si>
    <t>Test cases for algorithm of checking the date inputted: valid and invalid date, checking result is compatible with Georgian calendar.</t>
  </si>
  <si>
    <t>1.0</t>
  </si>
  <si>
    <t>• Application run on Windows 10 Pro, vesion 20H2.
• Java: JDK 11.0.12</t>
  </si>
  <si>
    <t xml:space="preserve"> Create test cases for GUI, validation, date time checking algorithm, usability and performance quality</t>
  </si>
  <si>
    <t>Modify test cases for GUI, validation, date time checking algorithm, usability and performance quality</t>
  </si>
  <si>
    <t>1.1</t>
  </si>
  <si>
    <t>GUI-DF01</t>
  </si>
  <si>
    <t>GUI-DF02</t>
  </si>
  <si>
    <t>GUI-DF03</t>
  </si>
  <si>
    <t>VAL-DF01</t>
  </si>
  <si>
    <t>VAL-DF02</t>
  </si>
  <si>
    <t xml:space="preserve">{02; 11; 2021}
</t>
  </si>
  <si>
    <t xml:space="preserve">Display a message box includes text "02/11/2001 is correct date time!" or ""02/11/2001 is NOT correct date time"
</t>
  </si>
  <si>
    <t>GUI-DF04</t>
  </si>
  <si>
    <t>GUI-DF04, ALG-DF01</t>
  </si>
  <si>
    <t>GUI-DF04, ALG-DF02</t>
  </si>
  <si>
    <t>GUI-DF04, ALG--DF03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</si>
</sst>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22" x14ac:knownFonts="1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1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7" fillId="0" borderId="8" xfId="0" applyFont="1" applyBorder="1" applyAlignment="1">
      <alignment vertical="top" wrapText="1"/>
    </xf>
    <xf numFmtId="164" fontId="2" fillId="0" borderId="9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4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19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0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2" xfId="0" applyFont="1" applyFill="1" applyBorder="1" applyAlignment="1">
      <alignment horizontal="left" vertical="top" wrapText="1"/>
    </xf>
    <xf numFmtId="0" fontId="17" fillId="2" borderId="2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2" xfId="0" applyFont="1" applyFill="1" applyBorder="1" applyAlignment="1">
      <alignment vertical="center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2" xfId="0" applyFont="1" applyFill="1" applyBorder="1" applyAlignment="1"/>
    <xf numFmtId="0" fontId="8" fillId="3" borderId="23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4" xfId="0" applyNumberFormat="1" applyFont="1" applyFill="1" applyBorder="1" applyAlignment="1">
      <alignment horizontal="center" wrapText="1"/>
    </xf>
    <xf numFmtId="0" fontId="2" fillId="2" borderId="22" xfId="0" applyFont="1" applyFill="1" applyBorder="1"/>
    <xf numFmtId="0" fontId="2" fillId="2" borderId="25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26" xfId="0" applyNumberFormat="1" applyFont="1" applyFill="1" applyBorder="1" applyAlignment="1">
      <alignment horizontal="center"/>
    </xf>
    <xf numFmtId="0" fontId="2" fillId="2" borderId="27" xfId="0" applyNumberFormat="1" applyFont="1" applyFill="1" applyBorder="1" applyAlignment="1">
      <alignment horizontal="center"/>
    </xf>
    <xf numFmtId="0" fontId="19" fillId="3" borderId="28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15" fontId="7" fillId="0" borderId="3" xfId="0" applyNumberFormat="1" applyFont="1" applyBorder="1" applyAlignment="1">
      <alignment horizontal="left" indent="1"/>
    </xf>
    <xf numFmtId="15" fontId="7" fillId="0" borderId="9" xfId="0" applyNumberFormat="1" applyFont="1" applyBorder="1" applyAlignment="1">
      <alignment vertical="top" wrapText="1"/>
    </xf>
    <xf numFmtId="0" fontId="15" fillId="2" borderId="7" xfId="1" applyNumberFormat="1" applyFill="1" applyBorder="1" applyAlignment="1" applyProtection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15" fontId="2" fillId="0" borderId="7" xfId="0" applyNumberFormat="1" applyFont="1" applyBorder="1" applyAlignment="1">
      <alignment vertical="top" wrapText="1"/>
    </xf>
    <xf numFmtId="15" fontId="2" fillId="2" borderId="2" xfId="3" applyNumberFormat="1" applyFont="1" applyFill="1" applyBorder="1" applyAlignment="1">
      <alignment vertical="top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17" fillId="2" borderId="29" xfId="0" applyFont="1" applyFill="1" applyBorder="1" applyAlignment="1">
      <alignment horizontal="center" vertical="center" wrapText="1"/>
    </xf>
    <xf numFmtId="0" fontId="7" fillId="2" borderId="30" xfId="3" applyFont="1" applyFill="1" applyBorder="1" applyAlignment="1">
      <alignment horizontal="left" wrapText="1"/>
    </xf>
    <xf numFmtId="0" fontId="7" fillId="2" borderId="31" xfId="3" applyFont="1" applyFill="1" applyBorder="1" applyAlignment="1">
      <alignment horizontal="left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 wrapText="1"/>
    </xf>
    <xf numFmtId="0" fontId="5" fillId="2" borderId="0" xfId="2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15" fontId="7" fillId="0" borderId="1" xfId="0" applyNumberFormat="1" applyFont="1" applyBorder="1" applyAlignment="1">
      <alignment horizontal="left"/>
    </xf>
    <xf numFmtId="15" fontId="7" fillId="0" borderId="3" xfId="0" applyNumberFormat="1" applyFont="1" applyBorder="1" applyAlignment="1">
      <alignment horizontal="left"/>
    </xf>
  </cellXfs>
  <cellStyles count="5">
    <cellStyle name="Hyperlink" xfId="1" builtinId="8"/>
    <cellStyle name="Normal" xfId="0" builtinId="0"/>
    <cellStyle name="Normal_Functional Test Case v1.0" xfId="2" xr:uid="{00000000-0005-0000-0000-000002000000}"/>
    <cellStyle name="Normal_Sheet1" xfId="3" xr:uid="{00000000-0005-0000-0000-000003000000}"/>
    <cellStyle name="標準_結合試験(AllOvertheWorld)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61913</xdr:colOff>
      <xdr:row>1</xdr:row>
      <xdr:rowOff>123825</xdr:rowOff>
    </xdr:from>
    <xdr:to>
      <xdr:col>1</xdr:col>
      <xdr:colOff>1238250</xdr:colOff>
      <xdr:row>1</xdr:row>
      <xdr:rowOff>847725</xdr:rowOff>
    </xdr:to>
    <xdr:pic>
      <xdr:nvPicPr>
        <xdr:cNvPr id="1076" name="Picture 2">
          <a:extLst>
            <a:ext uri="{FF2B5EF4-FFF2-40B4-BE49-F238E27FC236}">
              <a16:creationId xmlns:a16="http://schemas.microsoft.com/office/drawing/2014/main" id="{F3B9A315-3A23-4597-811A-2B5E5E102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8" y="285750"/>
          <a:ext cx="1176337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8"/>
  <sheetViews>
    <sheetView workbookViewId="0">
      <selection activeCell="C14" sqref="C14"/>
    </sheetView>
  </sheetViews>
  <sheetFormatPr defaultColWidth="9" defaultRowHeight="12.75" x14ac:dyDescent="0.35"/>
  <cols>
    <col min="1" max="1" width="2.265625" style="1" customWidth="1"/>
    <col min="2" max="2" width="19.59765625" style="2" customWidth="1"/>
    <col min="3" max="3" width="9.265625" style="1" customWidth="1"/>
    <col min="4" max="4" width="25.33203125" style="1" customWidth="1"/>
    <col min="5" max="5" width="8" style="1" customWidth="1"/>
    <col min="6" max="6" width="31.1328125" style="1" customWidth="1"/>
    <col min="7" max="7" width="31" style="1" customWidth="1"/>
    <col min="8" max="16384" width="9" style="1"/>
  </cols>
  <sheetData>
    <row r="2" spans="1:7" s="5" customFormat="1" ht="75.75" customHeight="1" x14ac:dyDescent="0.25">
      <c r="A2" s="3"/>
      <c r="B2" s="4"/>
      <c r="C2" s="127" t="s">
        <v>0</v>
      </c>
      <c r="D2" s="127"/>
      <c r="E2" s="127"/>
      <c r="F2" s="127"/>
      <c r="G2" s="127"/>
    </row>
    <row r="3" spans="1:7" x14ac:dyDescent="0.35">
      <c r="B3" s="6"/>
      <c r="C3" s="7"/>
      <c r="F3" s="8"/>
    </row>
    <row r="4" spans="1:7" ht="14.25" customHeight="1" x14ac:dyDescent="0.35">
      <c r="B4" s="9" t="s">
        <v>1</v>
      </c>
      <c r="C4" s="128" t="s">
        <v>48</v>
      </c>
      <c r="D4" s="128"/>
      <c r="E4" s="128"/>
      <c r="F4" s="9" t="s">
        <v>2</v>
      </c>
      <c r="G4" s="10" t="s">
        <v>49</v>
      </c>
    </row>
    <row r="5" spans="1:7" ht="14.25" customHeight="1" x14ac:dyDescent="0.35">
      <c r="B5" s="9" t="s">
        <v>3</v>
      </c>
      <c r="C5" s="128" t="s">
        <v>46</v>
      </c>
      <c r="D5" s="128"/>
      <c r="E5" s="128"/>
      <c r="F5" s="9" t="s">
        <v>4</v>
      </c>
      <c r="G5" s="10" t="s">
        <v>27</v>
      </c>
    </row>
    <row r="6" spans="1:7" ht="15.75" customHeight="1" x14ac:dyDescent="0.35">
      <c r="B6" s="129" t="s">
        <v>5</v>
      </c>
      <c r="C6" s="130" t="s">
        <v>47</v>
      </c>
      <c r="D6" s="130"/>
      <c r="E6" s="130"/>
      <c r="F6" s="9" t="s">
        <v>6</v>
      </c>
      <c r="G6" s="120">
        <v>44463</v>
      </c>
    </row>
    <row r="7" spans="1:7" ht="13.5" customHeight="1" x14ac:dyDescent="0.35">
      <c r="B7" s="129"/>
      <c r="C7" s="130"/>
      <c r="D7" s="130"/>
      <c r="E7" s="130"/>
      <c r="F7" s="9" t="s">
        <v>7</v>
      </c>
      <c r="G7" s="12">
        <v>0.1</v>
      </c>
    </row>
    <row r="8" spans="1:7" x14ac:dyDescent="0.35">
      <c r="B8" s="13"/>
      <c r="C8" s="14"/>
      <c r="D8" s="15"/>
      <c r="E8" s="15"/>
      <c r="F8" s="16"/>
      <c r="G8" s="17"/>
    </row>
    <row r="9" spans="1:7" x14ac:dyDescent="0.35">
      <c r="B9" s="18"/>
      <c r="C9" s="19"/>
      <c r="D9" s="19"/>
      <c r="E9" s="19"/>
      <c r="F9" s="19"/>
    </row>
    <row r="10" spans="1:7" x14ac:dyDescent="0.35">
      <c r="B10" s="20" t="s">
        <v>8</v>
      </c>
    </row>
    <row r="11" spans="1:7" s="21" customFormat="1" x14ac:dyDescent="0.25">
      <c r="B11" s="22" t="s">
        <v>9</v>
      </c>
      <c r="C11" s="23" t="s">
        <v>7</v>
      </c>
      <c r="D11" s="23" t="s">
        <v>10</v>
      </c>
      <c r="E11" s="23" t="s">
        <v>11</v>
      </c>
      <c r="F11" s="23" t="s">
        <v>12</v>
      </c>
      <c r="G11" s="24" t="s">
        <v>13</v>
      </c>
    </row>
    <row r="12" spans="1:7" s="25" customFormat="1" ht="38.25" x14ac:dyDescent="0.25">
      <c r="B12" s="121">
        <v>44463</v>
      </c>
      <c r="C12" s="26" t="s">
        <v>161</v>
      </c>
      <c r="D12" s="27" t="s">
        <v>51</v>
      </c>
      <c r="E12" s="27" t="s">
        <v>50</v>
      </c>
      <c r="F12" s="125" t="s">
        <v>163</v>
      </c>
      <c r="G12" s="28" t="s">
        <v>52</v>
      </c>
    </row>
    <row r="13" spans="1:7" s="25" customFormat="1" ht="37.9" customHeight="1" x14ac:dyDescent="0.25">
      <c r="B13" s="121">
        <v>44494</v>
      </c>
      <c r="C13" s="26" t="s">
        <v>165</v>
      </c>
      <c r="D13" s="27" t="s">
        <v>152</v>
      </c>
      <c r="E13" s="27" t="s">
        <v>151</v>
      </c>
      <c r="F13" s="125" t="s">
        <v>164</v>
      </c>
      <c r="G13" s="28" t="s">
        <v>52</v>
      </c>
    </row>
    <row r="14" spans="1:7" s="25" customFormat="1" ht="19.5" customHeight="1" x14ac:dyDescent="0.25">
      <c r="B14" s="29"/>
      <c r="C14" s="26"/>
      <c r="D14" s="27"/>
      <c r="E14" s="27"/>
      <c r="F14" s="27"/>
      <c r="G14" s="30"/>
    </row>
    <row r="15" spans="1:7" s="25" customFormat="1" ht="21.75" customHeight="1" x14ac:dyDescent="0.25">
      <c r="B15" s="29"/>
      <c r="C15" s="26"/>
      <c r="D15" s="27"/>
      <c r="E15" s="27"/>
      <c r="F15" s="27"/>
      <c r="G15" s="30"/>
    </row>
    <row r="16" spans="1:7" s="25" customFormat="1" ht="19.5" customHeight="1" x14ac:dyDescent="0.25">
      <c r="B16" s="29"/>
      <c r="C16" s="26"/>
      <c r="D16" s="27"/>
      <c r="E16" s="27"/>
      <c r="F16" s="27"/>
      <c r="G16" s="30"/>
    </row>
    <row r="17" spans="2:7" s="25" customFormat="1" ht="21.75" customHeight="1" x14ac:dyDescent="0.25">
      <c r="B17" s="29"/>
      <c r="C17" s="26"/>
      <c r="D17" s="27"/>
      <c r="E17" s="27"/>
      <c r="F17" s="27"/>
      <c r="G17" s="30"/>
    </row>
    <row r="18" spans="2:7" s="25" customFormat="1" ht="19.5" customHeight="1" x14ac:dyDescent="0.25">
      <c r="B18" s="31"/>
      <c r="C18" s="32"/>
      <c r="D18" s="33"/>
      <c r="E18" s="33"/>
      <c r="F18" s="33"/>
      <c r="G18" s="34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1"/>
  <sheetViews>
    <sheetView workbookViewId="0">
      <selection activeCell="D5" sqref="D5:F5"/>
    </sheetView>
  </sheetViews>
  <sheetFormatPr defaultColWidth="9" defaultRowHeight="12.75" x14ac:dyDescent="0.35"/>
  <cols>
    <col min="1" max="1" width="1.3984375" style="8" customWidth="1"/>
    <col min="2" max="2" width="11.73046875" style="35" customWidth="1"/>
    <col min="3" max="3" width="28" style="36" customWidth="1"/>
    <col min="4" max="4" width="23.46484375" style="36" customWidth="1"/>
    <col min="5" max="5" width="43.6640625" style="36" customWidth="1"/>
    <col min="6" max="6" width="38.73046875" style="36" customWidth="1"/>
    <col min="7" max="16384" width="9" style="8"/>
  </cols>
  <sheetData>
    <row r="1" spans="2:6" ht="24.4" x14ac:dyDescent="0.6">
      <c r="B1" s="37"/>
      <c r="D1" s="38" t="s">
        <v>14</v>
      </c>
      <c r="E1" s="39"/>
    </row>
    <row r="2" spans="2:6" ht="13.5" customHeight="1" x14ac:dyDescent="0.35">
      <c r="B2" s="37"/>
      <c r="D2" s="40"/>
      <c r="E2" s="40"/>
    </row>
    <row r="3" spans="2:6" x14ac:dyDescent="0.35">
      <c r="B3" s="133" t="s">
        <v>1</v>
      </c>
      <c r="C3" s="133"/>
      <c r="D3" s="134" t="str">
        <f>Cover!C4</f>
        <v>Date Time Checker</v>
      </c>
      <c r="E3" s="134"/>
      <c r="F3" s="134"/>
    </row>
    <row r="4" spans="2:6" x14ac:dyDescent="0.35">
      <c r="B4" s="133" t="s">
        <v>3</v>
      </c>
      <c r="C4" s="133"/>
      <c r="D4" s="134" t="str">
        <f>Cover!C5</f>
        <v>FU-SWT</v>
      </c>
      <c r="E4" s="134"/>
      <c r="F4" s="134"/>
    </row>
    <row r="5" spans="2:6" s="41" customFormat="1" ht="40.25" customHeight="1" x14ac:dyDescent="0.35">
      <c r="B5" s="131" t="s">
        <v>15</v>
      </c>
      <c r="C5" s="131"/>
      <c r="D5" s="132" t="s">
        <v>162</v>
      </c>
      <c r="E5" s="132"/>
      <c r="F5" s="132"/>
    </row>
    <row r="6" spans="2:6" x14ac:dyDescent="0.35">
      <c r="B6" s="42"/>
      <c r="C6" s="43"/>
      <c r="D6" s="43"/>
      <c r="E6" s="43"/>
      <c r="F6" s="43"/>
    </row>
    <row r="7" spans="2:6" s="44" customFormat="1" x14ac:dyDescent="0.25">
      <c r="B7" s="45"/>
      <c r="C7" s="46"/>
      <c r="D7" s="46"/>
      <c r="E7" s="46"/>
      <c r="F7" s="46"/>
    </row>
    <row r="8" spans="2:6" s="47" customFormat="1" ht="21" customHeight="1" x14ac:dyDescent="0.35">
      <c r="B8" s="48" t="s">
        <v>16</v>
      </c>
      <c r="C8" s="49" t="s">
        <v>17</v>
      </c>
      <c r="D8" s="49" t="s">
        <v>18</v>
      </c>
      <c r="E8" s="50" t="s">
        <v>19</v>
      </c>
      <c r="F8" s="51" t="s">
        <v>20</v>
      </c>
    </row>
    <row r="9" spans="2:6" x14ac:dyDescent="0.35">
      <c r="B9" s="52">
        <v>1</v>
      </c>
      <c r="C9" s="53" t="s">
        <v>53</v>
      </c>
      <c r="D9" s="122" t="s">
        <v>53</v>
      </c>
      <c r="E9" s="53" t="s">
        <v>82</v>
      </c>
      <c r="F9" s="55"/>
    </row>
    <row r="10" spans="2:6" x14ac:dyDescent="0.35">
      <c r="B10" s="52">
        <v>2</v>
      </c>
      <c r="C10" s="53" t="s">
        <v>54</v>
      </c>
      <c r="D10" s="122" t="s">
        <v>54</v>
      </c>
      <c r="E10" s="53" t="s">
        <v>81</v>
      </c>
      <c r="F10" s="55"/>
    </row>
    <row r="11" spans="2:6" x14ac:dyDescent="0.35">
      <c r="B11" s="52">
        <v>3</v>
      </c>
      <c r="C11" s="53" t="s">
        <v>55</v>
      </c>
      <c r="D11" s="122" t="s">
        <v>58</v>
      </c>
      <c r="E11" s="53" t="s">
        <v>83</v>
      </c>
      <c r="F11" s="55"/>
    </row>
    <row r="12" spans="2:6" x14ac:dyDescent="0.35">
      <c r="B12" s="52">
        <v>4</v>
      </c>
      <c r="C12" s="53" t="s">
        <v>141</v>
      </c>
      <c r="D12" s="122" t="s">
        <v>142</v>
      </c>
      <c r="E12" s="53" t="s">
        <v>148</v>
      </c>
      <c r="F12" s="55" t="s">
        <v>149</v>
      </c>
    </row>
    <row r="13" spans="2:6" x14ac:dyDescent="0.35">
      <c r="B13" s="52"/>
      <c r="C13" s="53"/>
      <c r="D13" s="54"/>
      <c r="E13" s="54"/>
      <c r="F13" s="55"/>
    </row>
    <row r="14" spans="2:6" x14ac:dyDescent="0.35">
      <c r="B14" s="52"/>
      <c r="C14" s="53"/>
      <c r="D14" s="56"/>
      <c r="E14" s="56"/>
      <c r="F14" s="55"/>
    </row>
    <row r="15" spans="2:6" x14ac:dyDescent="0.35">
      <c r="B15" s="52"/>
      <c r="C15" s="53"/>
      <c r="D15" s="56"/>
      <c r="E15" s="56"/>
      <c r="F15" s="55"/>
    </row>
    <row r="16" spans="2:6" x14ac:dyDescent="0.35">
      <c r="B16" s="52"/>
      <c r="C16" s="53"/>
      <c r="D16" s="56"/>
      <c r="E16" s="56"/>
      <c r="F16" s="55"/>
    </row>
    <row r="17" spans="2:6" x14ac:dyDescent="0.35">
      <c r="B17" s="52"/>
      <c r="C17" s="53"/>
      <c r="D17" s="56"/>
      <c r="E17" s="56"/>
      <c r="F17" s="55"/>
    </row>
    <row r="18" spans="2:6" x14ac:dyDescent="0.35">
      <c r="B18" s="52"/>
      <c r="C18" s="53"/>
      <c r="D18" s="56"/>
      <c r="E18" s="56"/>
      <c r="F18" s="55"/>
    </row>
    <row r="19" spans="2:6" x14ac:dyDescent="0.35">
      <c r="B19" s="52"/>
      <c r="C19" s="53"/>
      <c r="D19" s="56"/>
      <c r="E19" s="56"/>
      <c r="F19" s="55"/>
    </row>
    <row r="20" spans="2:6" x14ac:dyDescent="0.35">
      <c r="B20" s="52"/>
      <c r="C20" s="53"/>
      <c r="D20" s="56"/>
      <c r="E20" s="56"/>
      <c r="F20" s="55"/>
    </row>
    <row r="21" spans="2:6" x14ac:dyDescent="0.35">
      <c r="B21" s="57"/>
      <c r="C21" s="58"/>
      <c r="D21" s="59"/>
      <c r="E21" s="59"/>
      <c r="F21" s="60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Graphic User Interface'!A1" display="Graphic User Interface" xr:uid="{00000000-0004-0000-0100-000000000000}"/>
    <hyperlink ref="D10" location="'Validation Input'!A1" display="Validation Input" xr:uid="{00000000-0004-0000-0100-000001000000}"/>
    <hyperlink ref="D11" location="Algorithm!A1" display="Algorithm" xr:uid="{00000000-0004-0000-0100-000002000000}"/>
    <hyperlink ref="D12" location="'Usability and Performance'!A1" display="Usability and Performance" xr:uid="{00000000-0004-0000-0100-000003000000}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zoomScale="85" zoomScaleNormal="85" workbookViewId="0">
      <pane ySplit="8" topLeftCell="A13" activePane="bottomLeft" state="frozen"/>
      <selection pane="bottomLeft" activeCell="E15" sqref="E15"/>
    </sheetView>
  </sheetViews>
  <sheetFormatPr defaultColWidth="9" defaultRowHeight="12.75" x14ac:dyDescent="0.35"/>
  <cols>
    <col min="1" max="1" width="12.86328125" style="8" customWidth="1"/>
    <col min="2" max="2" width="29.59765625" style="8" customWidth="1"/>
    <col min="3" max="3" width="25.59765625" style="8" customWidth="1"/>
    <col min="4" max="4" width="16.9296875" style="8" customWidth="1"/>
    <col min="5" max="5" width="32.796875" style="8" customWidth="1"/>
    <col min="6" max="6" width="16.86328125" style="8" customWidth="1"/>
    <col min="7" max="7" width="7.1328125" style="8" customWidth="1"/>
    <col min="8" max="8" width="9" style="61"/>
    <col min="9" max="9" width="17.59765625" style="8" customWidth="1"/>
    <col min="10" max="10" width="8.265625" style="62" customWidth="1"/>
    <col min="11" max="11" width="0" style="8" hidden="1" customWidth="1"/>
    <col min="12" max="16384" width="9" style="8"/>
  </cols>
  <sheetData>
    <row r="1" spans="1:11" s="68" customFormat="1" x14ac:dyDescent="0.35">
      <c r="A1" s="63"/>
      <c r="B1" s="64"/>
      <c r="C1" s="64"/>
      <c r="D1" s="64"/>
      <c r="E1" s="64"/>
      <c r="F1" s="64"/>
      <c r="G1" s="65"/>
      <c r="H1" s="66"/>
      <c r="I1" s="41"/>
      <c r="J1" s="67"/>
    </row>
    <row r="2" spans="1:11" s="68" customFormat="1" ht="15" customHeight="1" x14ac:dyDescent="0.35">
      <c r="A2" s="69" t="s">
        <v>21</v>
      </c>
      <c r="B2" s="136" t="s">
        <v>57</v>
      </c>
      <c r="C2" s="136"/>
      <c r="D2" s="136"/>
      <c r="E2" s="136"/>
      <c r="F2" s="136"/>
      <c r="G2" s="136"/>
      <c r="H2" s="70"/>
      <c r="I2" s="41"/>
      <c r="J2" s="67"/>
      <c r="K2" s="68" t="s">
        <v>22</v>
      </c>
    </row>
    <row r="3" spans="1:11" s="68" customFormat="1" ht="25.5" x14ac:dyDescent="0.35">
      <c r="A3" s="71" t="s">
        <v>23</v>
      </c>
      <c r="B3" s="136" t="s">
        <v>85</v>
      </c>
      <c r="C3" s="136"/>
      <c r="D3" s="136"/>
      <c r="E3" s="136"/>
      <c r="F3" s="136"/>
      <c r="G3" s="136"/>
      <c r="H3" s="70"/>
      <c r="I3" s="41"/>
      <c r="J3" s="67"/>
      <c r="K3" s="68" t="s">
        <v>24</v>
      </c>
    </row>
    <row r="4" spans="1:11" s="68" customFormat="1" ht="18" customHeight="1" x14ac:dyDescent="0.35">
      <c r="A4" s="69" t="s">
        <v>25</v>
      </c>
      <c r="B4" s="137" t="s">
        <v>49</v>
      </c>
      <c r="C4" s="137"/>
      <c r="D4" s="137"/>
      <c r="E4" s="137"/>
      <c r="F4" s="137"/>
      <c r="G4" s="137"/>
      <c r="H4" s="70"/>
      <c r="I4" s="41"/>
      <c r="J4" s="67"/>
      <c r="K4" s="72"/>
    </row>
    <row r="5" spans="1:11" s="68" customFormat="1" ht="19.5" customHeight="1" x14ac:dyDescent="0.35">
      <c r="A5" s="73" t="s">
        <v>22</v>
      </c>
      <c r="B5" s="74" t="s">
        <v>24</v>
      </c>
      <c r="C5" s="74" t="s">
        <v>26</v>
      </c>
      <c r="D5" s="139" t="s">
        <v>27</v>
      </c>
      <c r="E5" s="140"/>
      <c r="F5" s="138" t="s">
        <v>28</v>
      </c>
      <c r="G5" s="138"/>
      <c r="H5" s="75"/>
      <c r="I5" s="75"/>
      <c r="J5" s="76"/>
      <c r="K5" s="68" t="s">
        <v>29</v>
      </c>
    </row>
    <row r="6" spans="1:11" s="68" customFormat="1" ht="15" customHeight="1" thickBot="1" x14ac:dyDescent="0.4">
      <c r="A6" s="77">
        <f>COUNTIF(G10:G994,"Pass")</f>
        <v>4</v>
      </c>
      <c r="B6" s="78">
        <f>COUNTIF(G10:G994,"Fail")</f>
        <v>3</v>
      </c>
      <c r="C6" s="78">
        <f>F6-D6-B6-A6</f>
        <v>0</v>
      </c>
      <c r="D6" s="141">
        <f>COUNTIF(G$10:G$994,"N/A")</f>
        <v>0</v>
      </c>
      <c r="E6" s="142"/>
      <c r="F6" s="135">
        <f>COUNTA(A10:A994)</f>
        <v>7</v>
      </c>
      <c r="G6" s="135"/>
      <c r="H6" s="75"/>
      <c r="I6" s="75"/>
      <c r="J6" s="76"/>
      <c r="K6" s="68" t="s">
        <v>27</v>
      </c>
    </row>
    <row r="7" spans="1:11" s="68" customFormat="1" ht="15" customHeight="1" x14ac:dyDescent="0.35">
      <c r="E7" s="79"/>
      <c r="F7" s="79"/>
      <c r="G7" s="75"/>
      <c r="H7" s="75"/>
      <c r="I7" s="75"/>
      <c r="J7" s="76"/>
    </row>
    <row r="8" spans="1:11" s="68" customFormat="1" ht="25.5" customHeight="1" x14ac:dyDescent="0.35">
      <c r="A8" s="80" t="s">
        <v>30</v>
      </c>
      <c r="B8" s="80" t="s">
        <v>31</v>
      </c>
      <c r="C8" s="80" t="s">
        <v>32</v>
      </c>
      <c r="D8" s="80" t="s">
        <v>56</v>
      </c>
      <c r="E8" s="80" t="s">
        <v>33</v>
      </c>
      <c r="F8" s="81" t="s">
        <v>34</v>
      </c>
      <c r="G8" s="81" t="s">
        <v>35</v>
      </c>
      <c r="H8" s="81" t="s">
        <v>36</v>
      </c>
      <c r="I8" s="80" t="s">
        <v>37</v>
      </c>
      <c r="J8" s="82"/>
    </row>
    <row r="9" spans="1:11" s="68" customFormat="1" ht="15.75" customHeight="1" x14ac:dyDescent="0.35">
      <c r="A9" s="83"/>
      <c r="B9" s="83" t="s">
        <v>53</v>
      </c>
      <c r="C9" s="84"/>
      <c r="D9" s="84"/>
      <c r="E9" s="84"/>
      <c r="F9" s="84"/>
      <c r="G9" s="84"/>
      <c r="H9" s="84"/>
      <c r="I9" s="85"/>
      <c r="J9" s="86"/>
    </row>
    <row r="10" spans="1:11" s="41" customFormat="1" ht="51" x14ac:dyDescent="0.35">
      <c r="A10" s="87" t="str">
        <f t="shared" ref="A10:A16" si="0">IF(OR(B10&lt;&gt;"",E10&lt;&gt;""),"["&amp;TEXT($B$2,"##")&amp;"-"&amp;TEXT(ROW()-9,"##")&amp;"]","")</f>
        <v>[GUI-1]</v>
      </c>
      <c r="B10" s="123" t="s">
        <v>59</v>
      </c>
      <c r="C10" s="87" t="s">
        <v>63</v>
      </c>
      <c r="D10" s="87" t="s">
        <v>27</v>
      </c>
      <c r="E10" s="90" t="s">
        <v>62</v>
      </c>
      <c r="F10" s="90"/>
      <c r="G10" s="87" t="s">
        <v>22</v>
      </c>
      <c r="H10" s="126">
        <v>44498</v>
      </c>
      <c r="I10" s="88"/>
      <c r="J10" s="89"/>
    </row>
    <row r="11" spans="1:11" ht="51" x14ac:dyDescent="0.35">
      <c r="A11" s="87" t="str">
        <f t="shared" si="0"/>
        <v>[GUI-2]</v>
      </c>
      <c r="B11" s="87" t="s">
        <v>88</v>
      </c>
      <c r="C11" s="87" t="s">
        <v>63</v>
      </c>
      <c r="D11" s="87" t="s">
        <v>27</v>
      </c>
      <c r="E11" s="90" t="s">
        <v>67</v>
      </c>
      <c r="F11" s="90"/>
      <c r="G11" s="87" t="s">
        <v>22</v>
      </c>
      <c r="H11" s="126">
        <v>44498</v>
      </c>
      <c r="I11" s="88"/>
      <c r="J11" s="89"/>
    </row>
    <row r="12" spans="1:11" ht="76.5" x14ac:dyDescent="0.35">
      <c r="A12" s="87" t="str">
        <f t="shared" si="0"/>
        <v>[GUI-3]</v>
      </c>
      <c r="B12" s="124" t="s">
        <v>60</v>
      </c>
      <c r="C12" s="87" t="s">
        <v>64</v>
      </c>
      <c r="D12" s="87" t="s">
        <v>65</v>
      </c>
      <c r="E12" s="90" t="s">
        <v>61</v>
      </c>
      <c r="F12" s="87"/>
      <c r="G12" s="87" t="s">
        <v>24</v>
      </c>
      <c r="H12" s="126">
        <v>44498</v>
      </c>
      <c r="I12" s="88" t="s">
        <v>166</v>
      </c>
      <c r="J12" s="89"/>
    </row>
    <row r="13" spans="1:11" ht="76.5" x14ac:dyDescent="0.35">
      <c r="A13" s="87" t="str">
        <f t="shared" si="0"/>
        <v>[GUI-4]</v>
      </c>
      <c r="B13" s="87" t="s">
        <v>66</v>
      </c>
      <c r="C13" s="87" t="s">
        <v>69</v>
      </c>
      <c r="D13" s="87" t="s">
        <v>27</v>
      </c>
      <c r="E13" s="87" t="s">
        <v>72</v>
      </c>
      <c r="F13" s="87"/>
      <c r="G13" s="87" t="s">
        <v>22</v>
      </c>
      <c r="H13" s="126">
        <v>44498</v>
      </c>
      <c r="I13" s="88"/>
      <c r="J13" s="89"/>
    </row>
    <row r="14" spans="1:11" ht="76.5" x14ac:dyDescent="0.35">
      <c r="A14" s="87" t="str">
        <f t="shared" si="0"/>
        <v>[GUI-5]</v>
      </c>
      <c r="B14" s="87" t="s">
        <v>70</v>
      </c>
      <c r="C14" s="87" t="s">
        <v>68</v>
      </c>
      <c r="D14" s="87" t="s">
        <v>27</v>
      </c>
      <c r="E14" s="87" t="s">
        <v>71</v>
      </c>
      <c r="F14" s="87"/>
      <c r="G14" s="87" t="s">
        <v>24</v>
      </c>
      <c r="H14" s="126">
        <v>44498</v>
      </c>
      <c r="I14" s="88" t="s">
        <v>167</v>
      </c>
      <c r="J14" s="89"/>
    </row>
    <row r="15" spans="1:11" ht="102" x14ac:dyDescent="0.35">
      <c r="A15" s="87" t="str">
        <f t="shared" si="0"/>
        <v>[GUI-6]</v>
      </c>
      <c r="B15" s="87" t="s">
        <v>76</v>
      </c>
      <c r="C15" s="87" t="s">
        <v>74</v>
      </c>
      <c r="D15" s="87" t="s">
        <v>27</v>
      </c>
      <c r="E15" s="87" t="s">
        <v>75</v>
      </c>
      <c r="F15" s="87" t="s">
        <v>73</v>
      </c>
      <c r="G15" s="87" t="s">
        <v>24</v>
      </c>
      <c r="H15" s="126">
        <v>44498</v>
      </c>
      <c r="I15" s="88" t="s">
        <v>168</v>
      </c>
      <c r="J15" s="89"/>
    </row>
    <row r="16" spans="1:11" ht="89.25" x14ac:dyDescent="0.35">
      <c r="A16" s="87" t="str">
        <f t="shared" si="0"/>
        <v>[GUI-7]</v>
      </c>
      <c r="B16" s="87" t="s">
        <v>77</v>
      </c>
      <c r="C16" s="87" t="s">
        <v>78</v>
      </c>
      <c r="D16" s="87" t="s">
        <v>65</v>
      </c>
      <c r="E16" s="87" t="s">
        <v>80</v>
      </c>
      <c r="F16" s="87" t="s">
        <v>79</v>
      </c>
      <c r="G16" s="87" t="s">
        <v>22</v>
      </c>
      <c r="H16" s="126">
        <v>44498</v>
      </c>
      <c r="I16" s="88"/>
      <c r="J16" s="89"/>
    </row>
  </sheetData>
  <autoFilter ref="A8:I12" xr:uid="{00000000-0009-0000-0000-000002000000}"/>
  <mergeCells count="7">
    <mergeCell ref="F6:G6"/>
    <mergeCell ref="B2:G2"/>
    <mergeCell ref="B3:G3"/>
    <mergeCell ref="B4:G4"/>
    <mergeCell ref="F5:G5"/>
    <mergeCell ref="D5:E5"/>
    <mergeCell ref="D6:E6"/>
  </mergeCells>
  <phoneticPr fontId="0" type="noConversion"/>
  <dataValidations count="1">
    <dataValidation type="list" allowBlank="1" showErrorMessage="1" sqref="G1:G3 G7:G141" xr:uid="{00000000-0002-0000-0200-000000000000}">
      <formula1>$K$2:$K$6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7"/>
  <sheetViews>
    <sheetView zoomScale="85" zoomScaleNormal="85" workbookViewId="0">
      <pane ySplit="8" topLeftCell="A18" activePane="bottomLeft" state="frozen"/>
      <selection pane="bottomLeft" activeCell="E15" sqref="E15"/>
    </sheetView>
  </sheetViews>
  <sheetFormatPr defaultColWidth="9" defaultRowHeight="12.75" x14ac:dyDescent="0.35"/>
  <cols>
    <col min="1" max="1" width="13.1328125" style="8" customWidth="1"/>
    <col min="2" max="2" width="19.1328125" style="8" customWidth="1"/>
    <col min="3" max="3" width="28.46484375" style="8" customWidth="1"/>
    <col min="4" max="4" width="16.73046875" style="8" customWidth="1"/>
    <col min="5" max="5" width="41.06640625" style="8" customWidth="1"/>
    <col min="6" max="6" width="16.86328125" style="8" customWidth="1"/>
    <col min="7" max="7" width="9.9296875" style="8" customWidth="1"/>
    <col min="8" max="8" width="9" style="61"/>
    <col min="9" max="9" width="17.59765625" style="8" customWidth="1"/>
    <col min="10" max="10" width="8.265625" style="62" customWidth="1"/>
    <col min="11" max="11" width="0" style="8" hidden="1" customWidth="1"/>
    <col min="12" max="16384" width="9" style="8"/>
  </cols>
  <sheetData>
    <row r="1" spans="1:11" s="68" customFormat="1" x14ac:dyDescent="0.35">
      <c r="A1" s="63"/>
      <c r="B1" s="64"/>
      <c r="C1" s="64"/>
      <c r="D1" s="64"/>
      <c r="E1" s="64"/>
      <c r="F1" s="64"/>
      <c r="G1" s="65"/>
      <c r="H1" s="66"/>
      <c r="I1" s="41"/>
      <c r="J1" s="67"/>
    </row>
    <row r="2" spans="1:11" s="68" customFormat="1" ht="15" customHeight="1" x14ac:dyDescent="0.35">
      <c r="A2" s="69" t="s">
        <v>21</v>
      </c>
      <c r="B2" s="136" t="s">
        <v>84</v>
      </c>
      <c r="C2" s="136"/>
      <c r="D2" s="136"/>
      <c r="E2" s="136"/>
      <c r="F2" s="136"/>
      <c r="G2" s="136"/>
      <c r="H2" s="70"/>
      <c r="I2" s="41"/>
      <c r="J2" s="67"/>
      <c r="K2" s="68" t="s">
        <v>22</v>
      </c>
    </row>
    <row r="3" spans="1:11" s="68" customFormat="1" ht="25.5" customHeight="1" x14ac:dyDescent="0.35">
      <c r="A3" s="71" t="s">
        <v>23</v>
      </c>
      <c r="B3" s="136" t="s">
        <v>86</v>
      </c>
      <c r="C3" s="136"/>
      <c r="D3" s="136"/>
      <c r="E3" s="136"/>
      <c r="F3" s="136"/>
      <c r="G3" s="136"/>
      <c r="H3" s="70"/>
      <c r="I3" s="41"/>
      <c r="J3" s="67"/>
      <c r="K3" s="68" t="s">
        <v>24</v>
      </c>
    </row>
    <row r="4" spans="1:11" s="68" customFormat="1" ht="18" customHeight="1" x14ac:dyDescent="0.35">
      <c r="A4" s="69" t="s">
        <v>25</v>
      </c>
      <c r="B4" s="137" t="s">
        <v>49</v>
      </c>
      <c r="C4" s="137"/>
      <c r="D4" s="137"/>
      <c r="E4" s="137"/>
      <c r="F4" s="137"/>
      <c r="G4" s="137"/>
      <c r="H4" s="70"/>
      <c r="I4" s="41"/>
      <c r="J4" s="67"/>
      <c r="K4" s="72"/>
    </row>
    <row r="5" spans="1:11" s="68" customFormat="1" ht="19.5" customHeight="1" x14ac:dyDescent="0.35">
      <c r="A5" s="73" t="s">
        <v>22</v>
      </c>
      <c r="B5" s="74" t="s">
        <v>24</v>
      </c>
      <c r="C5" s="74" t="s">
        <v>26</v>
      </c>
      <c r="D5" s="139" t="s">
        <v>27</v>
      </c>
      <c r="E5" s="140"/>
      <c r="F5" s="138" t="s">
        <v>28</v>
      </c>
      <c r="G5" s="138"/>
      <c r="H5" s="75"/>
      <c r="I5" s="75"/>
      <c r="J5" s="76"/>
      <c r="K5" s="68" t="s">
        <v>29</v>
      </c>
    </row>
    <row r="6" spans="1:11" s="68" customFormat="1" ht="15" customHeight="1" thickBot="1" x14ac:dyDescent="0.4">
      <c r="A6" s="91">
        <f>COUNTIF(G10:G992,"Pass")</f>
        <v>6</v>
      </c>
      <c r="B6" s="78">
        <f>COUNTIF(G10:G992,"Fail")</f>
        <v>2</v>
      </c>
      <c r="C6" s="78">
        <f>F6-D6-B6-A6</f>
        <v>0</v>
      </c>
      <c r="D6" s="141">
        <f>COUNTIF(G$10:G$992,"N/A")</f>
        <v>0</v>
      </c>
      <c r="E6" s="142"/>
      <c r="F6" s="135">
        <f>COUNTA(A10:A992)</f>
        <v>8</v>
      </c>
      <c r="G6" s="135"/>
      <c r="H6" s="75"/>
      <c r="I6" s="75"/>
      <c r="J6" s="76"/>
      <c r="K6" s="68" t="s">
        <v>27</v>
      </c>
    </row>
    <row r="7" spans="1:11" s="68" customFormat="1" ht="15" customHeight="1" x14ac:dyDescent="0.35">
      <c r="E7" s="79"/>
      <c r="F7" s="79"/>
      <c r="G7" s="79"/>
      <c r="H7" s="79"/>
      <c r="I7" s="79"/>
      <c r="J7" s="76"/>
    </row>
    <row r="8" spans="1:11" s="68" customFormat="1" ht="25.5" customHeight="1" x14ac:dyDescent="0.35">
      <c r="A8" s="80" t="s">
        <v>30</v>
      </c>
      <c r="B8" s="80" t="s">
        <v>31</v>
      </c>
      <c r="C8" s="80" t="s">
        <v>32</v>
      </c>
      <c r="D8" s="80" t="s">
        <v>56</v>
      </c>
      <c r="E8" s="80" t="s">
        <v>33</v>
      </c>
      <c r="F8" s="81" t="s">
        <v>34</v>
      </c>
      <c r="G8" s="81" t="s">
        <v>35</v>
      </c>
      <c r="H8" s="81" t="s">
        <v>36</v>
      </c>
      <c r="I8" s="80" t="s">
        <v>37</v>
      </c>
      <c r="J8" s="82"/>
    </row>
    <row r="9" spans="1:11" s="68" customFormat="1" ht="15.75" customHeight="1" x14ac:dyDescent="0.35">
      <c r="A9" s="83"/>
      <c r="B9" s="83" t="s">
        <v>54</v>
      </c>
      <c r="C9" s="84"/>
      <c r="D9" s="84"/>
      <c r="E9" s="84"/>
      <c r="F9" s="84"/>
      <c r="G9" s="84"/>
      <c r="H9" s="84"/>
      <c r="I9" s="85"/>
      <c r="J9" s="86"/>
    </row>
    <row r="10" spans="1:11" ht="38.25" x14ac:dyDescent="0.35">
      <c r="A10" s="87" t="str">
        <f t="shared" ref="A10:A16" si="0">IF(OR(B10&lt;&gt;"",E10&lt;&gt;""),"["&amp;TEXT($B$2,"##")&amp;"-"&amp;TEXT(ROW()-9,"##")&amp;"]","")</f>
        <v>[VAL-1]</v>
      </c>
      <c r="B10" s="87" t="s">
        <v>87</v>
      </c>
      <c r="C10" s="87" t="s">
        <v>92</v>
      </c>
      <c r="D10" s="87" t="s">
        <v>103</v>
      </c>
      <c r="E10" s="90" t="s">
        <v>153</v>
      </c>
      <c r="F10" s="87" t="s">
        <v>79</v>
      </c>
      <c r="G10" s="87" t="s">
        <v>22</v>
      </c>
      <c r="H10" s="126">
        <v>44498</v>
      </c>
      <c r="I10" s="92"/>
      <c r="J10" s="89"/>
    </row>
    <row r="11" spans="1:11" ht="38.25" x14ac:dyDescent="0.35">
      <c r="A11" s="87" t="str">
        <f t="shared" si="0"/>
        <v>[VAL-2]</v>
      </c>
      <c r="B11" s="87" t="s">
        <v>89</v>
      </c>
      <c r="C11" s="87" t="s">
        <v>93</v>
      </c>
      <c r="D11" s="87" t="s">
        <v>103</v>
      </c>
      <c r="E11" s="90" t="s">
        <v>154</v>
      </c>
      <c r="F11" s="87" t="s">
        <v>79</v>
      </c>
      <c r="G11" s="87" t="s">
        <v>22</v>
      </c>
      <c r="H11" s="126">
        <v>44498</v>
      </c>
      <c r="I11" s="92"/>
      <c r="J11" s="89"/>
    </row>
    <row r="12" spans="1:11" ht="38.25" x14ac:dyDescent="0.35">
      <c r="A12" s="87" t="str">
        <f t="shared" si="0"/>
        <v>[VAL-3]</v>
      </c>
      <c r="B12" s="87" t="s">
        <v>90</v>
      </c>
      <c r="C12" s="87" t="s">
        <v>94</v>
      </c>
      <c r="D12" s="87" t="s">
        <v>103</v>
      </c>
      <c r="E12" s="90" t="s">
        <v>155</v>
      </c>
      <c r="F12" s="87" t="s">
        <v>79</v>
      </c>
      <c r="G12" s="87" t="s">
        <v>22</v>
      </c>
      <c r="H12" s="126">
        <v>44498</v>
      </c>
      <c r="I12" s="92"/>
      <c r="J12" s="89"/>
    </row>
    <row r="13" spans="1:11" ht="51" x14ac:dyDescent="0.35">
      <c r="A13" s="87" t="str">
        <f t="shared" si="0"/>
        <v>[VAL-4]</v>
      </c>
      <c r="B13" s="87" t="s">
        <v>91</v>
      </c>
      <c r="C13" s="87" t="s">
        <v>95</v>
      </c>
      <c r="D13" s="87" t="s">
        <v>97</v>
      </c>
      <c r="E13" s="90" t="s">
        <v>156</v>
      </c>
      <c r="F13" s="87" t="s">
        <v>79</v>
      </c>
      <c r="G13" s="87" t="s">
        <v>24</v>
      </c>
      <c r="H13" s="126">
        <v>44498</v>
      </c>
      <c r="I13" s="92" t="s">
        <v>169</v>
      </c>
      <c r="J13" s="89"/>
    </row>
    <row r="14" spans="1:11" ht="51" x14ac:dyDescent="0.35">
      <c r="A14" s="87" t="str">
        <f t="shared" si="0"/>
        <v>[VAL-5]</v>
      </c>
      <c r="B14" s="87" t="s">
        <v>99</v>
      </c>
      <c r="C14" s="87" t="s">
        <v>96</v>
      </c>
      <c r="D14" s="87" t="s">
        <v>98</v>
      </c>
      <c r="E14" s="90" t="s">
        <v>157</v>
      </c>
      <c r="F14" s="87" t="s">
        <v>79</v>
      </c>
      <c r="G14" s="87" t="s">
        <v>22</v>
      </c>
      <c r="H14" s="126">
        <v>44498</v>
      </c>
      <c r="I14" s="92"/>
      <c r="J14" s="89"/>
    </row>
    <row r="15" spans="1:11" ht="63.75" x14ac:dyDescent="0.35">
      <c r="A15" s="87" t="str">
        <f t="shared" si="0"/>
        <v>[VAL-6]</v>
      </c>
      <c r="B15" s="87" t="s">
        <v>100</v>
      </c>
      <c r="C15" s="87" t="s">
        <v>101</v>
      </c>
      <c r="D15" s="87" t="s">
        <v>102</v>
      </c>
      <c r="E15" s="90" t="s">
        <v>158</v>
      </c>
      <c r="F15" s="87" t="s">
        <v>79</v>
      </c>
      <c r="G15" s="87" t="s">
        <v>24</v>
      </c>
      <c r="H15" s="126">
        <v>44498</v>
      </c>
      <c r="I15" s="92" t="s">
        <v>170</v>
      </c>
      <c r="J15" s="89"/>
    </row>
    <row r="16" spans="1:11" ht="89.25" x14ac:dyDescent="0.35">
      <c r="A16" s="87" t="str">
        <f t="shared" si="0"/>
        <v>[VAL-7]</v>
      </c>
      <c r="B16" s="87" t="s">
        <v>105</v>
      </c>
      <c r="C16" s="87" t="s">
        <v>111</v>
      </c>
      <c r="D16" s="87" t="s">
        <v>109</v>
      </c>
      <c r="E16" s="90" t="s">
        <v>110</v>
      </c>
      <c r="F16" s="87" t="s">
        <v>108</v>
      </c>
      <c r="G16" s="87" t="s">
        <v>22</v>
      </c>
      <c r="H16" s="126">
        <v>44498</v>
      </c>
      <c r="I16" s="92"/>
      <c r="J16" s="89"/>
    </row>
    <row r="17" spans="1:10" ht="51" x14ac:dyDescent="0.35">
      <c r="A17" s="87" t="str">
        <f>IF(OR(B17&lt;&gt;"",E17&lt;&gt;""),"["&amp;TEXT($B$2,"##")&amp;"-"&amp;TEXT(ROW()-9,"##")&amp;"]","")</f>
        <v>[VAL-8]</v>
      </c>
      <c r="B17" s="87" t="s">
        <v>106</v>
      </c>
      <c r="C17" s="87" t="s">
        <v>104</v>
      </c>
      <c r="D17" s="87" t="s">
        <v>171</v>
      </c>
      <c r="E17" s="90" t="s">
        <v>172</v>
      </c>
      <c r="F17" s="87" t="s">
        <v>107</v>
      </c>
      <c r="G17" s="87" t="s">
        <v>22</v>
      </c>
      <c r="H17" s="126">
        <v>44498</v>
      </c>
      <c r="I17" s="92"/>
      <c r="J17" s="89"/>
    </row>
  </sheetData>
  <autoFilter ref="A8:I16" xr:uid="{00000000-0009-0000-0000-000003000000}"/>
  <mergeCells count="7">
    <mergeCell ref="F6:G6"/>
    <mergeCell ref="B2:G2"/>
    <mergeCell ref="B3:G3"/>
    <mergeCell ref="B4:G4"/>
    <mergeCell ref="F5:G5"/>
    <mergeCell ref="D5:E5"/>
    <mergeCell ref="D6:E6"/>
  </mergeCells>
  <phoneticPr fontId="0" type="noConversion"/>
  <dataValidations count="1">
    <dataValidation type="list" allowBlank="1" showErrorMessage="1" sqref="G1:G3 G7:G138" xr:uid="{00000000-0002-0000-0300-000000000000}">
      <formula1>$K$2:$K$6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tabSelected="1" zoomScale="70" zoomScaleNormal="70" workbookViewId="0">
      <pane ySplit="8" topLeftCell="A9" activePane="bottomLeft" state="frozen"/>
      <selection pane="bottomLeft" activeCell="D17" sqref="D17"/>
    </sheetView>
  </sheetViews>
  <sheetFormatPr defaultColWidth="9" defaultRowHeight="12.75" x14ac:dyDescent="0.35"/>
  <cols>
    <col min="1" max="1" width="13.33203125" style="8" customWidth="1"/>
    <col min="2" max="2" width="29.796875" style="8" customWidth="1"/>
    <col min="3" max="4" width="25.59765625" style="8" customWidth="1"/>
    <col min="5" max="5" width="38.3984375" style="8" customWidth="1"/>
    <col min="6" max="6" width="16.86328125" style="8" customWidth="1"/>
    <col min="7" max="7" width="7.53125" style="8" customWidth="1"/>
    <col min="8" max="8" width="9" style="61"/>
    <col min="9" max="9" width="27" style="8" customWidth="1"/>
    <col min="10" max="10" width="8.265625" style="62" customWidth="1"/>
    <col min="11" max="11" width="0" style="8" hidden="1" customWidth="1"/>
    <col min="12" max="16384" width="9" style="8"/>
  </cols>
  <sheetData>
    <row r="1" spans="1:11" s="68" customFormat="1" ht="13.15" thickBot="1" x14ac:dyDescent="0.4">
      <c r="A1" s="63"/>
      <c r="B1" s="64"/>
      <c r="C1" s="64"/>
      <c r="D1" s="64"/>
      <c r="E1" s="64"/>
      <c r="F1" s="64"/>
      <c r="G1" s="65"/>
      <c r="H1" s="66"/>
      <c r="I1" s="41"/>
      <c r="J1" s="67"/>
    </row>
    <row r="2" spans="1:11" s="68" customFormat="1" ht="15" customHeight="1" x14ac:dyDescent="0.35">
      <c r="A2" s="69" t="s">
        <v>21</v>
      </c>
      <c r="B2" s="136" t="s">
        <v>135</v>
      </c>
      <c r="C2" s="136"/>
      <c r="D2" s="136"/>
      <c r="E2" s="136"/>
      <c r="F2" s="136"/>
      <c r="G2" s="136"/>
      <c r="H2" s="70"/>
      <c r="I2" s="41"/>
      <c r="J2" s="67"/>
      <c r="K2" s="68" t="s">
        <v>22</v>
      </c>
    </row>
    <row r="3" spans="1:11" s="68" customFormat="1" ht="25.5" customHeight="1" x14ac:dyDescent="0.35">
      <c r="A3" s="71" t="s">
        <v>23</v>
      </c>
      <c r="B3" s="136" t="s">
        <v>160</v>
      </c>
      <c r="C3" s="136"/>
      <c r="D3" s="136"/>
      <c r="E3" s="136"/>
      <c r="F3" s="136"/>
      <c r="G3" s="136"/>
      <c r="H3" s="70"/>
      <c r="I3" s="41"/>
      <c r="J3" s="67"/>
      <c r="K3" s="68" t="s">
        <v>24</v>
      </c>
    </row>
    <row r="4" spans="1:11" s="68" customFormat="1" ht="18" customHeight="1" x14ac:dyDescent="0.35">
      <c r="A4" s="69" t="s">
        <v>25</v>
      </c>
      <c r="B4" s="137" t="s">
        <v>49</v>
      </c>
      <c r="C4" s="137"/>
      <c r="D4" s="137"/>
      <c r="E4" s="137"/>
      <c r="F4" s="137"/>
      <c r="G4" s="137"/>
      <c r="H4" s="70"/>
      <c r="I4" s="41"/>
      <c r="J4" s="67"/>
      <c r="K4" s="72"/>
    </row>
    <row r="5" spans="1:11" s="68" customFormat="1" ht="19.5" customHeight="1" x14ac:dyDescent="0.35">
      <c r="A5" s="73" t="s">
        <v>22</v>
      </c>
      <c r="B5" s="74" t="s">
        <v>24</v>
      </c>
      <c r="C5" s="74" t="s">
        <v>26</v>
      </c>
      <c r="D5" s="139" t="s">
        <v>27</v>
      </c>
      <c r="E5" s="140"/>
      <c r="F5" s="138" t="s">
        <v>28</v>
      </c>
      <c r="G5" s="138"/>
      <c r="H5" s="75"/>
      <c r="I5" s="75"/>
      <c r="J5" s="76"/>
      <c r="K5" s="68" t="s">
        <v>29</v>
      </c>
    </row>
    <row r="6" spans="1:11" s="68" customFormat="1" ht="15" customHeight="1" thickBot="1" x14ac:dyDescent="0.4">
      <c r="A6" s="91">
        <f>COUNTIF(G10:G991,"Pass")</f>
        <v>0</v>
      </c>
      <c r="B6" s="78">
        <f>COUNTIF(G10:G991,"Fail")</f>
        <v>6</v>
      </c>
      <c r="C6" s="78">
        <f>F6-D6-B6-A6</f>
        <v>0</v>
      </c>
      <c r="D6" s="141">
        <f>COUNTIF(G$10:G$991,"N/A")</f>
        <v>0</v>
      </c>
      <c r="E6" s="142"/>
      <c r="F6" s="135">
        <f>COUNTA(A10:A991)</f>
        <v>6</v>
      </c>
      <c r="G6" s="135"/>
      <c r="H6" s="75"/>
      <c r="I6" s="75"/>
      <c r="J6" s="76"/>
      <c r="K6" s="68" t="s">
        <v>27</v>
      </c>
    </row>
    <row r="7" spans="1:11" s="68" customFormat="1" ht="15" customHeight="1" x14ac:dyDescent="0.35">
      <c r="E7" s="79"/>
      <c r="F7" s="79"/>
      <c r="G7" s="79"/>
      <c r="H7" s="79"/>
      <c r="I7" s="79"/>
      <c r="J7" s="76"/>
    </row>
    <row r="8" spans="1:11" s="68" customFormat="1" ht="25.5" customHeight="1" x14ac:dyDescent="0.35">
      <c r="A8" s="80" t="s">
        <v>30</v>
      </c>
      <c r="B8" s="80" t="s">
        <v>31</v>
      </c>
      <c r="C8" s="80" t="s">
        <v>32</v>
      </c>
      <c r="D8" s="80" t="s">
        <v>56</v>
      </c>
      <c r="E8" s="80" t="s">
        <v>33</v>
      </c>
      <c r="F8" s="81" t="s">
        <v>34</v>
      </c>
      <c r="G8" s="81" t="s">
        <v>35</v>
      </c>
      <c r="H8" s="81" t="s">
        <v>36</v>
      </c>
      <c r="I8" s="80" t="s">
        <v>37</v>
      </c>
      <c r="J8" s="82"/>
    </row>
    <row r="9" spans="1:11" s="68" customFormat="1" ht="15.75" customHeight="1" x14ac:dyDescent="0.35">
      <c r="A9" s="83"/>
      <c r="B9" s="83" t="s">
        <v>55</v>
      </c>
      <c r="C9" s="84"/>
      <c r="D9" s="84"/>
      <c r="E9" s="84"/>
      <c r="F9" s="84"/>
      <c r="G9" s="84"/>
      <c r="H9" s="84"/>
      <c r="I9" s="85"/>
      <c r="J9" s="86"/>
    </row>
    <row r="10" spans="1:11" ht="63.75" x14ac:dyDescent="0.35">
      <c r="A10" s="87" t="str">
        <f t="shared" ref="A10:A15" si="0">IF(OR(B10&lt;&gt;"",E10&lt;&gt;""),"["&amp;TEXT($B$2,"##")&amp;"-"&amp;TEXT(ROW()-9,"##")&amp;"]","")</f>
        <v>[ALG-1]</v>
      </c>
      <c r="B10" s="87" t="s">
        <v>159</v>
      </c>
      <c r="C10" s="87" t="s">
        <v>115</v>
      </c>
      <c r="D10" s="87" t="s">
        <v>116</v>
      </c>
      <c r="E10" s="90" t="s">
        <v>117</v>
      </c>
      <c r="F10" s="87" t="s">
        <v>107</v>
      </c>
      <c r="G10" s="87" t="s">
        <v>24</v>
      </c>
      <c r="H10" s="126">
        <v>44498</v>
      </c>
      <c r="I10" s="87" t="s">
        <v>174</v>
      </c>
      <c r="J10" s="89"/>
    </row>
    <row r="11" spans="1:11" ht="51" x14ac:dyDescent="0.35">
      <c r="A11" s="87" t="str">
        <f t="shared" si="0"/>
        <v>[ALG-2]</v>
      </c>
      <c r="B11" s="87" t="s">
        <v>112</v>
      </c>
      <c r="C11" s="87" t="s">
        <v>113</v>
      </c>
      <c r="D11" s="87" t="s">
        <v>114</v>
      </c>
      <c r="E11" s="90" t="s">
        <v>118</v>
      </c>
      <c r="F11" s="87" t="s">
        <v>107</v>
      </c>
      <c r="G11" s="87" t="s">
        <v>24</v>
      </c>
      <c r="H11" s="126">
        <v>44498</v>
      </c>
      <c r="I11" s="87" t="s">
        <v>173</v>
      </c>
      <c r="J11" s="89"/>
    </row>
    <row r="12" spans="1:11" ht="51" x14ac:dyDescent="0.35">
      <c r="A12" s="87" t="str">
        <f t="shared" si="0"/>
        <v>[ALG-3]</v>
      </c>
      <c r="B12" s="87" t="s">
        <v>119</v>
      </c>
      <c r="C12" s="87" t="s">
        <v>120</v>
      </c>
      <c r="D12" s="87" t="s">
        <v>121</v>
      </c>
      <c r="E12" s="90" t="s">
        <v>125</v>
      </c>
      <c r="F12" s="87" t="s">
        <v>107</v>
      </c>
      <c r="G12" s="87" t="s">
        <v>24</v>
      </c>
      <c r="H12" s="126">
        <v>44498</v>
      </c>
      <c r="I12" s="87" t="s">
        <v>175</v>
      </c>
      <c r="J12" s="89"/>
    </row>
    <row r="13" spans="1:11" ht="51" x14ac:dyDescent="0.35">
      <c r="A13" s="87" t="str">
        <f t="shared" si="0"/>
        <v>[ALG-4]</v>
      </c>
      <c r="B13" s="87" t="s">
        <v>126</v>
      </c>
      <c r="C13" s="87" t="s">
        <v>132</v>
      </c>
      <c r="D13" s="87" t="s">
        <v>134</v>
      </c>
      <c r="E13" s="90" t="s">
        <v>133</v>
      </c>
      <c r="F13" s="87" t="s">
        <v>107</v>
      </c>
      <c r="G13" s="87" t="s">
        <v>24</v>
      </c>
      <c r="H13" s="126">
        <v>44498</v>
      </c>
      <c r="I13" s="87" t="s">
        <v>173</v>
      </c>
      <c r="J13" s="89"/>
    </row>
    <row r="14" spans="1:11" ht="51" x14ac:dyDescent="0.35">
      <c r="A14" s="87" t="str">
        <f t="shared" si="0"/>
        <v>[ALG-5]</v>
      </c>
      <c r="B14" s="87" t="s">
        <v>127</v>
      </c>
      <c r="C14" s="87" t="s">
        <v>128</v>
      </c>
      <c r="D14" s="87" t="s">
        <v>131</v>
      </c>
      <c r="E14" s="90" t="s">
        <v>130</v>
      </c>
      <c r="F14" s="87" t="s">
        <v>107</v>
      </c>
      <c r="G14" s="87" t="s">
        <v>24</v>
      </c>
      <c r="H14" s="126">
        <v>44498</v>
      </c>
      <c r="I14" s="87" t="s">
        <v>173</v>
      </c>
      <c r="J14" s="89"/>
    </row>
    <row r="15" spans="1:11" ht="51" x14ac:dyDescent="0.35">
      <c r="A15" s="87" t="str">
        <f t="shared" si="0"/>
        <v>[ALG-6]</v>
      </c>
      <c r="B15" s="87" t="s">
        <v>122</v>
      </c>
      <c r="C15" s="87" t="s">
        <v>129</v>
      </c>
      <c r="D15" s="87" t="s">
        <v>123</v>
      </c>
      <c r="E15" s="90" t="s">
        <v>124</v>
      </c>
      <c r="F15" s="87" t="s">
        <v>107</v>
      </c>
      <c r="G15" s="87" t="s">
        <v>24</v>
      </c>
      <c r="H15" s="126">
        <v>44498</v>
      </c>
      <c r="I15" s="87" t="s">
        <v>176</v>
      </c>
      <c r="J15" s="89"/>
    </row>
  </sheetData>
  <autoFilter ref="A8:I10" xr:uid="{00000000-0009-0000-0000-000004000000}"/>
  <mergeCells count="7">
    <mergeCell ref="B2:G2"/>
    <mergeCell ref="B3:G3"/>
    <mergeCell ref="B4:G4"/>
    <mergeCell ref="F5:G5"/>
    <mergeCell ref="F6:G6"/>
    <mergeCell ref="D5:E5"/>
    <mergeCell ref="D6:E6"/>
  </mergeCells>
  <dataValidations count="1">
    <dataValidation type="list" allowBlank="1" showErrorMessage="1" sqref="G1:G3 G7:G137" xr:uid="{00000000-0002-0000-0400-000000000000}">
      <formula1>$K$2:$K$6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topLeftCell="C1" zoomScale="85" zoomScaleNormal="85" workbookViewId="0">
      <pane ySplit="8" topLeftCell="A9" activePane="bottomLeft" state="frozen"/>
      <selection pane="bottomLeft" activeCell="H11" sqref="H11"/>
    </sheetView>
  </sheetViews>
  <sheetFormatPr defaultColWidth="9" defaultRowHeight="12.75" x14ac:dyDescent="0.35"/>
  <cols>
    <col min="1" max="1" width="13.33203125" style="8" customWidth="1"/>
    <col min="2" max="2" width="29.796875" style="8" customWidth="1"/>
    <col min="3" max="4" width="25.59765625" style="8" customWidth="1"/>
    <col min="5" max="5" width="38.3984375" style="8" customWidth="1"/>
    <col min="6" max="6" width="16.86328125" style="8" customWidth="1"/>
    <col min="7" max="7" width="7.53125" style="8" customWidth="1"/>
    <col min="8" max="8" width="9" style="61"/>
    <col min="9" max="9" width="27" style="8" customWidth="1"/>
    <col min="10" max="10" width="8.265625" style="62" customWidth="1"/>
    <col min="11" max="11" width="0" style="8" hidden="1" customWidth="1"/>
    <col min="12" max="16384" width="9" style="8"/>
  </cols>
  <sheetData>
    <row r="1" spans="1:11" s="68" customFormat="1" ht="13.15" thickBot="1" x14ac:dyDescent="0.4">
      <c r="A1" s="63"/>
      <c r="B1" s="64"/>
      <c r="C1" s="64"/>
      <c r="D1" s="64"/>
      <c r="E1" s="64"/>
      <c r="F1" s="64"/>
      <c r="G1" s="65"/>
      <c r="H1" s="66"/>
      <c r="I1" s="41"/>
      <c r="J1" s="67"/>
    </row>
    <row r="2" spans="1:11" s="68" customFormat="1" ht="15" customHeight="1" x14ac:dyDescent="0.35">
      <c r="A2" s="69" t="s">
        <v>21</v>
      </c>
      <c r="B2" s="136" t="s">
        <v>138</v>
      </c>
      <c r="C2" s="136"/>
      <c r="D2" s="136"/>
      <c r="E2" s="136"/>
      <c r="F2" s="136"/>
      <c r="G2" s="136"/>
      <c r="H2" s="70"/>
      <c r="I2" s="41"/>
      <c r="J2" s="67"/>
      <c r="K2" s="68" t="s">
        <v>22</v>
      </c>
    </row>
    <row r="3" spans="1:11" s="68" customFormat="1" ht="25.5" customHeight="1" x14ac:dyDescent="0.35">
      <c r="A3" s="71" t="s">
        <v>23</v>
      </c>
      <c r="B3" s="136" t="s">
        <v>136</v>
      </c>
      <c r="C3" s="136"/>
      <c r="D3" s="136"/>
      <c r="E3" s="136"/>
      <c r="F3" s="136"/>
      <c r="G3" s="136"/>
      <c r="H3" s="70"/>
      <c r="I3" s="41"/>
      <c r="J3" s="67"/>
      <c r="K3" s="68" t="s">
        <v>24</v>
      </c>
    </row>
    <row r="4" spans="1:11" s="68" customFormat="1" ht="18" customHeight="1" x14ac:dyDescent="0.35">
      <c r="A4" s="69" t="s">
        <v>25</v>
      </c>
      <c r="B4" s="137" t="s">
        <v>49</v>
      </c>
      <c r="C4" s="137"/>
      <c r="D4" s="137"/>
      <c r="E4" s="137"/>
      <c r="F4" s="137"/>
      <c r="G4" s="137"/>
      <c r="H4" s="70"/>
      <c r="I4" s="41"/>
      <c r="J4" s="67"/>
      <c r="K4" s="72"/>
    </row>
    <row r="5" spans="1:11" s="68" customFormat="1" ht="19.5" customHeight="1" x14ac:dyDescent="0.35">
      <c r="A5" s="73" t="s">
        <v>22</v>
      </c>
      <c r="B5" s="74" t="s">
        <v>24</v>
      </c>
      <c r="C5" s="74" t="s">
        <v>26</v>
      </c>
      <c r="D5" s="139" t="s">
        <v>27</v>
      </c>
      <c r="E5" s="140"/>
      <c r="F5" s="138" t="s">
        <v>28</v>
      </c>
      <c r="G5" s="138"/>
      <c r="H5" s="75"/>
      <c r="I5" s="75"/>
      <c r="J5" s="76"/>
      <c r="K5" s="68" t="s">
        <v>29</v>
      </c>
    </row>
    <row r="6" spans="1:11" s="68" customFormat="1" ht="15" customHeight="1" thickBot="1" x14ac:dyDescent="0.4">
      <c r="A6" s="91">
        <f>COUNTIF(G10:G985,"Pass")</f>
        <v>2</v>
      </c>
      <c r="B6" s="78">
        <f>COUNTIF(G10:G985,"Fail")</f>
        <v>0</v>
      </c>
      <c r="C6" s="78">
        <f>F6-D6-B6-A6</f>
        <v>0</v>
      </c>
      <c r="D6" s="141">
        <f>COUNTIF(G$10:G$985,"N/A")</f>
        <v>0</v>
      </c>
      <c r="E6" s="142"/>
      <c r="F6" s="135">
        <f>COUNTA(A10:A985)</f>
        <v>2</v>
      </c>
      <c r="G6" s="135"/>
      <c r="H6" s="75"/>
      <c r="I6" s="75"/>
      <c r="J6" s="76"/>
      <c r="K6" s="68" t="s">
        <v>27</v>
      </c>
    </row>
    <row r="7" spans="1:11" s="68" customFormat="1" ht="15" customHeight="1" x14ac:dyDescent="0.35">
      <c r="E7" s="79"/>
      <c r="F7" s="79"/>
      <c r="G7" s="79"/>
      <c r="H7" s="79"/>
      <c r="I7" s="79"/>
      <c r="J7" s="76"/>
    </row>
    <row r="8" spans="1:11" s="68" customFormat="1" ht="25.5" customHeight="1" x14ac:dyDescent="0.35">
      <c r="A8" s="80" t="s">
        <v>30</v>
      </c>
      <c r="B8" s="80" t="s">
        <v>31</v>
      </c>
      <c r="C8" s="80" t="s">
        <v>32</v>
      </c>
      <c r="D8" s="80" t="s">
        <v>56</v>
      </c>
      <c r="E8" s="80" t="s">
        <v>33</v>
      </c>
      <c r="F8" s="81" t="s">
        <v>34</v>
      </c>
      <c r="G8" s="81" t="s">
        <v>35</v>
      </c>
      <c r="H8" s="81" t="s">
        <v>36</v>
      </c>
      <c r="I8" s="80" t="s">
        <v>37</v>
      </c>
      <c r="J8" s="82"/>
    </row>
    <row r="9" spans="1:11" s="68" customFormat="1" ht="15.75" customHeight="1" x14ac:dyDescent="0.35">
      <c r="A9" s="83"/>
      <c r="B9" s="83" t="s">
        <v>137</v>
      </c>
      <c r="C9" s="84"/>
      <c r="D9" s="84"/>
      <c r="E9" s="84"/>
      <c r="F9" s="84"/>
      <c r="G9" s="84"/>
      <c r="H9" s="84"/>
      <c r="I9" s="85"/>
      <c r="J9" s="86"/>
    </row>
    <row r="10" spans="1:11" ht="38.25" x14ac:dyDescent="0.35">
      <c r="A10" s="87" t="str">
        <f t="shared" ref="A10:A11" si="0">IF(OR(B10&lt;&gt;"",E10&lt;&gt;""),"["&amp;TEXT($B$2,"##")&amp;"-"&amp;TEXT(ROW()-9,"##")&amp;"]","")</f>
        <v>[USEPER-1]</v>
      </c>
      <c r="B10" s="87" t="s">
        <v>143</v>
      </c>
      <c r="C10" s="87" t="s">
        <v>140</v>
      </c>
      <c r="D10" s="87" t="s">
        <v>27</v>
      </c>
      <c r="E10" s="90" t="s">
        <v>139</v>
      </c>
      <c r="F10" s="87"/>
      <c r="G10" s="87" t="s">
        <v>22</v>
      </c>
      <c r="H10" s="126">
        <v>44498</v>
      </c>
      <c r="I10" s="92"/>
      <c r="J10" s="89"/>
    </row>
    <row r="11" spans="1:11" ht="38.25" x14ac:dyDescent="0.35">
      <c r="A11" s="87" t="str">
        <f t="shared" si="0"/>
        <v>[USEPER-2]</v>
      </c>
      <c r="B11" s="87" t="s">
        <v>144</v>
      </c>
      <c r="C11" s="87" t="s">
        <v>145</v>
      </c>
      <c r="D11" s="87" t="s">
        <v>147</v>
      </c>
      <c r="E11" s="90" t="s">
        <v>146</v>
      </c>
      <c r="F11" s="87" t="s">
        <v>79</v>
      </c>
      <c r="G11" s="87" t="s">
        <v>22</v>
      </c>
      <c r="H11" s="126">
        <v>44498</v>
      </c>
      <c r="I11" s="92"/>
      <c r="J11" s="89"/>
    </row>
  </sheetData>
  <autoFilter ref="A8:I10" xr:uid="{00000000-0009-0000-0000-000005000000}"/>
  <mergeCells count="7">
    <mergeCell ref="D6:E6"/>
    <mergeCell ref="F6:G6"/>
    <mergeCell ref="B2:G2"/>
    <mergeCell ref="B3:G3"/>
    <mergeCell ref="B4:G4"/>
    <mergeCell ref="D5:E5"/>
    <mergeCell ref="F5:G5"/>
  </mergeCells>
  <dataValidations count="1">
    <dataValidation type="list" allowBlank="1" showErrorMessage="1" sqref="G1:G3 G7:G131" xr:uid="{00000000-0002-0000-0500-000000000000}">
      <formula1>$K$2:$K$6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workbookViewId="0">
      <selection activeCell="I11" sqref="I11"/>
    </sheetView>
  </sheetViews>
  <sheetFormatPr defaultColWidth="9" defaultRowHeight="12.75" x14ac:dyDescent="0.35"/>
  <cols>
    <col min="1" max="1" width="9" style="8"/>
    <col min="2" max="2" width="17.1328125" style="8" customWidth="1"/>
    <col min="3" max="3" width="19.3984375" style="8" customWidth="1"/>
    <col min="4" max="5" width="9" style="8"/>
    <col min="6" max="6" width="12.1328125" style="8" customWidth="1"/>
    <col min="7" max="7" width="9" style="8"/>
    <col min="8" max="9" width="33.1328125" style="8" customWidth="1"/>
    <col min="10" max="16384" width="9" style="8"/>
  </cols>
  <sheetData>
    <row r="1" spans="1:8" ht="25.5" customHeight="1" x14ac:dyDescent="0.6">
      <c r="B1" s="145" t="s">
        <v>38</v>
      </c>
      <c r="C1" s="145"/>
      <c r="D1" s="145"/>
      <c r="E1" s="145"/>
      <c r="F1" s="145"/>
      <c r="G1" s="145"/>
      <c r="H1" s="145"/>
    </row>
    <row r="2" spans="1:8" ht="14.25" customHeight="1" x14ac:dyDescent="0.35">
      <c r="A2" s="93"/>
      <c r="B2" s="93"/>
      <c r="C2" s="94"/>
      <c r="D2" s="94"/>
      <c r="E2" s="94"/>
      <c r="F2" s="94"/>
      <c r="G2" s="94"/>
      <c r="H2" s="95"/>
    </row>
    <row r="3" spans="1:8" ht="12" customHeight="1" x14ac:dyDescent="0.35">
      <c r="B3" s="11" t="s">
        <v>1</v>
      </c>
      <c r="C3" s="134" t="s">
        <v>48</v>
      </c>
      <c r="D3" s="134"/>
      <c r="E3" s="143" t="s">
        <v>2</v>
      </c>
      <c r="F3" s="143"/>
      <c r="G3" s="146" t="s">
        <v>49</v>
      </c>
      <c r="H3" s="147"/>
    </row>
    <row r="4" spans="1:8" ht="12" customHeight="1" x14ac:dyDescent="0.35">
      <c r="B4" s="11" t="s">
        <v>3</v>
      </c>
      <c r="C4" s="134" t="s">
        <v>46</v>
      </c>
      <c r="D4" s="134"/>
      <c r="E4" s="143" t="s">
        <v>4</v>
      </c>
      <c r="F4" s="143"/>
      <c r="G4" s="146" t="s">
        <v>27</v>
      </c>
      <c r="H4" s="147"/>
    </row>
    <row r="5" spans="1:8" ht="12" customHeight="1" x14ac:dyDescent="0.35">
      <c r="B5" s="96" t="s">
        <v>5</v>
      </c>
      <c r="C5" s="134" t="s">
        <v>47</v>
      </c>
      <c r="D5" s="134"/>
      <c r="E5" s="143" t="s">
        <v>6</v>
      </c>
      <c r="F5" s="143"/>
      <c r="G5" s="148">
        <v>44463</v>
      </c>
      <c r="H5" s="149"/>
    </row>
    <row r="6" spans="1:8" ht="30" customHeight="1" x14ac:dyDescent="0.35">
      <c r="A6" s="93"/>
      <c r="B6" s="96" t="s">
        <v>39</v>
      </c>
      <c r="C6" s="144" t="s">
        <v>150</v>
      </c>
      <c r="D6" s="144"/>
      <c r="E6" s="144"/>
      <c r="F6" s="144"/>
      <c r="G6" s="144"/>
      <c r="H6" s="144"/>
    </row>
    <row r="7" spans="1:8" ht="14.25" customHeight="1" x14ac:dyDescent="0.35">
      <c r="A7" s="93"/>
      <c r="B7" s="97"/>
      <c r="C7" s="98"/>
      <c r="D7" s="94"/>
      <c r="E7" s="94"/>
      <c r="F7" s="94"/>
      <c r="G7" s="94"/>
      <c r="H7" s="95"/>
    </row>
    <row r="8" spans="1:8" x14ac:dyDescent="0.35">
      <c r="B8" s="97"/>
      <c r="C8" s="98"/>
      <c r="D8" s="94"/>
      <c r="E8" s="94"/>
      <c r="F8" s="94"/>
      <c r="G8" s="94"/>
      <c r="H8" s="95"/>
    </row>
    <row r="9" spans="1:8" x14ac:dyDescent="0.35">
      <c r="A9" s="99"/>
      <c r="B9" s="99"/>
      <c r="C9" s="99"/>
      <c r="D9" s="99"/>
      <c r="E9" s="99"/>
      <c r="F9" s="99"/>
      <c r="G9" s="99"/>
      <c r="H9" s="99"/>
    </row>
    <row r="10" spans="1:8" x14ac:dyDescent="0.35">
      <c r="A10" s="100"/>
      <c r="B10" s="101" t="s">
        <v>16</v>
      </c>
      <c r="C10" s="102" t="s">
        <v>40</v>
      </c>
      <c r="D10" s="103" t="s">
        <v>22</v>
      </c>
      <c r="E10" s="102" t="s">
        <v>24</v>
      </c>
      <c r="F10" s="102" t="s">
        <v>26</v>
      </c>
      <c r="G10" s="104" t="s">
        <v>27</v>
      </c>
      <c r="H10" s="105" t="s">
        <v>41</v>
      </c>
    </row>
    <row r="11" spans="1:8" x14ac:dyDescent="0.35">
      <c r="A11" s="106"/>
      <c r="B11" s="107">
        <v>1</v>
      </c>
      <c r="C11" s="108" t="str">
        <f>'Graphic User Interface'!B2</f>
        <v>GUI</v>
      </c>
      <c r="D11" s="109">
        <f>'Graphic User Interface'!A6</f>
        <v>4</v>
      </c>
      <c r="E11" s="109">
        <f>'Graphic User Interface'!B6</f>
        <v>3</v>
      </c>
      <c r="F11" s="109">
        <f>'Graphic User Interface'!C6</f>
        <v>0</v>
      </c>
      <c r="G11" s="110">
        <f>'Graphic User Interface'!D6</f>
        <v>0</v>
      </c>
      <c r="H11" s="111">
        <f>'Graphic User Interface'!F6</f>
        <v>7</v>
      </c>
    </row>
    <row r="12" spans="1:8" x14ac:dyDescent="0.35">
      <c r="A12" s="106"/>
      <c r="B12" s="107">
        <v>2</v>
      </c>
      <c r="C12" s="108" t="str">
        <f>'Validation Input'!B2</f>
        <v>VAL</v>
      </c>
      <c r="D12" s="109">
        <f>'Validation Input'!A6</f>
        <v>6</v>
      </c>
      <c r="E12" s="109">
        <f>'Validation Input'!B6</f>
        <v>2</v>
      </c>
      <c r="F12" s="109">
        <f>'Validation Input'!C6</f>
        <v>0</v>
      </c>
      <c r="G12" s="110">
        <f>'Validation Input'!D6</f>
        <v>0</v>
      </c>
      <c r="H12" s="111">
        <f>'Validation Input'!F6</f>
        <v>8</v>
      </c>
    </row>
    <row r="13" spans="1:8" x14ac:dyDescent="0.35">
      <c r="A13" s="106"/>
      <c r="B13" s="107">
        <v>3</v>
      </c>
      <c r="C13" s="108" t="str">
        <f>Algorithm!B2</f>
        <v>ALG</v>
      </c>
      <c r="D13" s="109">
        <f>Algorithm!A6</f>
        <v>0</v>
      </c>
      <c r="E13" s="109">
        <f>Algorithm!B6</f>
        <v>6</v>
      </c>
      <c r="F13" s="109">
        <f>Algorithm!C6</f>
        <v>0</v>
      </c>
      <c r="G13" s="109">
        <f>Algorithm!D6</f>
        <v>0</v>
      </c>
      <c r="H13" s="109">
        <f>Algorithm!F6</f>
        <v>6</v>
      </c>
    </row>
    <row r="14" spans="1:8" x14ac:dyDescent="0.35">
      <c r="A14" s="106"/>
      <c r="B14" s="107">
        <v>4</v>
      </c>
      <c r="C14" s="108" t="str">
        <f>'Usability and Performance'!B2</f>
        <v>USEPER</v>
      </c>
      <c r="D14" s="109">
        <f>'Usability and Performance'!A6</f>
        <v>2</v>
      </c>
      <c r="E14" s="109">
        <f>'Usability and Performance'!B6</f>
        <v>0</v>
      </c>
      <c r="F14" s="109">
        <f>'Usability and Performance'!C6</f>
        <v>0</v>
      </c>
      <c r="G14" s="109">
        <f>'Usability and Performance'!D6</f>
        <v>0</v>
      </c>
      <c r="H14" s="109">
        <f>'Usability and Performance'!F6</f>
        <v>2</v>
      </c>
    </row>
    <row r="15" spans="1:8" x14ac:dyDescent="0.35">
      <c r="A15" s="106"/>
      <c r="B15" s="112"/>
      <c r="C15" s="113" t="s">
        <v>42</v>
      </c>
      <c r="D15" s="114">
        <f>SUM(D9:D14)</f>
        <v>12</v>
      </c>
      <c r="E15" s="114">
        <f>SUM(E9:E14)</f>
        <v>11</v>
      </c>
      <c r="F15" s="114">
        <f>SUM(F9:F14)</f>
        <v>0</v>
      </c>
      <c r="G15" s="114">
        <f t="shared" ref="G15:H15" si="0">SUM(G9:G14)</f>
        <v>0</v>
      </c>
      <c r="H15" s="114">
        <f t="shared" si="0"/>
        <v>23</v>
      </c>
    </row>
    <row r="16" spans="1:8" x14ac:dyDescent="0.35">
      <c r="A16" s="99"/>
      <c r="B16" s="115"/>
      <c r="C16" s="99"/>
      <c r="D16" s="116"/>
      <c r="E16" s="117"/>
      <c r="F16" s="117"/>
      <c r="G16" s="117"/>
      <c r="H16" s="117"/>
    </row>
    <row r="17" spans="1:8" x14ac:dyDescent="0.35">
      <c r="A17" s="99"/>
      <c r="B17" s="99"/>
      <c r="C17" s="118" t="s">
        <v>43</v>
      </c>
      <c r="D17" s="99"/>
      <c r="E17" s="119">
        <f>(D15+E15)*100/(H15-G15)</f>
        <v>100</v>
      </c>
      <c r="F17" s="99" t="s">
        <v>44</v>
      </c>
      <c r="G17" s="99"/>
      <c r="H17" s="79"/>
    </row>
    <row r="18" spans="1:8" x14ac:dyDescent="0.35">
      <c r="A18" s="99"/>
      <c r="B18" s="99"/>
      <c r="C18" s="118" t="s">
        <v>45</v>
      </c>
      <c r="D18" s="99"/>
      <c r="E18" s="119">
        <f>D15*100/(H15-G15)</f>
        <v>52.173913043478258</v>
      </c>
      <c r="F18" s="99" t="s">
        <v>44</v>
      </c>
      <c r="G18" s="99"/>
      <c r="H18" s="79"/>
    </row>
    <row r="19" spans="1:8" x14ac:dyDescent="0.35">
      <c r="C19" s="99"/>
      <c r="D19" s="99"/>
    </row>
  </sheetData>
  <mergeCells count="11">
    <mergeCell ref="C5:D5"/>
    <mergeCell ref="E5:F5"/>
    <mergeCell ref="C6:H6"/>
    <mergeCell ref="B1:H1"/>
    <mergeCell ref="C3:D3"/>
    <mergeCell ref="E3:F3"/>
    <mergeCell ref="C4:D4"/>
    <mergeCell ref="E4:F4"/>
    <mergeCell ref="G3:H3"/>
    <mergeCell ref="G4:H4"/>
    <mergeCell ref="G5:H5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Test case List</vt:lpstr>
      <vt:lpstr>Graphic User Interface</vt:lpstr>
      <vt:lpstr>Validation Input</vt:lpstr>
      <vt:lpstr>Algorithm</vt:lpstr>
      <vt:lpstr>Usability and Performance</vt:lpstr>
      <vt:lpstr>Test Report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Triet Nguyen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Triet Nguyen</cp:lastModifiedBy>
  <dcterms:created xsi:type="dcterms:W3CDTF">2021-09-21T20:32:05Z</dcterms:created>
  <dcterms:modified xsi:type="dcterms:W3CDTF">2021-10-29T08:25:15Z</dcterms:modified>
  <cp:category>BM</cp:category>
</cp:coreProperties>
</file>