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<sst xmlns="http://schemas.openxmlformats.org/spreadsheetml/2006/main" count="7573" uniqueCount="1917">
  <si>
    <t>Công Ty CP Tập đoàn Trường Hải (THACO)</t>
  </si>
  <si>
    <t xml:space="preserve">Địa chỉ:  </t>
  </si>
  <si>
    <t xml:space="preserve">Hotline: </t>
  </si>
  <si>
    <t>Ngày in biểu: Thứ hai, 25/09/2023 14:23:43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</si>
  <si>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</si>
  <si>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</si>
  <si>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</si>
  <si>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</si>
  <si>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</si>
  <si>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</si>
  <si>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</si>
  <si>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</si>
  <si>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</si>
  <si>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</si>
  <si>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</si>
  <si>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</si>
  <si>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</si>
  <si>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</si>
  <si>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</si>
  <si>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</si>
  <si>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</si>
  <si>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</si>
  <si>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</si>
  <si>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</si>
  <si>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</si>
  <si>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2023-09-12 08:19:34</t>
  </si>
  <si>
    <t>false</t>
  </si>
  <si>
    <t>2023-09-12 08:20:03</t>
  </si>
  <si>
    <t>2023-09-12 08:20:31</t>
  </si>
  <si>
    <t>true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</si>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</sst>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894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27</v>
      </c>
      <c r="C9" s="5" t="s">
        <v>26</v>
      </c>
      <c r="D9" s="5" t="s">
        <v>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28</v>
      </c>
      <c r="C10" s="5" t="s">
        <v>26</v>
      </c>
      <c r="D10" s="5" t="s">
        <v>29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29</v>
      </c>
      <c r="D11" s="5" t="s">
        <v>26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29</v>
      </c>
      <c r="D12" s="5" t="s">
        <v>26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29</v>
      </c>
      <c r="D13" s="5" t="s">
        <v>26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29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29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29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29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29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29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29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29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29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29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29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29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29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29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29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29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29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29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29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29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29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29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29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29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29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29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29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29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29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29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29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29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29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29</v>
      </c>
      <c r="E49" s="5">
        <v>0</v>
      </c>
      <c r="F49" s="5">
        <v>0</v>
      </c>
      <c r="G49" s="5">
        <v>1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29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29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29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29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29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1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29</v>
      </c>
      <c r="E55" s="5">
        <v>0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29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29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29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29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29</v>
      </c>
      <c r="E60" s="5">
        <v>0</v>
      </c>
      <c r="F60" s="5">
        <v>0</v>
      </c>
      <c r="G60" s="5">
        <v>1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29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29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29</v>
      </c>
      <c r="E63" s="5">
        <v>0</v>
      </c>
      <c r="F63" s="5">
        <v>0</v>
      </c>
      <c r="G63" s="5">
        <v>1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29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29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29</v>
      </c>
      <c r="E66" s="5">
        <v>0</v>
      </c>
      <c r="F66" s="5">
        <v>0</v>
      </c>
      <c r="G66" s="5">
        <v>1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29</v>
      </c>
      <c r="E67" s="5">
        <v>0</v>
      </c>
      <c r="F67" s="5">
        <v>0</v>
      </c>
      <c r="G67" s="5">
        <v>1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29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29</v>
      </c>
      <c r="E69" s="5">
        <v>0</v>
      </c>
      <c r="F69" s="5">
        <v>0</v>
      </c>
      <c r="G69" s="5">
        <v>1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29</v>
      </c>
      <c r="E70" s="5">
        <v>0</v>
      </c>
      <c r="F70" s="5">
        <v>0</v>
      </c>
      <c r="G70" s="5">
        <v>1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29</v>
      </c>
      <c r="E71" s="5">
        <v>0</v>
      </c>
      <c r="F71" s="5">
        <v>0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29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29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29</v>
      </c>
      <c r="E74" s="5">
        <v>0</v>
      </c>
      <c r="F74" s="5">
        <v>0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29</v>
      </c>
      <c r="E75" s="5">
        <v>0</v>
      </c>
      <c r="F75" s="5">
        <v>0</v>
      </c>
      <c r="G75" s="5">
        <v>1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29</v>
      </c>
      <c r="E76" s="5">
        <v>0</v>
      </c>
      <c r="F76" s="5">
        <v>0</v>
      </c>
      <c r="G76" s="5">
        <v>1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29</v>
      </c>
      <c r="E77" s="5">
        <v>0</v>
      </c>
      <c r="F77" s="5">
        <v>0</v>
      </c>
      <c r="G77" s="5">
        <v>1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29</v>
      </c>
      <c r="E78" s="5">
        <v>0</v>
      </c>
      <c r="F78" s="5">
        <v>0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29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29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29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29</v>
      </c>
      <c r="E82" s="5">
        <v>0</v>
      </c>
      <c r="F82" s="5">
        <v>0</v>
      </c>
      <c r="G82" s="5">
        <v>1</v>
      </c>
      <c r="H82" s="5">
        <v>0</v>
      </c>
      <c r="I82" s="5">
        <v>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29</v>
      </c>
      <c r="E83" s="5">
        <v>0</v>
      </c>
      <c r="F83" s="5">
        <v>0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29</v>
      </c>
      <c r="E84" s="5">
        <v>0</v>
      </c>
      <c r="F84" s="5">
        <v>0</v>
      </c>
      <c r="G84" s="5">
        <v>1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29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29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29</v>
      </c>
      <c r="E87" s="5">
        <v>0</v>
      </c>
      <c r="F87" s="5">
        <v>0</v>
      </c>
      <c r="G87" s="5">
        <v>1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29</v>
      </c>
      <c r="E88" s="5">
        <v>0</v>
      </c>
      <c r="F88" s="5">
        <v>0</v>
      </c>
      <c r="G88" s="5">
        <v>1</v>
      </c>
      <c r="H88" s="5">
        <v>0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29</v>
      </c>
      <c r="E89" s="5">
        <v>0</v>
      </c>
      <c r="F89" s="5">
        <v>0</v>
      </c>
      <c r="G89" s="5">
        <v>1</v>
      </c>
      <c r="H89" s="5">
        <v>0</v>
      </c>
      <c r="I89" s="5">
        <v>0</v>
      </c>
      <c r="J89" s="5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29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29</v>
      </c>
      <c r="E91" s="5">
        <v>0</v>
      </c>
      <c r="F91" s="5">
        <v>0</v>
      </c>
      <c r="G91" s="5">
        <v>1</v>
      </c>
      <c r="H91" s="5">
        <v>0</v>
      </c>
      <c r="I91" s="5">
        <v>0</v>
      </c>
      <c r="J91" s="5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29</v>
      </c>
      <c r="E92" s="5">
        <v>0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29</v>
      </c>
      <c r="E93" s="5">
        <v>0</v>
      </c>
      <c r="F93" s="5">
        <v>0</v>
      </c>
      <c r="G93" s="5">
        <v>1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29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29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29</v>
      </c>
      <c r="E96" s="5">
        <v>0</v>
      </c>
      <c r="F96" s="5">
        <v>0</v>
      </c>
      <c r="G96" s="5">
        <v>1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29</v>
      </c>
      <c r="E97" s="5">
        <v>0</v>
      </c>
      <c r="F97" s="5">
        <v>0</v>
      </c>
      <c r="G97" s="5">
        <v>1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29</v>
      </c>
      <c r="E98" s="5">
        <v>0</v>
      </c>
      <c r="F98" s="5">
        <v>0</v>
      </c>
      <c r="G98" s="5">
        <v>1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29</v>
      </c>
      <c r="E99" s="5">
        <v>0</v>
      </c>
      <c r="F99" s="5">
        <v>0</v>
      </c>
      <c r="G99" s="5">
        <v>1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29</v>
      </c>
      <c r="E100" s="5">
        <v>0</v>
      </c>
      <c r="F100" s="5">
        <v>0</v>
      </c>
      <c r="G100" s="5">
        <v>1</v>
      </c>
      <c r="H100" s="5">
        <v>0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29</v>
      </c>
      <c r="E101" s="5">
        <v>0</v>
      </c>
      <c r="F101" s="5">
        <v>0</v>
      </c>
      <c r="G101" s="5">
        <v>1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29</v>
      </c>
      <c r="E102" s="5">
        <v>0</v>
      </c>
      <c r="F102" s="5">
        <v>0</v>
      </c>
      <c r="G102" s="5">
        <v>1</v>
      </c>
      <c r="H102" s="5">
        <v>0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29</v>
      </c>
      <c r="E103" s="5">
        <v>0</v>
      </c>
      <c r="F103" s="5">
        <v>0</v>
      </c>
      <c r="G103" s="5">
        <v>1</v>
      </c>
      <c r="H103" s="5">
        <v>0</v>
      </c>
      <c r="I103" s="5">
        <v>0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29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29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29</v>
      </c>
      <c r="E106" s="5">
        <v>0</v>
      </c>
      <c r="F106" s="5">
        <v>0</v>
      </c>
      <c r="G106" s="5">
        <v>1</v>
      </c>
      <c r="H106" s="5">
        <v>0</v>
      </c>
      <c r="I106" s="5">
        <v>0</v>
      </c>
      <c r="J106" s="5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29</v>
      </c>
      <c r="E107" s="5">
        <v>0</v>
      </c>
      <c r="F107" s="5">
        <v>0</v>
      </c>
      <c r="G107" s="5">
        <v>1</v>
      </c>
      <c r="H107" s="5">
        <v>0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29</v>
      </c>
      <c r="E108" s="5">
        <v>0</v>
      </c>
      <c r="F108" s="5">
        <v>0</v>
      </c>
      <c r="G108" s="5">
        <v>1</v>
      </c>
      <c r="H108" s="5">
        <v>0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29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29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29</v>
      </c>
      <c r="E111" s="5">
        <v>0</v>
      </c>
      <c r="F111" s="5">
        <v>0</v>
      </c>
      <c r="G111" s="5">
        <v>1</v>
      </c>
      <c r="H111" s="5">
        <v>0</v>
      </c>
      <c r="I111" s="5">
        <v>0</v>
      </c>
      <c r="J111" s="5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29</v>
      </c>
      <c r="E112" s="5">
        <v>0</v>
      </c>
      <c r="F112" s="5">
        <v>0</v>
      </c>
      <c r="G112" s="5">
        <v>1</v>
      </c>
      <c r="H112" s="5">
        <v>0</v>
      </c>
      <c r="I112" s="5">
        <v>0</v>
      </c>
      <c r="J112" s="5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29</v>
      </c>
      <c r="E113" s="5">
        <v>0</v>
      </c>
      <c r="F113" s="5">
        <v>0</v>
      </c>
      <c r="G113" s="5">
        <v>1</v>
      </c>
      <c r="H113" s="5">
        <v>0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29</v>
      </c>
      <c r="E114" s="5">
        <v>0</v>
      </c>
      <c r="F114" s="5">
        <v>0</v>
      </c>
      <c r="G114" s="5">
        <v>1</v>
      </c>
      <c r="H114" s="5">
        <v>0</v>
      </c>
      <c r="I114" s="5">
        <v>0</v>
      </c>
      <c r="J114" s="5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29</v>
      </c>
      <c r="E115" s="5">
        <v>0</v>
      </c>
      <c r="F115" s="5">
        <v>0</v>
      </c>
      <c r="G115" s="5">
        <v>1</v>
      </c>
      <c r="H115" s="5">
        <v>0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29</v>
      </c>
      <c r="E116" s="5">
        <v>0</v>
      </c>
      <c r="F116" s="5">
        <v>0</v>
      </c>
      <c r="G116" s="5">
        <v>1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29</v>
      </c>
      <c r="E117" s="5">
        <v>0</v>
      </c>
      <c r="F117" s="5">
        <v>0</v>
      </c>
      <c r="G117" s="5">
        <v>1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29</v>
      </c>
      <c r="E118" s="5">
        <v>0</v>
      </c>
      <c r="F118" s="5">
        <v>0</v>
      </c>
      <c r="G118" s="5">
        <v>1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29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29</v>
      </c>
      <c r="E120" s="5">
        <v>0</v>
      </c>
      <c r="F120" s="5">
        <v>0</v>
      </c>
      <c r="G120" s="5">
        <v>1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29</v>
      </c>
      <c r="E121" s="5">
        <v>0</v>
      </c>
      <c r="F121" s="5">
        <v>0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29</v>
      </c>
      <c r="E122" s="5">
        <v>0</v>
      </c>
      <c r="F122" s="5">
        <v>0</v>
      </c>
      <c r="G122" s="5">
        <v>1</v>
      </c>
      <c r="H122" s="5">
        <v>0</v>
      </c>
      <c r="I122" s="5">
        <v>0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29</v>
      </c>
      <c r="E123" s="5">
        <v>0</v>
      </c>
      <c r="F123" s="5">
        <v>0</v>
      </c>
      <c r="G123" s="5">
        <v>1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29</v>
      </c>
      <c r="E124" s="5">
        <v>0</v>
      </c>
      <c r="F124" s="5">
        <v>0</v>
      </c>
      <c r="G124" s="5">
        <v>1</v>
      </c>
      <c r="H124" s="5">
        <v>0</v>
      </c>
      <c r="I124" s="5">
        <v>0</v>
      </c>
      <c r="J124" s="5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29</v>
      </c>
      <c r="E125" s="5">
        <v>0</v>
      </c>
      <c r="F125" s="5">
        <v>0</v>
      </c>
      <c r="G125" s="5">
        <v>1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29</v>
      </c>
      <c r="E126" s="5">
        <v>0</v>
      </c>
      <c r="F126" s="5">
        <v>0</v>
      </c>
      <c r="G126" s="5">
        <v>1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29</v>
      </c>
      <c r="E127" s="5">
        <v>0</v>
      </c>
      <c r="F127" s="5">
        <v>0</v>
      </c>
      <c r="G127" s="5">
        <v>1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26</v>
      </c>
      <c r="D128" s="5" t="s">
        <v>29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26</v>
      </c>
      <c r="D129" s="5" t="s">
        <v>29</v>
      </c>
      <c r="E129" s="5">
        <v>0</v>
      </c>
      <c r="F129" s="5">
        <v>0</v>
      </c>
      <c r="G129" s="5">
        <v>1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26</v>
      </c>
      <c r="D130" s="5" t="s">
        <v>29</v>
      </c>
      <c r="E130" s="5">
        <v>0</v>
      </c>
      <c r="F130" s="5">
        <v>0</v>
      </c>
      <c r="G130" s="5">
        <v>1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26</v>
      </c>
      <c r="D131" s="5" t="s">
        <v>29</v>
      </c>
      <c r="E131" s="5">
        <v>0</v>
      </c>
      <c r="F131" s="5">
        <v>0</v>
      </c>
      <c r="G131" s="5">
        <v>1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26</v>
      </c>
      <c r="D132" s="5" t="s">
        <v>29</v>
      </c>
      <c r="E132" s="5">
        <v>0</v>
      </c>
      <c r="F132" s="5">
        <v>0</v>
      </c>
      <c r="G132" s="5">
        <v>1</v>
      </c>
      <c r="H132" s="5">
        <v>0</v>
      </c>
      <c r="I132" s="5">
        <v>0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26</v>
      </c>
      <c r="D133" s="5" t="s">
        <v>29</v>
      </c>
      <c r="E133" s="5">
        <v>0</v>
      </c>
      <c r="F133" s="5">
        <v>0</v>
      </c>
      <c r="G133" s="5">
        <v>1</v>
      </c>
      <c r="H133" s="5">
        <v>0</v>
      </c>
      <c r="I133" s="5">
        <v>0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26</v>
      </c>
      <c r="D134" s="5" t="s">
        <v>29</v>
      </c>
      <c r="E134" s="5">
        <v>0</v>
      </c>
      <c r="F134" s="5">
        <v>0</v>
      </c>
      <c r="G134" s="5">
        <v>1</v>
      </c>
      <c r="H134" s="5">
        <v>0</v>
      </c>
      <c r="I134" s="5">
        <v>0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26</v>
      </c>
      <c r="D135" s="5" t="s">
        <v>29</v>
      </c>
      <c r="E135" s="5">
        <v>0</v>
      </c>
      <c r="F135" s="5">
        <v>0</v>
      </c>
      <c r="G135" s="5">
        <v>1</v>
      </c>
      <c r="H135" s="5">
        <v>0</v>
      </c>
      <c r="I135" s="5">
        <v>0</v>
      </c>
      <c r="J135" s="5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26</v>
      </c>
      <c r="D136" s="5" t="s">
        <v>29</v>
      </c>
      <c r="E136" s="5">
        <v>0</v>
      </c>
      <c r="F136" s="5">
        <v>0</v>
      </c>
      <c r="G136" s="5">
        <v>1</v>
      </c>
      <c r="H136" s="5">
        <v>0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29</v>
      </c>
      <c r="E137" s="5">
        <v>0</v>
      </c>
      <c r="F137" s="5">
        <v>0</v>
      </c>
      <c r="G137" s="5">
        <v>1</v>
      </c>
      <c r="H137" s="5">
        <v>0</v>
      </c>
      <c r="I137" s="5">
        <v>0</v>
      </c>
      <c r="J137" s="5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26</v>
      </c>
      <c r="D138" s="5" t="s">
        <v>29</v>
      </c>
      <c r="E138" s="5">
        <v>0</v>
      </c>
      <c r="F138" s="5">
        <v>0</v>
      </c>
      <c r="G138" s="5">
        <v>1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26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26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26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26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26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26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26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26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26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26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26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26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26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26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26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26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26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26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26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26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26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26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26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26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26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26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26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26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26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26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26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26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26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26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26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26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26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26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26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26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26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26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26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26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26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26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26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26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26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26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26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26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26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26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26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26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26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26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26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26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26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26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26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26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26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26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26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26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26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26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26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26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26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26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29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29</v>
      </c>
      <c r="D214" s="5" t="s">
        <v>26</v>
      </c>
      <c r="E214" s="5">
        <v>0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29</v>
      </c>
      <c r="D215" s="5" t="s">
        <v>26</v>
      </c>
      <c r="E215" s="5">
        <v>0</v>
      </c>
      <c r="F215" s="5">
        <v>0</v>
      </c>
      <c r="G215" s="5">
        <v>1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29</v>
      </c>
      <c r="D216" s="5" t="s">
        <v>26</v>
      </c>
      <c r="E216" s="5">
        <v>0</v>
      </c>
      <c r="F216" s="5">
        <v>0</v>
      </c>
      <c r="G216" s="5">
        <v>1</v>
      </c>
      <c r="H216" s="5">
        <v>0</v>
      </c>
      <c r="I216" s="5">
        <v>0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29</v>
      </c>
      <c r="D217" s="5" t="s">
        <v>26</v>
      </c>
      <c r="E217" s="5">
        <v>0</v>
      </c>
      <c r="F217" s="5">
        <v>0</v>
      </c>
      <c r="G217" s="5">
        <v>1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29</v>
      </c>
      <c r="D218" s="5" t="s">
        <v>26</v>
      </c>
      <c r="E218" s="5">
        <v>0</v>
      </c>
      <c r="F218" s="5">
        <v>0</v>
      </c>
      <c r="G218" s="5">
        <v>1</v>
      </c>
      <c r="H218" s="5">
        <v>0</v>
      </c>
      <c r="I218" s="5">
        <v>0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29</v>
      </c>
      <c r="D219" s="5" t="s">
        <v>26</v>
      </c>
      <c r="E219" s="5">
        <v>0</v>
      </c>
      <c r="F219" s="5">
        <v>0</v>
      </c>
      <c r="G219" s="5">
        <v>1</v>
      </c>
      <c r="H219" s="5">
        <v>0</v>
      </c>
      <c r="I219" s="5">
        <v>0</v>
      </c>
      <c r="J219" s="5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29</v>
      </c>
      <c r="D220" s="5" t="s">
        <v>26</v>
      </c>
      <c r="E220" s="5">
        <v>0</v>
      </c>
      <c r="F220" s="5">
        <v>0</v>
      </c>
      <c r="G220" s="5">
        <v>1</v>
      </c>
      <c r="H220" s="5">
        <v>0</v>
      </c>
      <c r="I220" s="5">
        <v>0</v>
      </c>
      <c r="J220" s="5">
        <v>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29</v>
      </c>
      <c r="D221" s="5" t="s">
        <v>26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29</v>
      </c>
      <c r="D222" s="5" t="s">
        <v>26</v>
      </c>
      <c r="E222" s="5">
        <v>0</v>
      </c>
      <c r="F222" s="5">
        <v>0</v>
      </c>
      <c r="G222" s="5">
        <v>1</v>
      </c>
      <c r="H222" s="5">
        <v>0</v>
      </c>
      <c r="I222" s="5">
        <v>0</v>
      </c>
      <c r="J222" s="5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29</v>
      </c>
      <c r="D223" s="5" t="s">
        <v>26</v>
      </c>
      <c r="E223" s="5">
        <v>0</v>
      </c>
      <c r="F223" s="5">
        <v>0</v>
      </c>
      <c r="G223" s="5">
        <v>1</v>
      </c>
      <c r="H223" s="5">
        <v>0</v>
      </c>
      <c r="I223" s="5">
        <v>0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29</v>
      </c>
      <c r="D224" s="5" t="s">
        <v>26</v>
      </c>
      <c r="E224" s="5">
        <v>0</v>
      </c>
      <c r="F224" s="5">
        <v>0</v>
      </c>
      <c r="G224" s="5">
        <v>1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29</v>
      </c>
      <c r="D225" s="5" t="s">
        <v>26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29</v>
      </c>
      <c r="D226" s="5" t="s">
        <v>26</v>
      </c>
      <c r="E226" s="5">
        <v>0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29</v>
      </c>
      <c r="D227" s="5" t="s">
        <v>26</v>
      </c>
      <c r="E227" s="5">
        <v>0</v>
      </c>
      <c r="F227" s="5">
        <v>0</v>
      </c>
      <c r="G227" s="5">
        <v>1</v>
      </c>
      <c r="H227" s="5">
        <v>0</v>
      </c>
      <c r="I227" s="5">
        <v>0</v>
      </c>
      <c r="J227" s="5">
        <v>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29</v>
      </c>
      <c r="D228" s="5" t="s">
        <v>26</v>
      </c>
      <c r="E228" s="5">
        <v>0</v>
      </c>
      <c r="F228" s="5">
        <v>0</v>
      </c>
      <c r="G228" s="5">
        <v>1</v>
      </c>
      <c r="H228" s="5">
        <v>0</v>
      </c>
      <c r="I228" s="5">
        <v>0</v>
      </c>
      <c r="J228" s="5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29</v>
      </c>
      <c r="D229" s="5" t="s">
        <v>26</v>
      </c>
      <c r="E229" s="5">
        <v>0</v>
      </c>
      <c r="F229" s="5">
        <v>0</v>
      </c>
      <c r="G229" s="5">
        <v>1</v>
      </c>
      <c r="H229" s="5">
        <v>0</v>
      </c>
      <c r="I229" s="5">
        <v>0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29</v>
      </c>
      <c r="D230" s="5" t="s">
        <v>26</v>
      </c>
      <c r="E230" s="5">
        <v>0</v>
      </c>
      <c r="F230" s="5">
        <v>0</v>
      </c>
      <c r="G230" s="5">
        <v>1</v>
      </c>
      <c r="H230" s="5">
        <v>0</v>
      </c>
      <c r="I230" s="5">
        <v>0</v>
      </c>
      <c r="J230" s="5">
        <v>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29</v>
      </c>
      <c r="D231" s="5" t="s">
        <v>26</v>
      </c>
      <c r="E231" s="5">
        <v>0</v>
      </c>
      <c r="F231" s="5">
        <v>0</v>
      </c>
      <c r="G231" s="5">
        <v>1</v>
      </c>
      <c r="H231" s="5">
        <v>0</v>
      </c>
      <c r="I231" s="5">
        <v>0</v>
      </c>
      <c r="J231" s="5">
        <v>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29</v>
      </c>
      <c r="D232" s="5" t="s">
        <v>26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29</v>
      </c>
      <c r="D233" s="5" t="s">
        <v>26</v>
      </c>
      <c r="E233" s="5">
        <v>0</v>
      </c>
      <c r="F233" s="5">
        <v>0</v>
      </c>
      <c r="G233" s="5">
        <v>1</v>
      </c>
      <c r="H233" s="5">
        <v>0</v>
      </c>
      <c r="I233" s="5">
        <v>0</v>
      </c>
      <c r="J233" s="5">
        <v>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29</v>
      </c>
      <c r="D234" s="5" t="s">
        <v>26</v>
      </c>
      <c r="E234" s="5">
        <v>0</v>
      </c>
      <c r="F234" s="5">
        <v>0</v>
      </c>
      <c r="G234" s="5">
        <v>1</v>
      </c>
      <c r="H234" s="5">
        <v>0</v>
      </c>
      <c r="I234" s="5">
        <v>0</v>
      </c>
      <c r="J234" s="5">
        <v>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29</v>
      </c>
      <c r="D235" s="5" t="s">
        <v>26</v>
      </c>
      <c r="E235" s="5">
        <v>0</v>
      </c>
      <c r="F235" s="5">
        <v>0</v>
      </c>
      <c r="G235" s="5">
        <v>1</v>
      </c>
      <c r="H235" s="5">
        <v>0</v>
      </c>
      <c r="I235" s="5">
        <v>0</v>
      </c>
      <c r="J235" s="5">
        <v>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29</v>
      </c>
      <c r="D236" s="5" t="s">
        <v>26</v>
      </c>
      <c r="E236" s="5">
        <v>0</v>
      </c>
      <c r="F236" s="5">
        <v>0</v>
      </c>
      <c r="G236" s="5">
        <v>1</v>
      </c>
      <c r="H236" s="5">
        <v>0</v>
      </c>
      <c r="I236" s="5">
        <v>0</v>
      </c>
      <c r="J236" s="5">
        <v>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29</v>
      </c>
      <c r="D237" s="5" t="s">
        <v>26</v>
      </c>
      <c r="E237" s="5">
        <v>0</v>
      </c>
      <c r="F237" s="5">
        <v>0</v>
      </c>
      <c r="G237" s="5">
        <v>1</v>
      </c>
      <c r="H237" s="5">
        <v>0</v>
      </c>
      <c r="I237" s="5">
        <v>0</v>
      </c>
      <c r="J237" s="5">
        <v>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29</v>
      </c>
      <c r="D238" s="5" t="s">
        <v>26</v>
      </c>
      <c r="E238" s="5">
        <v>0</v>
      </c>
      <c r="F238" s="5">
        <v>0</v>
      </c>
      <c r="G238" s="5">
        <v>1</v>
      </c>
      <c r="H238" s="5">
        <v>0</v>
      </c>
      <c r="I238" s="5">
        <v>0</v>
      </c>
      <c r="J238" s="5">
        <v>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29</v>
      </c>
      <c r="D239" s="5" t="s">
        <v>26</v>
      </c>
      <c r="E239" s="5">
        <v>0</v>
      </c>
      <c r="F239" s="5">
        <v>0</v>
      </c>
      <c r="G239" s="5">
        <v>1</v>
      </c>
      <c r="H239" s="5">
        <v>0</v>
      </c>
      <c r="I239" s="5">
        <v>0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29</v>
      </c>
      <c r="D240" s="5" t="s">
        <v>26</v>
      </c>
      <c r="E240" s="5">
        <v>0</v>
      </c>
      <c r="F240" s="5">
        <v>0</v>
      </c>
      <c r="G240" s="5">
        <v>1</v>
      </c>
      <c r="H240" s="5">
        <v>0</v>
      </c>
      <c r="I240" s="5">
        <v>0</v>
      </c>
      <c r="J240" s="5">
        <v>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29</v>
      </c>
      <c r="D241" s="5" t="s">
        <v>26</v>
      </c>
      <c r="E241" s="5">
        <v>0</v>
      </c>
      <c r="F241" s="5">
        <v>0</v>
      </c>
      <c r="G241" s="5">
        <v>1</v>
      </c>
      <c r="H241" s="5">
        <v>0</v>
      </c>
      <c r="I241" s="5">
        <v>0</v>
      </c>
      <c r="J241" s="5">
        <v>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29</v>
      </c>
      <c r="D242" s="5" t="s">
        <v>26</v>
      </c>
      <c r="E242" s="5">
        <v>0</v>
      </c>
      <c r="F242" s="5">
        <v>0</v>
      </c>
      <c r="G242" s="5">
        <v>1</v>
      </c>
      <c r="H242" s="5">
        <v>0</v>
      </c>
      <c r="I242" s="5">
        <v>0</v>
      </c>
      <c r="J242" s="5">
        <v>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29</v>
      </c>
      <c r="D243" s="5" t="s">
        <v>26</v>
      </c>
      <c r="E243" s="5">
        <v>0</v>
      </c>
      <c r="F243" s="5">
        <v>0</v>
      </c>
      <c r="G243" s="5">
        <v>1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26</v>
      </c>
      <c r="D244" s="5" t="s">
        <v>29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29</v>
      </c>
      <c r="D245" s="5" t="s">
        <v>26</v>
      </c>
      <c r="E245" s="5">
        <v>0</v>
      </c>
      <c r="F245" s="5">
        <v>0</v>
      </c>
      <c r="G245" s="5">
        <v>1</v>
      </c>
      <c r="H245" s="5">
        <v>0</v>
      </c>
      <c r="I245" s="5">
        <v>0</v>
      </c>
      <c r="J245" s="5">
        <v>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26</v>
      </c>
      <c r="D246" s="5" t="s">
        <v>29</v>
      </c>
      <c r="E246" s="5">
        <v>0</v>
      </c>
      <c r="F246" s="5">
        <v>0</v>
      </c>
      <c r="G246" s="5">
        <v>1</v>
      </c>
      <c r="H246" s="5">
        <v>0</v>
      </c>
      <c r="I246" s="5">
        <v>0</v>
      </c>
      <c r="J246" s="5">
        <v>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26</v>
      </c>
      <c r="D247" s="5" t="s">
        <v>29</v>
      </c>
      <c r="E247" s="5">
        <v>0</v>
      </c>
      <c r="F247" s="5">
        <v>0</v>
      </c>
      <c r="G247" s="5">
        <v>1</v>
      </c>
      <c r="H247" s="5">
        <v>0</v>
      </c>
      <c r="I247" s="5">
        <v>0</v>
      </c>
      <c r="J247" s="5">
        <v>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26</v>
      </c>
      <c r="D248" s="5" t="s">
        <v>29</v>
      </c>
      <c r="E248" s="5">
        <v>0</v>
      </c>
      <c r="F248" s="5">
        <v>0</v>
      </c>
      <c r="G248" s="5">
        <v>1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26</v>
      </c>
      <c r="D249" s="5" t="s">
        <v>29</v>
      </c>
      <c r="E249" s="5">
        <v>0</v>
      </c>
      <c r="F249" s="5">
        <v>0</v>
      </c>
      <c r="G249" s="5">
        <v>1</v>
      </c>
      <c r="H249" s="5">
        <v>0</v>
      </c>
      <c r="I249" s="5">
        <v>0</v>
      </c>
      <c r="J249" s="5">
        <v>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26</v>
      </c>
      <c r="D250" s="5" t="s">
        <v>29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26</v>
      </c>
      <c r="D251" s="5" t="s">
        <v>29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26</v>
      </c>
      <c r="D252" s="5" t="s">
        <v>29</v>
      </c>
      <c r="E252" s="5">
        <v>0</v>
      </c>
      <c r="F252" s="5">
        <v>0</v>
      </c>
      <c r="G252" s="5">
        <v>1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26</v>
      </c>
      <c r="D253" s="5" t="s">
        <v>29</v>
      </c>
      <c r="E253" s="5">
        <v>0</v>
      </c>
      <c r="F253" s="5">
        <v>0</v>
      </c>
      <c r="G253" s="5">
        <v>1</v>
      </c>
      <c r="H253" s="5">
        <v>0</v>
      </c>
      <c r="I253" s="5">
        <v>0</v>
      </c>
      <c r="J253" s="5">
        <v>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26</v>
      </c>
      <c r="D254" s="5" t="s">
        <v>29</v>
      </c>
      <c r="E254" s="5">
        <v>0</v>
      </c>
      <c r="F254" s="5">
        <v>0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26</v>
      </c>
      <c r="D255" s="5" t="s">
        <v>29</v>
      </c>
      <c r="E255" s="5">
        <v>0</v>
      </c>
      <c r="F255" s="5">
        <v>0</v>
      </c>
      <c r="G255" s="5">
        <v>1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26</v>
      </c>
      <c r="D256" s="5" t="s">
        <v>29</v>
      </c>
      <c r="E256" s="5">
        <v>0</v>
      </c>
      <c r="F256" s="5">
        <v>0</v>
      </c>
      <c r="G256" s="5">
        <v>1</v>
      </c>
      <c r="H256" s="5">
        <v>0</v>
      </c>
      <c r="I256" s="5">
        <v>0</v>
      </c>
      <c r="J256" s="5">
        <v>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26</v>
      </c>
      <c r="D257" s="5" t="s">
        <v>29</v>
      </c>
      <c r="E257" s="5">
        <v>0</v>
      </c>
      <c r="F257" s="5">
        <v>0</v>
      </c>
      <c r="G257" s="5">
        <v>1</v>
      </c>
      <c r="H257" s="5">
        <v>0</v>
      </c>
      <c r="I257" s="5">
        <v>0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26</v>
      </c>
      <c r="D258" s="5" t="s">
        <v>29</v>
      </c>
      <c r="E258" s="5">
        <v>0</v>
      </c>
      <c r="F258" s="5">
        <v>0</v>
      </c>
      <c r="G258" s="5">
        <v>1</v>
      </c>
      <c r="H258" s="5">
        <v>0</v>
      </c>
      <c r="I258" s="5">
        <v>0</v>
      </c>
      <c r="J258" s="5">
        <v>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26</v>
      </c>
      <c r="D259" s="5" t="s">
        <v>29</v>
      </c>
      <c r="E259" s="5">
        <v>0</v>
      </c>
      <c r="F259" s="5">
        <v>0</v>
      </c>
      <c r="G259" s="5">
        <v>1</v>
      </c>
      <c r="H259" s="5">
        <v>0</v>
      </c>
      <c r="I259" s="5">
        <v>0</v>
      </c>
      <c r="J259" s="5">
        <v>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26</v>
      </c>
      <c r="D260" s="5" t="s">
        <v>29</v>
      </c>
      <c r="E260" s="5">
        <v>0</v>
      </c>
      <c r="F260" s="5">
        <v>0</v>
      </c>
      <c r="G260" s="5">
        <v>1</v>
      </c>
      <c r="H260" s="5">
        <v>0</v>
      </c>
      <c r="I260" s="5">
        <v>0</v>
      </c>
      <c r="J260" s="5">
        <v>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26</v>
      </c>
      <c r="D261" s="5" t="s">
        <v>29</v>
      </c>
      <c r="E261" s="5">
        <v>0</v>
      </c>
      <c r="F261" s="5">
        <v>0</v>
      </c>
      <c r="G261" s="5">
        <v>1</v>
      </c>
      <c r="H261" s="5">
        <v>0</v>
      </c>
      <c r="I261" s="5">
        <v>0</v>
      </c>
      <c r="J261" s="5">
        <v>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26</v>
      </c>
      <c r="D262" s="5" t="s">
        <v>29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26</v>
      </c>
      <c r="D263" s="5" t="s">
        <v>29</v>
      </c>
      <c r="E263" s="5">
        <v>0</v>
      </c>
      <c r="F263" s="5">
        <v>0</v>
      </c>
      <c r="G263" s="5">
        <v>1</v>
      </c>
      <c r="H263" s="5">
        <v>0</v>
      </c>
      <c r="I263" s="5">
        <v>0</v>
      </c>
      <c r="J263" s="5">
        <v>1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26</v>
      </c>
      <c r="D264" s="5" t="s">
        <v>29</v>
      </c>
      <c r="E264" s="5">
        <v>0</v>
      </c>
      <c r="F264" s="5">
        <v>0</v>
      </c>
      <c r="G264" s="5">
        <v>1</v>
      </c>
      <c r="H264" s="5">
        <v>0</v>
      </c>
      <c r="I264" s="5">
        <v>0</v>
      </c>
      <c r="J264" s="5">
        <v>1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26</v>
      </c>
      <c r="D265" s="5" t="s">
        <v>29</v>
      </c>
      <c r="E265" s="5">
        <v>0</v>
      </c>
      <c r="F265" s="5">
        <v>0</v>
      </c>
      <c r="G265" s="5">
        <v>1</v>
      </c>
      <c r="H265" s="5">
        <v>0</v>
      </c>
      <c r="I265" s="5">
        <v>0</v>
      </c>
      <c r="J265" s="5">
        <v>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26</v>
      </c>
      <c r="D266" s="5" t="s">
        <v>29</v>
      </c>
      <c r="E266" s="5">
        <v>0</v>
      </c>
      <c r="F266" s="5">
        <v>0</v>
      </c>
      <c r="G266" s="5">
        <v>1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26</v>
      </c>
      <c r="D267" s="5" t="s">
        <v>29</v>
      </c>
      <c r="E267" s="5">
        <v>0</v>
      </c>
      <c r="F267" s="5">
        <v>0</v>
      </c>
      <c r="G267" s="5">
        <v>1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26</v>
      </c>
      <c r="D268" s="5" t="s">
        <v>29</v>
      </c>
      <c r="E268" s="5">
        <v>0</v>
      </c>
      <c r="F268" s="5">
        <v>0</v>
      </c>
      <c r="G268" s="5">
        <v>1</v>
      </c>
      <c r="H268" s="5">
        <v>0</v>
      </c>
      <c r="I268" s="5">
        <v>0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26</v>
      </c>
      <c r="D269" s="5" t="s">
        <v>29</v>
      </c>
      <c r="E269" s="5">
        <v>0</v>
      </c>
      <c r="F269" s="5">
        <v>0</v>
      </c>
      <c r="G269" s="5">
        <v>1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26</v>
      </c>
      <c r="D270" s="5" t="s">
        <v>29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22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26</v>
      </c>
      <c r="D271" s="5" t="s">
        <v>29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26</v>
      </c>
      <c r="D272" s="5" t="s">
        <v>29</v>
      </c>
      <c r="E272" s="5">
        <v>0</v>
      </c>
      <c r="F272" s="5">
        <v>0</v>
      </c>
      <c r="G272" s="5">
        <v>0</v>
      </c>
      <c r="H272" s="5">
        <v>22</v>
      </c>
      <c r="I272" s="5">
        <v>0</v>
      </c>
      <c r="J272" s="5">
        <v>0</v>
      </c>
      <c r="K272" s="5">
        <v>22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26</v>
      </c>
      <c r="D273" s="5" t="s">
        <v>29</v>
      </c>
      <c r="E273" s="5">
        <v>0</v>
      </c>
      <c r="F273" s="5">
        <v>0</v>
      </c>
      <c r="G273" s="5">
        <v>0</v>
      </c>
      <c r="H273" s="5">
        <v>22</v>
      </c>
      <c r="I273" s="5">
        <v>0</v>
      </c>
      <c r="J273" s="5">
        <v>0</v>
      </c>
      <c r="K273" s="5">
        <v>22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26</v>
      </c>
      <c r="D274" s="5" t="s">
        <v>29</v>
      </c>
      <c r="E274" s="5">
        <v>0</v>
      </c>
      <c r="F274" s="5">
        <v>0</v>
      </c>
      <c r="G274" s="5">
        <v>0</v>
      </c>
      <c r="H274" s="5">
        <v>22</v>
      </c>
      <c r="I274" s="5">
        <v>0</v>
      </c>
      <c r="J274" s="5">
        <v>0</v>
      </c>
      <c r="K274" s="5">
        <v>22</v>
      </c>
      <c r="L274" s="5">
        <v>0</v>
      </c>
      <c r="M274" s="5">
        <v>0</v>
      </c>
      <c r="N274" s="5">
        <v>22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26</v>
      </c>
      <c r="D275" s="5" t="s">
        <v>29</v>
      </c>
      <c r="E275" s="5">
        <v>0</v>
      </c>
      <c r="F275" s="5">
        <v>0</v>
      </c>
      <c r="G275" s="5">
        <v>0</v>
      </c>
      <c r="H275" s="5">
        <v>22</v>
      </c>
      <c r="I275" s="5">
        <v>0</v>
      </c>
      <c r="J275" s="5">
        <v>0</v>
      </c>
      <c r="K275" s="5">
        <v>22</v>
      </c>
      <c r="L275" s="5">
        <v>0</v>
      </c>
      <c r="M275" s="5">
        <v>0</v>
      </c>
      <c r="N275" s="5">
        <v>22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26</v>
      </c>
      <c r="D276" s="5" t="s">
        <v>29</v>
      </c>
      <c r="E276" s="5">
        <v>0</v>
      </c>
      <c r="F276" s="5">
        <v>0</v>
      </c>
      <c r="G276" s="5">
        <v>0</v>
      </c>
      <c r="H276" s="5">
        <v>22</v>
      </c>
      <c r="I276" s="5">
        <v>0</v>
      </c>
      <c r="J276" s="5">
        <v>0</v>
      </c>
      <c r="K276" s="5">
        <v>22</v>
      </c>
      <c r="L276" s="5">
        <v>0</v>
      </c>
      <c r="M276" s="5">
        <v>0</v>
      </c>
      <c r="N276" s="5">
        <v>22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26</v>
      </c>
      <c r="D277" s="5" t="s">
        <v>29</v>
      </c>
      <c r="E277" s="5">
        <v>0</v>
      </c>
      <c r="F277" s="5">
        <v>0</v>
      </c>
      <c r="G277" s="5">
        <v>1</v>
      </c>
      <c r="H277" s="5">
        <v>22</v>
      </c>
      <c r="I277" s="5">
        <v>0</v>
      </c>
      <c r="J277" s="5">
        <v>0</v>
      </c>
      <c r="K277" s="5">
        <v>22</v>
      </c>
      <c r="L277" s="5">
        <v>0</v>
      </c>
      <c r="M277" s="5">
        <v>0</v>
      </c>
      <c r="N277" s="5">
        <v>22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26</v>
      </c>
      <c r="D278" s="5" t="s">
        <v>29</v>
      </c>
      <c r="E278" s="5">
        <v>0</v>
      </c>
      <c r="F278" s="5">
        <v>0</v>
      </c>
      <c r="G278" s="5">
        <v>1</v>
      </c>
      <c r="H278" s="5">
        <v>22</v>
      </c>
      <c r="I278" s="5">
        <v>0</v>
      </c>
      <c r="J278" s="5">
        <v>0</v>
      </c>
      <c r="K278" s="5">
        <v>22</v>
      </c>
      <c r="L278" s="5">
        <v>0</v>
      </c>
      <c r="M278" s="5">
        <v>1</v>
      </c>
      <c r="N278" s="5">
        <v>22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26</v>
      </c>
      <c r="D279" s="5" t="s">
        <v>29</v>
      </c>
      <c r="E279" s="5">
        <v>0</v>
      </c>
      <c r="F279" s="5">
        <v>0</v>
      </c>
      <c r="G279" s="5">
        <v>1</v>
      </c>
      <c r="H279" s="5">
        <v>22</v>
      </c>
      <c r="I279" s="5">
        <v>0</v>
      </c>
      <c r="J279" s="5">
        <v>0</v>
      </c>
      <c r="K279" s="5">
        <v>22</v>
      </c>
      <c r="L279" s="5">
        <v>0</v>
      </c>
      <c r="M279" s="5">
        <v>1</v>
      </c>
      <c r="N279" s="5">
        <v>22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26</v>
      </c>
      <c r="D280" s="5" t="s">
        <v>29</v>
      </c>
      <c r="E280" s="5">
        <v>0</v>
      </c>
      <c r="F280" s="5">
        <v>0</v>
      </c>
      <c r="G280" s="5">
        <v>1</v>
      </c>
      <c r="H280" s="5">
        <v>22</v>
      </c>
      <c r="I280" s="5">
        <v>0</v>
      </c>
      <c r="J280" s="5">
        <v>0</v>
      </c>
      <c r="K280" s="5">
        <v>22</v>
      </c>
      <c r="L280" s="5">
        <v>0</v>
      </c>
      <c r="M280" s="5">
        <v>1</v>
      </c>
      <c r="N280" s="5">
        <v>22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26</v>
      </c>
      <c r="D281" s="5" t="s">
        <v>29</v>
      </c>
      <c r="E281" s="5">
        <v>0</v>
      </c>
      <c r="F281" s="5">
        <v>0</v>
      </c>
      <c r="G281" s="5">
        <v>1</v>
      </c>
      <c r="H281" s="5">
        <v>22</v>
      </c>
      <c r="I281" s="5">
        <v>0</v>
      </c>
      <c r="J281" s="5">
        <v>0</v>
      </c>
      <c r="K281" s="5">
        <v>22</v>
      </c>
      <c r="L281" s="5">
        <v>0</v>
      </c>
      <c r="M281" s="5">
        <v>1</v>
      </c>
      <c r="N281" s="5">
        <v>22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26</v>
      </c>
      <c r="D282" s="5" t="s">
        <v>29</v>
      </c>
      <c r="E282" s="5">
        <v>0</v>
      </c>
      <c r="F282" s="5">
        <v>0</v>
      </c>
      <c r="G282" s="5">
        <v>1</v>
      </c>
      <c r="H282" s="5">
        <v>22</v>
      </c>
      <c r="I282" s="5">
        <v>0</v>
      </c>
      <c r="J282" s="5">
        <v>0</v>
      </c>
      <c r="K282" s="5">
        <v>22</v>
      </c>
      <c r="L282" s="5">
        <v>0</v>
      </c>
      <c r="M282" s="5">
        <v>1</v>
      </c>
      <c r="N282" s="5">
        <v>22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26</v>
      </c>
      <c r="D283" s="5" t="s">
        <v>29</v>
      </c>
      <c r="E283" s="5">
        <v>0</v>
      </c>
      <c r="F283" s="5">
        <v>0</v>
      </c>
      <c r="G283" s="5">
        <v>1</v>
      </c>
      <c r="H283" s="5">
        <v>22</v>
      </c>
      <c r="I283" s="5">
        <v>0</v>
      </c>
      <c r="J283" s="5">
        <v>0</v>
      </c>
      <c r="K283" s="5">
        <v>22</v>
      </c>
      <c r="L283" s="5">
        <v>0</v>
      </c>
      <c r="M283" s="5">
        <v>1</v>
      </c>
      <c r="N283" s="5">
        <v>22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26</v>
      </c>
      <c r="D284" s="5" t="s">
        <v>29</v>
      </c>
      <c r="E284" s="5">
        <v>0</v>
      </c>
      <c r="F284" s="5">
        <v>0</v>
      </c>
      <c r="G284" s="5">
        <v>1</v>
      </c>
      <c r="H284" s="5">
        <v>22</v>
      </c>
      <c r="I284" s="5">
        <v>0</v>
      </c>
      <c r="J284" s="5">
        <v>0</v>
      </c>
      <c r="K284" s="5">
        <v>22</v>
      </c>
      <c r="L284" s="5">
        <v>0</v>
      </c>
      <c r="M284" s="5">
        <v>1</v>
      </c>
      <c r="N284" s="5">
        <v>22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26</v>
      </c>
      <c r="D285" s="5" t="s">
        <v>29</v>
      </c>
      <c r="E285" s="5">
        <v>0</v>
      </c>
      <c r="F285" s="5">
        <v>0</v>
      </c>
      <c r="G285" s="5">
        <v>1</v>
      </c>
      <c r="H285" s="5">
        <v>22</v>
      </c>
      <c r="I285" s="5">
        <v>0</v>
      </c>
      <c r="J285" s="5">
        <v>0</v>
      </c>
      <c r="K285" s="5">
        <v>22</v>
      </c>
      <c r="L285" s="5">
        <v>0</v>
      </c>
      <c r="M285" s="5">
        <v>1</v>
      </c>
      <c r="N285" s="5">
        <v>22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26</v>
      </c>
      <c r="D286" s="5" t="s">
        <v>29</v>
      </c>
      <c r="E286" s="5">
        <v>0</v>
      </c>
      <c r="F286" s="5">
        <v>0</v>
      </c>
      <c r="G286" s="5">
        <v>1</v>
      </c>
      <c r="H286" s="5">
        <v>22</v>
      </c>
      <c r="I286" s="5">
        <v>0</v>
      </c>
      <c r="J286" s="5">
        <v>0</v>
      </c>
      <c r="K286" s="5">
        <v>22</v>
      </c>
      <c r="L286" s="5">
        <v>0</v>
      </c>
      <c r="M286" s="5">
        <v>1</v>
      </c>
      <c r="N286" s="5">
        <v>22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26</v>
      </c>
      <c r="D287" s="5" t="s">
        <v>29</v>
      </c>
      <c r="E287" s="5">
        <v>0</v>
      </c>
      <c r="F287" s="5">
        <v>0</v>
      </c>
      <c r="G287" s="5">
        <v>1</v>
      </c>
      <c r="H287" s="5">
        <v>22</v>
      </c>
      <c r="I287" s="5">
        <v>0</v>
      </c>
      <c r="J287" s="5">
        <v>0</v>
      </c>
      <c r="K287" s="5">
        <v>22</v>
      </c>
      <c r="L287" s="5">
        <v>0</v>
      </c>
      <c r="M287" s="5">
        <v>1</v>
      </c>
      <c r="N287" s="5">
        <v>22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26</v>
      </c>
      <c r="D288" s="5" t="s">
        <v>29</v>
      </c>
      <c r="E288" s="5">
        <v>0</v>
      </c>
      <c r="F288" s="5">
        <v>0</v>
      </c>
      <c r="G288" s="5">
        <v>1</v>
      </c>
      <c r="H288" s="5">
        <v>22</v>
      </c>
      <c r="I288" s="5">
        <v>0</v>
      </c>
      <c r="J288" s="5">
        <v>0</v>
      </c>
      <c r="K288" s="5">
        <v>22</v>
      </c>
      <c r="L288" s="5">
        <v>0</v>
      </c>
      <c r="M288" s="5">
        <v>1</v>
      </c>
      <c r="N288" s="5">
        <v>22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26</v>
      </c>
      <c r="D289" s="5" t="s">
        <v>29</v>
      </c>
      <c r="E289" s="5">
        <v>0</v>
      </c>
      <c r="F289" s="5">
        <v>0</v>
      </c>
      <c r="G289" s="5">
        <v>1</v>
      </c>
      <c r="H289" s="5">
        <v>22</v>
      </c>
      <c r="I289" s="5">
        <v>0</v>
      </c>
      <c r="J289" s="5">
        <v>0</v>
      </c>
      <c r="K289" s="5">
        <v>22</v>
      </c>
      <c r="L289" s="5">
        <v>0</v>
      </c>
      <c r="M289" s="5">
        <v>1</v>
      </c>
      <c r="N289" s="5">
        <v>22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26</v>
      </c>
      <c r="D290" s="5" t="s">
        <v>29</v>
      </c>
      <c r="E290" s="5">
        <v>0</v>
      </c>
      <c r="F290" s="5">
        <v>0</v>
      </c>
      <c r="G290" s="5">
        <v>1</v>
      </c>
      <c r="H290" s="5">
        <v>22</v>
      </c>
      <c r="I290" s="5">
        <v>0</v>
      </c>
      <c r="J290" s="5">
        <v>0</v>
      </c>
      <c r="K290" s="5">
        <v>22</v>
      </c>
      <c r="L290" s="5">
        <v>0</v>
      </c>
      <c r="M290" s="5">
        <v>1</v>
      </c>
      <c r="N290" s="5">
        <v>22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26</v>
      </c>
      <c r="D291" s="5" t="s">
        <v>29</v>
      </c>
      <c r="E291" s="5">
        <v>0</v>
      </c>
      <c r="F291" s="5">
        <v>0</v>
      </c>
      <c r="G291" s="5">
        <v>1</v>
      </c>
      <c r="H291" s="5">
        <v>22</v>
      </c>
      <c r="I291" s="5">
        <v>0</v>
      </c>
      <c r="J291" s="5">
        <v>0</v>
      </c>
      <c r="K291" s="5">
        <v>22</v>
      </c>
      <c r="L291" s="5">
        <v>0</v>
      </c>
      <c r="M291" s="5">
        <v>1</v>
      </c>
      <c r="N291" s="5">
        <v>22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26</v>
      </c>
      <c r="D292" s="5" t="s">
        <v>29</v>
      </c>
      <c r="E292" s="5">
        <v>0</v>
      </c>
      <c r="F292" s="5">
        <v>0</v>
      </c>
      <c r="G292" s="5">
        <v>1</v>
      </c>
      <c r="H292" s="5">
        <v>22</v>
      </c>
      <c r="I292" s="5">
        <v>0</v>
      </c>
      <c r="J292" s="5">
        <v>0</v>
      </c>
      <c r="K292" s="5">
        <v>22</v>
      </c>
      <c r="L292" s="5">
        <v>0</v>
      </c>
      <c r="M292" s="5">
        <v>1</v>
      </c>
      <c r="N292" s="5">
        <v>22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26</v>
      </c>
      <c r="D293" s="5" t="s">
        <v>29</v>
      </c>
      <c r="E293" s="5">
        <v>0</v>
      </c>
      <c r="F293" s="5">
        <v>0</v>
      </c>
      <c r="G293" s="5">
        <v>1</v>
      </c>
      <c r="H293" s="5">
        <v>22</v>
      </c>
      <c r="I293" s="5">
        <v>0</v>
      </c>
      <c r="J293" s="5">
        <v>0</v>
      </c>
      <c r="K293" s="5">
        <v>22</v>
      </c>
      <c r="L293" s="5">
        <v>0</v>
      </c>
      <c r="M293" s="5">
        <v>1</v>
      </c>
      <c r="N293" s="5">
        <v>22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26</v>
      </c>
      <c r="D294" s="5" t="s">
        <v>29</v>
      </c>
      <c r="E294" s="5">
        <v>0</v>
      </c>
      <c r="F294" s="5">
        <v>0</v>
      </c>
      <c r="G294" s="5">
        <v>1</v>
      </c>
      <c r="H294" s="5">
        <v>22</v>
      </c>
      <c r="I294" s="5">
        <v>0</v>
      </c>
      <c r="J294" s="5">
        <v>0</v>
      </c>
      <c r="K294" s="5">
        <v>22</v>
      </c>
      <c r="L294" s="5">
        <v>0</v>
      </c>
      <c r="M294" s="5">
        <v>1</v>
      </c>
      <c r="N294" s="5">
        <v>22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26</v>
      </c>
      <c r="D295" s="5" t="s">
        <v>29</v>
      </c>
      <c r="E295" s="5">
        <v>0</v>
      </c>
      <c r="F295" s="5">
        <v>0</v>
      </c>
      <c r="G295" s="5">
        <v>1</v>
      </c>
      <c r="H295" s="5">
        <v>22</v>
      </c>
      <c r="I295" s="5">
        <v>0</v>
      </c>
      <c r="J295" s="5">
        <v>0</v>
      </c>
      <c r="K295" s="5">
        <v>22</v>
      </c>
      <c r="L295" s="5">
        <v>0</v>
      </c>
      <c r="M295" s="5">
        <v>1</v>
      </c>
      <c r="N295" s="5">
        <v>22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26</v>
      </c>
      <c r="D296" s="5" t="s">
        <v>29</v>
      </c>
      <c r="E296" s="5">
        <v>0</v>
      </c>
      <c r="F296" s="5">
        <v>0</v>
      </c>
      <c r="G296" s="5">
        <v>1</v>
      </c>
      <c r="H296" s="5">
        <v>22</v>
      </c>
      <c r="I296" s="5">
        <v>0</v>
      </c>
      <c r="J296" s="5">
        <v>0</v>
      </c>
      <c r="K296" s="5">
        <v>22</v>
      </c>
      <c r="L296" s="5">
        <v>0</v>
      </c>
      <c r="M296" s="5">
        <v>1</v>
      </c>
      <c r="N296" s="5">
        <v>22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26</v>
      </c>
      <c r="D297" s="5" t="s">
        <v>29</v>
      </c>
      <c r="E297" s="5">
        <v>0</v>
      </c>
      <c r="F297" s="5">
        <v>0</v>
      </c>
      <c r="G297" s="5">
        <v>1</v>
      </c>
      <c r="H297" s="5">
        <v>22</v>
      </c>
      <c r="I297" s="5">
        <v>0</v>
      </c>
      <c r="J297" s="5">
        <v>0</v>
      </c>
      <c r="K297" s="5">
        <v>22</v>
      </c>
      <c r="L297" s="5">
        <v>0</v>
      </c>
      <c r="M297" s="5">
        <v>1</v>
      </c>
      <c r="N297" s="5">
        <v>22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26</v>
      </c>
      <c r="D298" s="5" t="s">
        <v>29</v>
      </c>
      <c r="E298" s="5">
        <v>0</v>
      </c>
      <c r="F298" s="5">
        <v>0</v>
      </c>
      <c r="G298" s="5">
        <v>1</v>
      </c>
      <c r="H298" s="5">
        <v>22</v>
      </c>
      <c r="I298" s="5">
        <v>0</v>
      </c>
      <c r="J298" s="5">
        <v>0</v>
      </c>
      <c r="K298" s="5">
        <v>22</v>
      </c>
      <c r="L298" s="5">
        <v>0</v>
      </c>
      <c r="M298" s="5">
        <v>1</v>
      </c>
      <c r="N298" s="5">
        <v>22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26</v>
      </c>
      <c r="D299" s="5" t="s">
        <v>29</v>
      </c>
      <c r="E299" s="5">
        <v>0</v>
      </c>
      <c r="F299" s="5">
        <v>0</v>
      </c>
      <c r="G299" s="5">
        <v>1</v>
      </c>
      <c r="H299" s="5">
        <v>22</v>
      </c>
      <c r="I299" s="5">
        <v>0</v>
      </c>
      <c r="J299" s="5">
        <v>0</v>
      </c>
      <c r="K299" s="5">
        <v>22</v>
      </c>
      <c r="L299" s="5">
        <v>0</v>
      </c>
      <c r="M299" s="5">
        <v>1</v>
      </c>
      <c r="N299" s="5">
        <v>22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26</v>
      </c>
      <c r="D300" s="5" t="s">
        <v>29</v>
      </c>
      <c r="E300" s="5">
        <v>0</v>
      </c>
      <c r="F300" s="5">
        <v>0</v>
      </c>
      <c r="G300" s="5">
        <v>1</v>
      </c>
      <c r="H300" s="5">
        <v>22</v>
      </c>
      <c r="I300" s="5">
        <v>0</v>
      </c>
      <c r="J300" s="5">
        <v>0</v>
      </c>
      <c r="K300" s="5">
        <v>22</v>
      </c>
      <c r="L300" s="5">
        <v>0</v>
      </c>
      <c r="M300" s="5">
        <v>1</v>
      </c>
      <c r="N300" s="5">
        <v>22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26</v>
      </c>
      <c r="D301" s="5" t="s">
        <v>29</v>
      </c>
      <c r="E301" s="5">
        <v>0</v>
      </c>
      <c r="F301" s="5">
        <v>0</v>
      </c>
      <c r="G301" s="5">
        <v>1</v>
      </c>
      <c r="H301" s="5">
        <v>22</v>
      </c>
      <c r="I301" s="5">
        <v>0</v>
      </c>
      <c r="J301" s="5">
        <v>0</v>
      </c>
      <c r="K301" s="5">
        <v>22</v>
      </c>
      <c r="L301" s="5">
        <v>0</v>
      </c>
      <c r="M301" s="5">
        <v>1</v>
      </c>
      <c r="N301" s="5">
        <v>22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26</v>
      </c>
      <c r="D302" s="5" t="s">
        <v>29</v>
      </c>
      <c r="E302" s="5">
        <v>0</v>
      </c>
      <c r="F302" s="5">
        <v>0</v>
      </c>
      <c r="G302" s="5">
        <v>1</v>
      </c>
      <c r="H302" s="5">
        <v>22</v>
      </c>
      <c r="I302" s="5">
        <v>0</v>
      </c>
      <c r="J302" s="5">
        <v>0</v>
      </c>
      <c r="K302" s="5">
        <v>22</v>
      </c>
      <c r="L302" s="5">
        <v>0</v>
      </c>
      <c r="M302" s="5">
        <v>1</v>
      </c>
      <c r="N302" s="5">
        <v>22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26</v>
      </c>
      <c r="D303" s="5" t="s">
        <v>29</v>
      </c>
      <c r="E303" s="5">
        <v>0</v>
      </c>
      <c r="F303" s="5">
        <v>0</v>
      </c>
      <c r="G303" s="5">
        <v>1</v>
      </c>
      <c r="H303" s="5">
        <v>22</v>
      </c>
      <c r="I303" s="5">
        <v>0</v>
      </c>
      <c r="J303" s="5">
        <v>0</v>
      </c>
      <c r="K303" s="5">
        <v>22</v>
      </c>
      <c r="L303" s="5">
        <v>0</v>
      </c>
      <c r="M303" s="5">
        <v>1</v>
      </c>
      <c r="N303" s="5">
        <v>22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26</v>
      </c>
      <c r="D304" s="5" t="s">
        <v>29</v>
      </c>
      <c r="E304" s="5">
        <v>0</v>
      </c>
      <c r="F304" s="5">
        <v>0</v>
      </c>
      <c r="G304" s="5">
        <v>1</v>
      </c>
      <c r="H304" s="5">
        <v>22</v>
      </c>
      <c r="I304" s="5">
        <v>0</v>
      </c>
      <c r="J304" s="5">
        <v>0</v>
      </c>
      <c r="K304" s="5">
        <v>22</v>
      </c>
      <c r="L304" s="5">
        <v>0</v>
      </c>
      <c r="M304" s="5">
        <v>1</v>
      </c>
      <c r="N304" s="5">
        <v>22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26</v>
      </c>
      <c r="D305" s="5" t="s">
        <v>29</v>
      </c>
      <c r="E305" s="5">
        <v>0</v>
      </c>
      <c r="F305" s="5">
        <v>0</v>
      </c>
      <c r="G305" s="5">
        <v>1</v>
      </c>
      <c r="H305" s="5">
        <v>22</v>
      </c>
      <c r="I305" s="5">
        <v>0</v>
      </c>
      <c r="J305" s="5">
        <v>0</v>
      </c>
      <c r="K305" s="5">
        <v>22</v>
      </c>
      <c r="L305" s="5">
        <v>0</v>
      </c>
      <c r="M305" s="5">
        <v>1</v>
      </c>
      <c r="N305" s="5">
        <v>22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26</v>
      </c>
      <c r="D306" s="5" t="s">
        <v>29</v>
      </c>
      <c r="E306" s="5">
        <v>0</v>
      </c>
      <c r="F306" s="5">
        <v>0</v>
      </c>
      <c r="G306" s="5">
        <v>1</v>
      </c>
      <c r="H306" s="5">
        <v>22</v>
      </c>
      <c r="I306" s="5">
        <v>0</v>
      </c>
      <c r="J306" s="5">
        <v>0</v>
      </c>
      <c r="K306" s="5">
        <v>22</v>
      </c>
      <c r="L306" s="5">
        <v>0</v>
      </c>
      <c r="M306" s="5">
        <v>1</v>
      </c>
      <c r="N306" s="5">
        <v>22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26</v>
      </c>
      <c r="D307" s="5" t="s">
        <v>29</v>
      </c>
      <c r="E307" s="5">
        <v>0</v>
      </c>
      <c r="F307" s="5">
        <v>0</v>
      </c>
      <c r="G307" s="5">
        <v>1</v>
      </c>
      <c r="H307" s="5">
        <v>22</v>
      </c>
      <c r="I307" s="5">
        <v>0</v>
      </c>
      <c r="J307" s="5">
        <v>0</v>
      </c>
      <c r="K307" s="5">
        <v>22</v>
      </c>
      <c r="L307" s="5">
        <v>0</v>
      </c>
      <c r="M307" s="5">
        <v>1</v>
      </c>
      <c r="N307" s="5">
        <v>22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26</v>
      </c>
      <c r="D308" s="5" t="s">
        <v>29</v>
      </c>
      <c r="E308" s="5">
        <v>0</v>
      </c>
      <c r="F308" s="5">
        <v>0</v>
      </c>
      <c r="G308" s="5">
        <v>1</v>
      </c>
      <c r="H308" s="5">
        <v>22</v>
      </c>
      <c r="I308" s="5">
        <v>0</v>
      </c>
      <c r="J308" s="5">
        <v>0</v>
      </c>
      <c r="K308" s="5">
        <v>22</v>
      </c>
      <c r="L308" s="5">
        <v>0</v>
      </c>
      <c r="M308" s="5">
        <v>1</v>
      </c>
      <c r="N308" s="5">
        <v>22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26</v>
      </c>
      <c r="D309" s="5" t="s">
        <v>29</v>
      </c>
      <c r="E309" s="5">
        <v>0</v>
      </c>
      <c r="F309" s="5">
        <v>0</v>
      </c>
      <c r="G309" s="5">
        <v>1</v>
      </c>
      <c r="H309" s="5">
        <v>22</v>
      </c>
      <c r="I309" s="5">
        <v>0</v>
      </c>
      <c r="J309" s="5">
        <v>0</v>
      </c>
      <c r="K309" s="5">
        <v>22</v>
      </c>
      <c r="L309" s="5">
        <v>0</v>
      </c>
      <c r="M309" s="5">
        <v>1</v>
      </c>
      <c r="N309" s="5">
        <v>22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26</v>
      </c>
      <c r="D310" s="5" t="s">
        <v>29</v>
      </c>
      <c r="E310" s="5">
        <v>0</v>
      </c>
      <c r="F310" s="5">
        <v>0</v>
      </c>
      <c r="G310" s="5">
        <v>1</v>
      </c>
      <c r="H310" s="5">
        <v>22</v>
      </c>
      <c r="I310" s="5">
        <v>0</v>
      </c>
      <c r="J310" s="5">
        <v>0</v>
      </c>
      <c r="K310" s="5">
        <v>22</v>
      </c>
      <c r="L310" s="5">
        <v>0</v>
      </c>
      <c r="M310" s="5">
        <v>1</v>
      </c>
      <c r="N310" s="5">
        <v>22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26</v>
      </c>
      <c r="D311" s="5" t="s">
        <v>29</v>
      </c>
      <c r="E311" s="5">
        <v>0</v>
      </c>
      <c r="F311" s="5">
        <v>0</v>
      </c>
      <c r="G311" s="5">
        <v>1</v>
      </c>
      <c r="H311" s="5">
        <v>22</v>
      </c>
      <c r="I311" s="5">
        <v>0</v>
      </c>
      <c r="J311" s="5">
        <v>0</v>
      </c>
      <c r="K311" s="5">
        <v>22</v>
      </c>
      <c r="L311" s="5">
        <v>0</v>
      </c>
      <c r="M311" s="5">
        <v>1</v>
      </c>
      <c r="N311" s="5">
        <v>22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26</v>
      </c>
      <c r="D312" s="5" t="s">
        <v>29</v>
      </c>
      <c r="E312" s="5">
        <v>0</v>
      </c>
      <c r="F312" s="5">
        <v>0</v>
      </c>
      <c r="G312" s="5">
        <v>1</v>
      </c>
      <c r="H312" s="5">
        <v>22</v>
      </c>
      <c r="I312" s="5">
        <v>0</v>
      </c>
      <c r="J312" s="5">
        <v>0</v>
      </c>
      <c r="K312" s="5">
        <v>22</v>
      </c>
      <c r="L312" s="5">
        <v>0</v>
      </c>
      <c r="M312" s="5">
        <v>1</v>
      </c>
      <c r="N312" s="5">
        <v>22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26</v>
      </c>
      <c r="D313" s="5" t="s">
        <v>29</v>
      </c>
      <c r="E313" s="5">
        <v>0</v>
      </c>
      <c r="F313" s="5">
        <v>0</v>
      </c>
      <c r="G313" s="5">
        <v>1</v>
      </c>
      <c r="H313" s="5">
        <v>22</v>
      </c>
      <c r="I313" s="5">
        <v>0</v>
      </c>
      <c r="J313" s="5">
        <v>0</v>
      </c>
      <c r="K313" s="5">
        <v>22</v>
      </c>
      <c r="L313" s="5">
        <v>0</v>
      </c>
      <c r="M313" s="5">
        <v>1</v>
      </c>
      <c r="N313" s="5">
        <v>22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26</v>
      </c>
      <c r="D314" s="5" t="s">
        <v>29</v>
      </c>
      <c r="E314" s="5">
        <v>0</v>
      </c>
      <c r="F314" s="5">
        <v>0</v>
      </c>
      <c r="G314" s="5">
        <v>1</v>
      </c>
      <c r="H314" s="5">
        <v>22</v>
      </c>
      <c r="I314" s="5">
        <v>0</v>
      </c>
      <c r="J314" s="5">
        <v>0</v>
      </c>
      <c r="K314" s="5">
        <v>22</v>
      </c>
      <c r="L314" s="5">
        <v>0</v>
      </c>
      <c r="M314" s="5">
        <v>1</v>
      </c>
      <c r="N314" s="5">
        <v>22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26</v>
      </c>
      <c r="D315" s="5" t="s">
        <v>29</v>
      </c>
      <c r="E315" s="5">
        <v>0</v>
      </c>
      <c r="F315" s="5">
        <v>0</v>
      </c>
      <c r="G315" s="5">
        <v>1</v>
      </c>
      <c r="H315" s="5">
        <v>22</v>
      </c>
      <c r="I315" s="5">
        <v>0</v>
      </c>
      <c r="J315" s="5">
        <v>0</v>
      </c>
      <c r="K315" s="5">
        <v>22</v>
      </c>
      <c r="L315" s="5">
        <v>0</v>
      </c>
      <c r="M315" s="5">
        <v>1</v>
      </c>
      <c r="N315" s="5">
        <v>22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26</v>
      </c>
      <c r="D316" s="5" t="s">
        <v>29</v>
      </c>
      <c r="E316" s="5">
        <v>0</v>
      </c>
      <c r="F316" s="5">
        <v>0</v>
      </c>
      <c r="G316" s="5">
        <v>1</v>
      </c>
      <c r="H316" s="5">
        <v>22</v>
      </c>
      <c r="I316" s="5">
        <v>0</v>
      </c>
      <c r="J316" s="5">
        <v>0</v>
      </c>
      <c r="K316" s="5">
        <v>22</v>
      </c>
      <c r="L316" s="5">
        <v>0</v>
      </c>
      <c r="M316" s="5">
        <v>1</v>
      </c>
      <c r="N316" s="5">
        <v>22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26</v>
      </c>
      <c r="D317" s="5" t="s">
        <v>29</v>
      </c>
      <c r="E317" s="5">
        <v>0</v>
      </c>
      <c r="F317" s="5">
        <v>0</v>
      </c>
      <c r="G317" s="5">
        <v>1</v>
      </c>
      <c r="H317" s="5">
        <v>22</v>
      </c>
      <c r="I317" s="5">
        <v>0</v>
      </c>
      <c r="J317" s="5">
        <v>0</v>
      </c>
      <c r="K317" s="5">
        <v>22</v>
      </c>
      <c r="L317" s="5">
        <v>0</v>
      </c>
      <c r="M317" s="5">
        <v>1</v>
      </c>
      <c r="N317" s="5">
        <v>22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26</v>
      </c>
      <c r="D318" s="5" t="s">
        <v>29</v>
      </c>
      <c r="E318" s="5">
        <v>0</v>
      </c>
      <c r="F318" s="5">
        <v>0</v>
      </c>
      <c r="G318" s="5">
        <v>1</v>
      </c>
      <c r="H318" s="5">
        <v>22</v>
      </c>
      <c r="I318" s="5">
        <v>0</v>
      </c>
      <c r="J318" s="5">
        <v>0</v>
      </c>
      <c r="K318" s="5">
        <v>22</v>
      </c>
      <c r="L318" s="5">
        <v>0</v>
      </c>
      <c r="M318" s="5">
        <v>1</v>
      </c>
      <c r="N318" s="5">
        <v>22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26</v>
      </c>
      <c r="D319" s="5" t="s">
        <v>29</v>
      </c>
      <c r="E319" s="5">
        <v>0</v>
      </c>
      <c r="F319" s="5">
        <v>0</v>
      </c>
      <c r="G319" s="5">
        <v>1</v>
      </c>
      <c r="H319" s="5">
        <v>22</v>
      </c>
      <c r="I319" s="5">
        <v>0</v>
      </c>
      <c r="J319" s="5">
        <v>0</v>
      </c>
      <c r="K319" s="5">
        <v>22</v>
      </c>
      <c r="L319" s="5">
        <v>0</v>
      </c>
      <c r="M319" s="5">
        <v>1</v>
      </c>
      <c r="N319" s="5">
        <v>22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26</v>
      </c>
      <c r="D320" s="5" t="s">
        <v>29</v>
      </c>
      <c r="E320" s="5">
        <v>0</v>
      </c>
      <c r="F320" s="5">
        <v>0</v>
      </c>
      <c r="G320" s="5">
        <v>1</v>
      </c>
      <c r="H320" s="5">
        <v>22</v>
      </c>
      <c r="I320" s="5">
        <v>0</v>
      </c>
      <c r="J320" s="5">
        <v>0</v>
      </c>
      <c r="K320" s="5">
        <v>22</v>
      </c>
      <c r="L320" s="5">
        <v>0</v>
      </c>
      <c r="M320" s="5">
        <v>1</v>
      </c>
      <c r="N320" s="5">
        <v>22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26</v>
      </c>
      <c r="D321" s="5" t="s">
        <v>29</v>
      </c>
      <c r="E321" s="5">
        <v>0</v>
      </c>
      <c r="F321" s="5">
        <v>0</v>
      </c>
      <c r="G321" s="5">
        <v>1</v>
      </c>
      <c r="H321" s="5">
        <v>22</v>
      </c>
      <c r="I321" s="5">
        <v>0</v>
      </c>
      <c r="J321" s="5">
        <v>0</v>
      </c>
      <c r="K321" s="5">
        <v>22</v>
      </c>
      <c r="L321" s="5">
        <v>0</v>
      </c>
      <c r="M321" s="5">
        <v>1</v>
      </c>
      <c r="N321" s="5">
        <v>22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26</v>
      </c>
      <c r="D322" s="5" t="s">
        <v>29</v>
      </c>
      <c r="E322" s="5">
        <v>0</v>
      </c>
      <c r="F322" s="5">
        <v>0</v>
      </c>
      <c r="G322" s="5">
        <v>1</v>
      </c>
      <c r="H322" s="5">
        <v>22</v>
      </c>
      <c r="I322" s="5">
        <v>0</v>
      </c>
      <c r="J322" s="5">
        <v>0</v>
      </c>
      <c r="K322" s="5">
        <v>22</v>
      </c>
      <c r="L322" s="5">
        <v>0</v>
      </c>
      <c r="M322" s="5">
        <v>1</v>
      </c>
      <c r="N322" s="5">
        <v>22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26</v>
      </c>
      <c r="D323" s="5" t="s">
        <v>29</v>
      </c>
      <c r="E323" s="5">
        <v>0</v>
      </c>
      <c r="F323" s="5">
        <v>0</v>
      </c>
      <c r="G323" s="5">
        <v>1</v>
      </c>
      <c r="H323" s="5">
        <v>22</v>
      </c>
      <c r="I323" s="5">
        <v>0</v>
      </c>
      <c r="J323" s="5">
        <v>0</v>
      </c>
      <c r="K323" s="5">
        <v>22</v>
      </c>
      <c r="L323" s="5">
        <v>0</v>
      </c>
      <c r="M323" s="5">
        <v>1</v>
      </c>
      <c r="N323" s="5">
        <v>22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26</v>
      </c>
      <c r="D324" s="5" t="s">
        <v>29</v>
      </c>
      <c r="E324" s="5">
        <v>0</v>
      </c>
      <c r="F324" s="5">
        <v>0</v>
      </c>
      <c r="G324" s="5">
        <v>1</v>
      </c>
      <c r="H324" s="5">
        <v>22</v>
      </c>
      <c r="I324" s="5">
        <v>0</v>
      </c>
      <c r="J324" s="5">
        <v>0</v>
      </c>
      <c r="K324" s="5">
        <v>22</v>
      </c>
      <c r="L324" s="5">
        <v>0</v>
      </c>
      <c r="M324" s="5">
        <v>1</v>
      </c>
      <c r="N324" s="5">
        <v>22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26</v>
      </c>
      <c r="D325" s="5" t="s">
        <v>29</v>
      </c>
      <c r="E325" s="5">
        <v>0</v>
      </c>
      <c r="F325" s="5">
        <v>0</v>
      </c>
      <c r="G325" s="5">
        <v>1</v>
      </c>
      <c r="H325" s="5">
        <v>22</v>
      </c>
      <c r="I325" s="5">
        <v>0</v>
      </c>
      <c r="J325" s="5">
        <v>0</v>
      </c>
      <c r="K325" s="5">
        <v>22</v>
      </c>
      <c r="L325" s="5">
        <v>0</v>
      </c>
      <c r="M325" s="5">
        <v>1</v>
      </c>
      <c r="N325" s="5">
        <v>22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26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26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26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26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26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26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26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26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26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26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26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26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26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26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26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26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26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26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26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26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26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26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26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26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26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26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26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26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26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26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26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26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26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26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26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26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26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26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26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26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26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26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26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26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26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26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26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26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26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26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26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26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26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26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26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26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26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26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26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26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26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26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26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26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26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26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26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26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26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26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26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26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26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26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26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26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26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26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26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26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26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26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26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26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26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26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26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26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26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26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26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26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26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26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26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26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26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26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26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26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26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26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26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26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26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26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26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26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26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26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26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26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26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26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26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26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26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26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26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26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26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26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26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26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26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26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26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26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26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26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26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26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26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26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26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26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26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26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26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26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26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26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26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26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26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26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26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26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26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26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26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26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26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26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26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26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26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26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26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26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26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26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26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26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26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26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26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26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26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26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26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26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26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26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26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26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26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26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26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26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26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26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26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26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26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26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26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26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26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26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26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26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26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26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26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26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26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26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26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26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26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26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26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26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26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26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26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26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26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26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26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26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26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26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26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26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26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26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26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26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26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26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26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26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26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26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26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26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26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26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26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26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26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26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26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26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26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26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26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26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26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26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26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26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26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26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26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26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26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26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26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26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26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26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26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26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26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26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26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26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26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26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26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26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26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26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26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26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26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26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26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26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26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26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26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26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26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26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26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26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26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26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26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26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26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26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26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26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26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26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26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26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26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26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26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26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26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26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26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26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26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26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26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26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26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26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26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26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26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26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26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26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26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26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26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26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26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0</v>
      </c>
      <c r="R732" s="5">
        <v>0</v>
      </c>
      <c r="S732" s="5" t="s">
        <v>26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26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0</v>
      </c>
      <c r="R733" s="5">
        <v>0</v>
      </c>
      <c r="S733" s="5" t="s">
        <v>26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26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0</v>
      </c>
      <c r="R734" s="5">
        <v>0</v>
      </c>
      <c r="S734" s="5" t="s">
        <v>26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26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0</v>
      </c>
      <c r="R735" s="5">
        <v>0</v>
      </c>
      <c r="S735" s="5" t="s">
        <v>26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26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0</v>
      </c>
      <c r="R736" s="5">
        <v>0</v>
      </c>
      <c r="S736" s="5" t="s">
        <v>26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26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0</v>
      </c>
      <c r="R737" s="5">
        <v>0</v>
      </c>
      <c r="S737" s="5" t="s">
        <v>26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26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0</v>
      </c>
      <c r="R738" s="5">
        <v>0</v>
      </c>
      <c r="S738" s="5" t="s">
        <v>26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26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0</v>
      </c>
      <c r="R739" s="5">
        <v>0</v>
      </c>
      <c r="S739" s="5" t="s">
        <v>26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26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0</v>
      </c>
      <c r="R740" s="5">
        <v>0</v>
      </c>
      <c r="S740" s="5" t="s">
        <v>26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26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0</v>
      </c>
      <c r="R741" s="5">
        <v>0</v>
      </c>
      <c r="S741" s="5" t="s">
        <v>26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26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0</v>
      </c>
      <c r="R742" s="5">
        <v>0</v>
      </c>
      <c r="S742" s="5" t="s">
        <v>26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26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0</v>
      </c>
      <c r="R743" s="5">
        <v>0</v>
      </c>
      <c r="S743" s="5" t="s">
        <v>26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26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0</v>
      </c>
      <c r="R744" s="5">
        <v>0</v>
      </c>
      <c r="S744" s="5" t="s">
        <v>26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26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0</v>
      </c>
      <c r="R745" s="5">
        <v>0</v>
      </c>
      <c r="S745" s="5" t="s">
        <v>26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26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0</v>
      </c>
      <c r="R746" s="5">
        <v>0</v>
      </c>
      <c r="S746" s="5" t="s">
        <v>26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26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0</v>
      </c>
      <c r="R747" s="5">
        <v>0</v>
      </c>
      <c r="S747" s="5" t="s">
        <v>26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26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0</v>
      </c>
      <c r="R748" s="5">
        <v>0</v>
      </c>
      <c r="S748" s="5" t="s">
        <v>26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26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0</v>
      </c>
      <c r="R749" s="5">
        <v>0</v>
      </c>
      <c r="S749" s="5" t="s">
        <v>26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26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0</v>
      </c>
      <c r="R750" s="5">
        <v>0</v>
      </c>
      <c r="S750" s="5" t="s">
        <v>26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26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0</v>
      </c>
      <c r="R751" s="5">
        <v>0</v>
      </c>
      <c r="S751" s="5" t="s">
        <v>26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26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0</v>
      </c>
      <c r="R752" s="5">
        <v>0</v>
      </c>
      <c r="S752" s="5" t="s">
        <v>26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26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0</v>
      </c>
      <c r="R753" s="5">
        <v>0</v>
      </c>
      <c r="S753" s="5" t="s">
        <v>26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26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0</v>
      </c>
      <c r="R754" s="5">
        <v>0</v>
      </c>
      <c r="S754" s="5" t="s">
        <v>26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26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0</v>
      </c>
      <c r="R755" s="5">
        <v>0</v>
      </c>
      <c r="S755" s="5" t="s">
        <v>26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26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0</v>
      </c>
      <c r="R756" s="5">
        <v>0</v>
      </c>
      <c r="S756" s="5" t="s">
        <v>26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26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0</v>
      </c>
      <c r="R757" s="5">
        <v>0</v>
      </c>
      <c r="S757" s="5" t="s">
        <v>26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26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0</v>
      </c>
      <c r="R758" s="5">
        <v>0</v>
      </c>
      <c r="S758" s="5" t="s">
        <v>26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26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0</v>
      </c>
      <c r="R759" s="5">
        <v>0</v>
      </c>
      <c r="S759" s="5" t="s">
        <v>26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26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0</v>
      </c>
      <c r="R760" s="5">
        <v>0</v>
      </c>
      <c r="S760" s="5" t="s">
        <v>26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26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0</v>
      </c>
      <c r="R761" s="5">
        <v>0</v>
      </c>
      <c r="S761" s="5" t="s">
        <v>26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26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0</v>
      </c>
      <c r="R762" s="5">
        <v>0</v>
      </c>
      <c r="S762" s="5" t="s">
        <v>26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26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0</v>
      </c>
      <c r="R763" s="5">
        <v>0</v>
      </c>
      <c r="S763" s="5" t="s">
        <v>26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26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0</v>
      </c>
      <c r="R764" s="5">
        <v>0</v>
      </c>
      <c r="S764" s="5" t="s">
        <v>26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26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0</v>
      </c>
      <c r="R765" s="5">
        <v>0</v>
      </c>
      <c r="S765" s="5" t="s">
        <v>26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26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0</v>
      </c>
      <c r="R766" s="5">
        <v>0</v>
      </c>
      <c r="S766" s="5" t="s">
        <v>26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26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0</v>
      </c>
      <c r="R767" s="5">
        <v>0</v>
      </c>
      <c r="S767" s="5" t="s">
        <v>26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26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0</v>
      </c>
      <c r="R768" s="5">
        <v>0</v>
      </c>
      <c r="S768" s="5" t="s">
        <v>26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26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0</v>
      </c>
      <c r="R769" s="5">
        <v>0</v>
      </c>
      <c r="S769" s="5" t="s">
        <v>26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26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0</v>
      </c>
      <c r="R770" s="5">
        <v>0</v>
      </c>
      <c r="S770" s="5" t="s">
        <v>26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26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0</v>
      </c>
      <c r="R771" s="5">
        <v>0</v>
      </c>
      <c r="S771" s="5" t="s">
        <v>26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26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0</v>
      </c>
      <c r="R772" s="5">
        <v>0</v>
      </c>
      <c r="S772" s="5" t="s">
        <v>26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26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0</v>
      </c>
      <c r="R773" s="5">
        <v>0</v>
      </c>
      <c r="S773" s="5" t="s">
        <v>26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26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0</v>
      </c>
      <c r="R774" s="5">
        <v>0</v>
      </c>
      <c r="S774" s="5" t="s">
        <v>26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26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0</v>
      </c>
      <c r="R775" s="5">
        <v>0</v>
      </c>
      <c r="S775" s="5" t="s">
        <v>26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26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0</v>
      </c>
      <c r="R776" s="5">
        <v>0</v>
      </c>
      <c r="S776" s="5" t="s">
        <v>26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26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0</v>
      </c>
      <c r="R777" s="5">
        <v>0</v>
      </c>
      <c r="S777" s="5" t="s">
        <v>26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26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0</v>
      </c>
      <c r="R778" s="5">
        <v>0</v>
      </c>
      <c r="S778" s="5" t="s">
        <v>26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26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0</v>
      </c>
      <c r="R779" s="5">
        <v>0</v>
      </c>
      <c r="S779" s="5" t="s">
        <v>26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26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0</v>
      </c>
      <c r="R780" s="5">
        <v>0</v>
      </c>
      <c r="S780" s="5" t="s">
        <v>26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26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0</v>
      </c>
      <c r="R781" s="5">
        <v>0</v>
      </c>
      <c r="S781" s="5" t="s">
        <v>26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26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0</v>
      </c>
      <c r="R782" s="5">
        <v>0</v>
      </c>
      <c r="S782" s="5" t="s">
        <v>26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26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0</v>
      </c>
      <c r="R783" s="5">
        <v>0</v>
      </c>
      <c r="S783" s="5" t="s">
        <v>26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26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0</v>
      </c>
      <c r="R784" s="5">
        <v>0</v>
      </c>
      <c r="S784" s="5" t="s">
        <v>26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26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0</v>
      </c>
      <c r="R785" s="5">
        <v>0</v>
      </c>
      <c r="S785" s="5" t="s">
        <v>26</v>
      </c>
      <c r="T785" s="5"/>
    </row>
    <row r="786" spans="1:20" x14ac:dyDescent="0.25">
      <c r="A786" s="5">
        <f>779</f>
      </c>
      <c r="B786" s="5" t="s">
        <v>805</v>
      </c>
      <c r="C786" s="5" t="s">
        <v>26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0</v>
      </c>
      <c r="R786" s="5">
        <v>0</v>
      </c>
      <c r="S786" s="5" t="s">
        <v>26</v>
      </c>
      <c r="T786" s="5"/>
    </row>
    <row r="787" spans="1:20" x14ac:dyDescent="0.25">
      <c r="A787" s="5">
        <f>780</f>
      </c>
      <c r="B787" s="5" t="s">
        <v>806</v>
      </c>
      <c r="C787" s="5" t="s">
        <v>26</v>
      </c>
      <c r="D787" s="5" t="s">
        <v>26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0</v>
      </c>
      <c r="R787" s="5">
        <v>0</v>
      </c>
      <c r="S787" s="5" t="s">
        <v>26</v>
      </c>
      <c r="T787" s="5"/>
    </row>
    <row r="788" spans="1:20" x14ac:dyDescent="0.25">
      <c r="A788" s="5">
        <f>781</f>
      </c>
      <c r="B788" s="5" t="s">
        <v>807</v>
      </c>
      <c r="C788" s="5" t="s">
        <v>26</v>
      </c>
      <c r="D788" s="5" t="s">
        <v>26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0</v>
      </c>
      <c r="R788" s="5">
        <v>0</v>
      </c>
      <c r="S788" s="5" t="s">
        <v>26</v>
      </c>
      <c r="T788" s="5"/>
    </row>
    <row r="789" spans="1:20" x14ac:dyDescent="0.25">
      <c r="A789" s="5">
        <f>782</f>
      </c>
      <c r="B789" s="5" t="s">
        <v>808</v>
      </c>
      <c r="C789" s="5" t="s">
        <v>26</v>
      </c>
      <c r="D789" s="5" t="s">
        <v>26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0</v>
      </c>
      <c r="R789" s="5">
        <v>0</v>
      </c>
      <c r="S789" s="5" t="s">
        <v>26</v>
      </c>
      <c r="T789" s="5"/>
    </row>
    <row r="790" spans="1:20" x14ac:dyDescent="0.25">
      <c r="A790" s="5">
        <f>783</f>
      </c>
      <c r="B790" s="5" t="s">
        <v>809</v>
      </c>
      <c r="C790" s="5" t="s">
        <v>26</v>
      </c>
      <c r="D790" s="5" t="s">
        <v>26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0</v>
      </c>
      <c r="R790" s="5">
        <v>0</v>
      </c>
      <c r="S790" s="5" t="s">
        <v>26</v>
      </c>
      <c r="T790" s="5"/>
    </row>
    <row r="791" spans="1:20" x14ac:dyDescent="0.25">
      <c r="A791" s="5">
        <f>784</f>
      </c>
      <c r="B791" s="5" t="s">
        <v>810</v>
      </c>
      <c r="C791" s="5" t="s">
        <v>26</v>
      </c>
      <c r="D791" s="5" t="s">
        <v>26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0</v>
      </c>
      <c r="R791" s="5">
        <v>0</v>
      </c>
      <c r="S791" s="5" t="s">
        <v>26</v>
      </c>
      <c r="T791" s="5"/>
    </row>
    <row r="792" spans="1:20" x14ac:dyDescent="0.25">
      <c r="A792" s="5">
        <f>785</f>
      </c>
      <c r="B792" s="5" t="s">
        <v>811</v>
      </c>
      <c r="C792" s="5" t="s">
        <v>26</v>
      </c>
      <c r="D792" s="5" t="s">
        <v>26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0</v>
      </c>
      <c r="R792" s="5">
        <v>0</v>
      </c>
      <c r="S792" s="5" t="s">
        <v>26</v>
      </c>
      <c r="T792" s="5"/>
    </row>
    <row r="793" spans="1:20" x14ac:dyDescent="0.25">
      <c r="A793" s="5">
        <f>786</f>
      </c>
      <c r="B793" s="5" t="s">
        <v>812</v>
      </c>
      <c r="C793" s="5" t="s">
        <v>26</v>
      </c>
      <c r="D793" s="5" t="s">
        <v>26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0</v>
      </c>
      <c r="R793" s="5">
        <v>0</v>
      </c>
      <c r="S793" s="5" t="s">
        <v>26</v>
      </c>
      <c r="T793" s="5"/>
    </row>
    <row r="794" spans="1:20" x14ac:dyDescent="0.25">
      <c r="A794" s="5">
        <f>787</f>
      </c>
      <c r="B794" s="5" t="s">
        <v>813</v>
      </c>
      <c r="C794" s="5" t="s">
        <v>26</v>
      </c>
      <c r="D794" s="5" t="s">
        <v>26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0</v>
      </c>
      <c r="R794" s="5">
        <v>0</v>
      </c>
      <c r="S794" s="5" t="s">
        <v>26</v>
      </c>
      <c r="T794" s="5"/>
    </row>
    <row r="795" spans="1:20" x14ac:dyDescent="0.25">
      <c r="A795" s="5">
        <f>788</f>
      </c>
      <c r="B795" s="5" t="s">
        <v>814</v>
      </c>
      <c r="C795" s="5" t="s">
        <v>26</v>
      </c>
      <c r="D795" s="5" t="s">
        <v>26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0</v>
      </c>
      <c r="R795" s="5">
        <v>0</v>
      </c>
      <c r="S795" s="5" t="s">
        <v>26</v>
      </c>
      <c r="T795" s="5"/>
    </row>
    <row r="796" spans="1:20" x14ac:dyDescent="0.25">
      <c r="A796" s="5">
        <f>789</f>
      </c>
      <c r="B796" s="5" t="s">
        <v>815</v>
      </c>
      <c r="C796" s="5" t="s">
        <v>26</v>
      </c>
      <c r="D796" s="5" t="s">
        <v>26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0</v>
      </c>
      <c r="R796" s="5">
        <v>0</v>
      </c>
      <c r="S796" s="5" t="s">
        <v>26</v>
      </c>
      <c r="T796" s="5"/>
    </row>
    <row r="797" spans="1:20" x14ac:dyDescent="0.25">
      <c r="A797" s="5">
        <f>790</f>
      </c>
      <c r="B797" s="5" t="s">
        <v>816</v>
      </c>
      <c r="C797" s="5" t="s">
        <v>26</v>
      </c>
      <c r="D797" s="5" t="s">
        <v>26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0</v>
      </c>
      <c r="R797" s="5">
        <v>0</v>
      </c>
      <c r="S797" s="5" t="s">
        <v>26</v>
      </c>
      <c r="T797" s="5"/>
    </row>
    <row r="798" spans="1:20" x14ac:dyDescent="0.25">
      <c r="A798" s="5">
        <f>791</f>
      </c>
      <c r="B798" s="5" t="s">
        <v>817</v>
      </c>
      <c r="C798" s="5" t="s">
        <v>26</v>
      </c>
      <c r="D798" s="5" t="s">
        <v>26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0</v>
      </c>
      <c r="R798" s="5">
        <v>0</v>
      </c>
      <c r="S798" s="5" t="s">
        <v>26</v>
      </c>
      <c r="T798" s="5"/>
    </row>
    <row r="799" spans="1:20" x14ac:dyDescent="0.25">
      <c r="A799" s="5">
        <f>792</f>
      </c>
      <c r="B799" s="5" t="s">
        <v>818</v>
      </c>
      <c r="C799" s="5" t="s">
        <v>26</v>
      </c>
      <c r="D799" s="5" t="s">
        <v>26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0</v>
      </c>
      <c r="R799" s="5">
        <v>0</v>
      </c>
      <c r="S799" s="5" t="s">
        <v>26</v>
      </c>
      <c r="T799" s="5"/>
    </row>
    <row r="800" spans="1:20" x14ac:dyDescent="0.25">
      <c r="A800" s="5">
        <f>793</f>
      </c>
      <c r="B800" s="5" t="s">
        <v>819</v>
      </c>
      <c r="C800" s="5" t="s">
        <v>26</v>
      </c>
      <c r="D800" s="5" t="s">
        <v>26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0</v>
      </c>
      <c r="R800" s="5">
        <v>0</v>
      </c>
      <c r="S800" s="5" t="s">
        <v>26</v>
      </c>
      <c r="T800" s="5"/>
    </row>
    <row r="801" spans="1:20" x14ac:dyDescent="0.25">
      <c r="A801" s="5">
        <f>794</f>
      </c>
      <c r="B801" s="5" t="s">
        <v>820</v>
      </c>
      <c r="C801" s="5" t="s">
        <v>26</v>
      </c>
      <c r="D801" s="5" t="s">
        <v>26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0</v>
      </c>
      <c r="R801" s="5">
        <v>0</v>
      </c>
      <c r="S801" s="5" t="s">
        <v>26</v>
      </c>
      <c r="T801" s="5"/>
    </row>
    <row r="802" spans="1:20" x14ac:dyDescent="0.25">
      <c r="A802" s="5">
        <f>795</f>
      </c>
      <c r="B802" s="5" t="s">
        <v>821</v>
      </c>
      <c r="C802" s="5" t="s">
        <v>26</v>
      </c>
      <c r="D802" s="5" t="s">
        <v>26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0</v>
      </c>
      <c r="R802" s="5">
        <v>0</v>
      </c>
      <c r="S802" s="5" t="s">
        <v>26</v>
      </c>
      <c r="T802" s="5"/>
    </row>
    <row r="803" spans="1:20" x14ac:dyDescent="0.25">
      <c r="A803" s="5">
        <f>796</f>
      </c>
      <c r="B803" s="5" t="s">
        <v>822</v>
      </c>
      <c r="C803" s="5" t="s">
        <v>26</v>
      </c>
      <c r="D803" s="5" t="s">
        <v>26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0</v>
      </c>
      <c r="R803" s="5">
        <v>0</v>
      </c>
      <c r="S803" s="5" t="s">
        <v>26</v>
      </c>
      <c r="T803" s="5"/>
    </row>
    <row r="804" spans="1:20" x14ac:dyDescent="0.25">
      <c r="A804" s="5">
        <f>797</f>
      </c>
      <c r="B804" s="5" t="s">
        <v>823</v>
      </c>
      <c r="C804" s="5" t="s">
        <v>26</v>
      </c>
      <c r="D804" s="5" t="s">
        <v>26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0</v>
      </c>
      <c r="R804" s="5">
        <v>0</v>
      </c>
      <c r="S804" s="5" t="s">
        <v>26</v>
      </c>
      <c r="T804" s="5"/>
    </row>
    <row r="805" spans="1:20" x14ac:dyDescent="0.25">
      <c r="A805" s="5">
        <f>798</f>
      </c>
      <c r="B805" s="5" t="s">
        <v>824</v>
      </c>
      <c r="C805" s="5" t="s">
        <v>26</v>
      </c>
      <c r="D805" s="5" t="s">
        <v>26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0</v>
      </c>
      <c r="R805" s="5">
        <v>0</v>
      </c>
      <c r="S805" s="5" t="s">
        <v>26</v>
      </c>
      <c r="T805" s="5"/>
    </row>
    <row r="806" spans="1:20" x14ac:dyDescent="0.25">
      <c r="A806" s="5">
        <f>799</f>
      </c>
      <c r="B806" s="5" t="s">
        <v>825</v>
      </c>
      <c r="C806" s="5" t="s">
        <v>26</v>
      </c>
      <c r="D806" s="5" t="s">
        <v>26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0</v>
      </c>
      <c r="R806" s="5">
        <v>0</v>
      </c>
      <c r="S806" s="5" t="s">
        <v>26</v>
      </c>
      <c r="T806" s="5"/>
    </row>
    <row r="807" spans="1:20" x14ac:dyDescent="0.25">
      <c r="A807" s="5">
        <f>800</f>
      </c>
      <c r="B807" s="5" t="s">
        <v>826</v>
      </c>
      <c r="C807" s="5" t="s">
        <v>26</v>
      </c>
      <c r="D807" s="5" t="s">
        <v>26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0</v>
      </c>
      <c r="R807" s="5">
        <v>0</v>
      </c>
      <c r="S807" s="5" t="s">
        <v>26</v>
      </c>
      <c r="T807" s="5"/>
    </row>
    <row r="808" spans="1:20" x14ac:dyDescent="0.25">
      <c r="A808" s="5">
        <f>801</f>
      </c>
      <c r="B808" s="5" t="s">
        <v>827</v>
      </c>
      <c r="C808" s="5" t="s">
        <v>26</v>
      </c>
      <c r="D808" s="5" t="s">
        <v>26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0</v>
      </c>
      <c r="R808" s="5">
        <v>0</v>
      </c>
      <c r="S808" s="5" t="s">
        <v>26</v>
      </c>
      <c r="T808" s="5"/>
    </row>
    <row r="809" spans="1:20" x14ac:dyDescent="0.25">
      <c r="A809" s="5">
        <f>802</f>
      </c>
      <c r="B809" s="5" t="s">
        <v>828</v>
      </c>
      <c r="C809" s="5" t="s">
        <v>26</v>
      </c>
      <c r="D809" s="5" t="s">
        <v>26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0</v>
      </c>
      <c r="R809" s="5">
        <v>0</v>
      </c>
      <c r="S809" s="5" t="s">
        <v>26</v>
      </c>
      <c r="T809" s="5"/>
    </row>
    <row r="810" spans="1:20" x14ac:dyDescent="0.25">
      <c r="A810" s="5">
        <f>803</f>
      </c>
      <c r="B810" s="5" t="s">
        <v>829</v>
      </c>
      <c r="C810" s="5" t="s">
        <v>26</v>
      </c>
      <c r="D810" s="5" t="s">
        <v>26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0</v>
      </c>
      <c r="R810" s="5">
        <v>0</v>
      </c>
      <c r="S810" s="5" t="s">
        <v>26</v>
      </c>
      <c r="T810" s="5"/>
    </row>
    <row r="811" spans="1:20" x14ac:dyDescent="0.25">
      <c r="A811" s="5">
        <f>804</f>
      </c>
      <c r="B811" s="5" t="s">
        <v>830</v>
      </c>
      <c r="C811" s="5" t="s">
        <v>26</v>
      </c>
      <c r="D811" s="5" t="s">
        <v>26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0</v>
      </c>
      <c r="R811" s="5">
        <v>0</v>
      </c>
      <c r="S811" s="5" t="s">
        <v>26</v>
      </c>
      <c r="T811" s="5"/>
    </row>
    <row r="812" spans="1:20" x14ac:dyDescent="0.25">
      <c r="A812" s="5">
        <f>805</f>
      </c>
      <c r="B812" s="5" t="s">
        <v>831</v>
      </c>
      <c r="C812" s="5" t="s">
        <v>26</v>
      </c>
      <c r="D812" s="5" t="s">
        <v>26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0</v>
      </c>
      <c r="R812" s="5">
        <v>0</v>
      </c>
      <c r="S812" s="5" t="s">
        <v>26</v>
      </c>
      <c r="T812" s="5"/>
    </row>
    <row r="813" spans="1:20" x14ac:dyDescent="0.25">
      <c r="A813" s="5">
        <f>806</f>
      </c>
      <c r="B813" s="5" t="s">
        <v>832</v>
      </c>
      <c r="C813" s="5" t="s">
        <v>26</v>
      </c>
      <c r="D813" s="5" t="s">
        <v>26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0</v>
      </c>
      <c r="R813" s="5">
        <v>0</v>
      </c>
      <c r="S813" s="5" t="s">
        <v>26</v>
      </c>
      <c r="T813" s="5"/>
    </row>
    <row r="814" spans="1:20" x14ac:dyDescent="0.25">
      <c r="A814" s="5">
        <f>807</f>
      </c>
      <c r="B814" s="5" t="s">
        <v>833</v>
      </c>
      <c r="C814" s="5" t="s">
        <v>26</v>
      </c>
      <c r="D814" s="5" t="s">
        <v>26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0</v>
      </c>
      <c r="R814" s="5">
        <v>0</v>
      </c>
      <c r="S814" s="5" t="s">
        <v>26</v>
      </c>
      <c r="T814" s="5"/>
    </row>
    <row r="815" spans="1:20" x14ac:dyDescent="0.25">
      <c r="A815" s="5">
        <f>808</f>
      </c>
      <c r="B815" s="5" t="s">
        <v>834</v>
      </c>
      <c r="C815" s="5" t="s">
        <v>26</v>
      </c>
      <c r="D815" s="5" t="s">
        <v>26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0</v>
      </c>
      <c r="R815" s="5">
        <v>0</v>
      </c>
      <c r="S815" s="5" t="s">
        <v>26</v>
      </c>
      <c r="T815" s="5"/>
    </row>
    <row r="816" spans="1:20" x14ac:dyDescent="0.25">
      <c r="A816" s="5">
        <f>809</f>
      </c>
      <c r="B816" s="5" t="s">
        <v>835</v>
      </c>
      <c r="C816" s="5" t="s">
        <v>26</v>
      </c>
      <c r="D816" s="5" t="s">
        <v>26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0</v>
      </c>
      <c r="R816" s="5">
        <v>0</v>
      </c>
      <c r="S816" s="5" t="s">
        <v>26</v>
      </c>
      <c r="T816" s="5"/>
    </row>
    <row r="817" spans="1:20" x14ac:dyDescent="0.25">
      <c r="A817" s="5">
        <f>810</f>
      </c>
      <c r="B817" s="5" t="s">
        <v>836</v>
      </c>
      <c r="C817" s="5" t="s">
        <v>26</v>
      </c>
      <c r="D817" s="5" t="s">
        <v>26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0</v>
      </c>
      <c r="R817" s="5">
        <v>0</v>
      </c>
      <c r="S817" s="5" t="s">
        <v>26</v>
      </c>
      <c r="T817" s="5"/>
    </row>
    <row r="818" spans="1:20" x14ac:dyDescent="0.25">
      <c r="A818" s="5">
        <f>811</f>
      </c>
      <c r="B818" s="5" t="s">
        <v>837</v>
      </c>
      <c r="C818" s="5" t="s">
        <v>26</v>
      </c>
      <c r="D818" s="5" t="s">
        <v>26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0</v>
      </c>
      <c r="R818" s="5">
        <v>0</v>
      </c>
      <c r="S818" s="5" t="s">
        <v>26</v>
      </c>
      <c r="T818" s="5"/>
    </row>
    <row r="819" spans="1:20" x14ac:dyDescent="0.25">
      <c r="A819" s="5">
        <f>812</f>
      </c>
      <c r="B819" s="5" t="s">
        <v>838</v>
      </c>
      <c r="C819" s="5" t="s">
        <v>26</v>
      </c>
      <c r="D819" s="5" t="s">
        <v>26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0</v>
      </c>
      <c r="R819" s="5">
        <v>0</v>
      </c>
      <c r="S819" s="5" t="s">
        <v>26</v>
      </c>
      <c r="T819" s="5"/>
    </row>
    <row r="820" spans="1:20" x14ac:dyDescent="0.25">
      <c r="A820" s="5">
        <f>813</f>
      </c>
      <c r="B820" s="5" t="s">
        <v>839</v>
      </c>
      <c r="C820" s="5" t="s">
        <v>26</v>
      </c>
      <c r="D820" s="5" t="s">
        <v>26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0</v>
      </c>
      <c r="R820" s="5">
        <v>0</v>
      </c>
      <c r="S820" s="5" t="s">
        <v>26</v>
      </c>
      <c r="T820" s="5"/>
    </row>
    <row r="821" spans="1:20" x14ac:dyDescent="0.25">
      <c r="A821" s="5">
        <f>814</f>
      </c>
      <c r="B821" s="5" t="s">
        <v>840</v>
      </c>
      <c r="C821" s="5" t="s">
        <v>26</v>
      </c>
      <c r="D821" s="5" t="s">
        <v>26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0</v>
      </c>
      <c r="R821" s="5">
        <v>0</v>
      </c>
      <c r="S821" s="5" t="s">
        <v>26</v>
      </c>
      <c r="T821" s="5"/>
    </row>
    <row r="822" spans="1:20" x14ac:dyDescent="0.25">
      <c r="A822" s="5">
        <f>815</f>
      </c>
      <c r="B822" s="5" t="s">
        <v>841</v>
      </c>
      <c r="C822" s="5" t="s">
        <v>26</v>
      </c>
      <c r="D822" s="5" t="s">
        <v>26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0</v>
      </c>
      <c r="R822" s="5">
        <v>0</v>
      </c>
      <c r="S822" s="5" t="s">
        <v>26</v>
      </c>
      <c r="T822" s="5"/>
    </row>
    <row r="823" spans="1:20" x14ac:dyDescent="0.25">
      <c r="A823" s="5">
        <f>816</f>
      </c>
      <c r="B823" s="5" t="s">
        <v>842</v>
      </c>
      <c r="C823" s="5" t="s">
        <v>26</v>
      </c>
      <c r="D823" s="5" t="s">
        <v>26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0</v>
      </c>
      <c r="R823" s="5">
        <v>0</v>
      </c>
      <c r="S823" s="5" t="s">
        <v>26</v>
      </c>
      <c r="T823" s="5"/>
    </row>
    <row r="824" spans="1:20" x14ac:dyDescent="0.25">
      <c r="A824" s="5">
        <f>817</f>
      </c>
      <c r="B824" s="5" t="s">
        <v>843</v>
      </c>
      <c r="C824" s="5" t="s">
        <v>26</v>
      </c>
      <c r="D824" s="5" t="s">
        <v>26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0</v>
      </c>
      <c r="R824" s="5">
        <v>0</v>
      </c>
      <c r="S824" s="5" t="s">
        <v>26</v>
      </c>
      <c r="T824" s="5"/>
    </row>
    <row r="825" spans="1:20" x14ac:dyDescent="0.25">
      <c r="A825" s="5">
        <f>818</f>
      </c>
      <c r="B825" s="5" t="s">
        <v>844</v>
      </c>
      <c r="C825" s="5" t="s">
        <v>26</v>
      </c>
      <c r="D825" s="5" t="s">
        <v>26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0</v>
      </c>
      <c r="R825" s="5">
        <v>0</v>
      </c>
      <c r="S825" s="5" t="s">
        <v>26</v>
      </c>
      <c r="T825" s="5"/>
    </row>
    <row r="826" spans="1:20" x14ac:dyDescent="0.25">
      <c r="A826" s="5">
        <f>819</f>
      </c>
      <c r="B826" s="5" t="s">
        <v>845</v>
      </c>
      <c r="C826" s="5" t="s">
        <v>26</v>
      </c>
      <c r="D826" s="5" t="s">
        <v>26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0</v>
      </c>
      <c r="R826" s="5">
        <v>0</v>
      </c>
      <c r="S826" s="5" t="s">
        <v>26</v>
      </c>
      <c r="T826" s="5"/>
    </row>
    <row r="827" spans="1:20" x14ac:dyDescent="0.25">
      <c r="A827" s="5">
        <f>820</f>
      </c>
      <c r="B827" s="5" t="s">
        <v>846</v>
      </c>
      <c r="C827" s="5" t="s">
        <v>26</v>
      </c>
      <c r="D827" s="5" t="s">
        <v>26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0</v>
      </c>
      <c r="R827" s="5">
        <v>0</v>
      </c>
      <c r="S827" s="5" t="s">
        <v>26</v>
      </c>
      <c r="T827" s="5"/>
    </row>
    <row r="828" spans="1:20" x14ac:dyDescent="0.25">
      <c r="A828" s="5">
        <f>821</f>
      </c>
      <c r="B828" s="5" t="s">
        <v>847</v>
      </c>
      <c r="C828" s="5" t="s">
        <v>26</v>
      </c>
      <c r="D828" s="5" t="s">
        <v>26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0</v>
      </c>
      <c r="R828" s="5">
        <v>0</v>
      </c>
      <c r="S828" s="5" t="s">
        <v>26</v>
      </c>
      <c r="T828" s="5"/>
    </row>
    <row r="829" spans="1:20" x14ac:dyDescent="0.25">
      <c r="A829" s="5">
        <f>822</f>
      </c>
      <c r="B829" s="5" t="s">
        <v>848</v>
      </c>
      <c r="C829" s="5" t="s">
        <v>26</v>
      </c>
      <c r="D829" s="5" t="s">
        <v>26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0</v>
      </c>
      <c r="R829" s="5">
        <v>0</v>
      </c>
      <c r="S829" s="5" t="s">
        <v>26</v>
      </c>
      <c r="T829" s="5"/>
    </row>
    <row r="830" spans="1:20" x14ac:dyDescent="0.25">
      <c r="A830" s="5">
        <f>823</f>
      </c>
      <c r="B830" s="5" t="s">
        <v>849</v>
      </c>
      <c r="C830" s="5" t="s">
        <v>26</v>
      </c>
      <c r="D830" s="5" t="s">
        <v>26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0</v>
      </c>
      <c r="R830" s="5">
        <v>0</v>
      </c>
      <c r="S830" s="5" t="s">
        <v>26</v>
      </c>
      <c r="T830" s="5"/>
    </row>
    <row r="831" spans="1:20" x14ac:dyDescent="0.25">
      <c r="A831" s="5">
        <f>824</f>
      </c>
      <c r="B831" s="5" t="s">
        <v>850</v>
      </c>
      <c r="C831" s="5" t="s">
        <v>26</v>
      </c>
      <c r="D831" s="5" t="s">
        <v>26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0</v>
      </c>
      <c r="R831" s="5">
        <v>0</v>
      </c>
      <c r="S831" s="5" t="s">
        <v>26</v>
      </c>
      <c r="T831" s="5"/>
    </row>
    <row r="832" spans="1:20" x14ac:dyDescent="0.25">
      <c r="A832" s="5">
        <f>825</f>
      </c>
      <c r="B832" s="5" t="s">
        <v>851</v>
      </c>
      <c r="C832" s="5" t="s">
        <v>26</v>
      </c>
      <c r="D832" s="5" t="s">
        <v>26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0</v>
      </c>
      <c r="R832" s="5">
        <v>0</v>
      </c>
      <c r="S832" s="5" t="s">
        <v>26</v>
      </c>
      <c r="T832" s="5"/>
    </row>
    <row r="833" spans="1:20" x14ac:dyDescent="0.25">
      <c r="A833" s="5">
        <f>826</f>
      </c>
      <c r="B833" s="5" t="s">
        <v>852</v>
      </c>
      <c r="C833" s="5" t="s">
        <v>26</v>
      </c>
      <c r="D833" s="5" t="s">
        <v>26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0</v>
      </c>
      <c r="R833" s="5">
        <v>0</v>
      </c>
      <c r="S833" s="5" t="s">
        <v>26</v>
      </c>
      <c r="T833" s="5"/>
    </row>
    <row r="834" spans="1:20" x14ac:dyDescent="0.25">
      <c r="A834" s="5">
        <f>827</f>
      </c>
      <c r="B834" s="5" t="s">
        <v>853</v>
      </c>
      <c r="C834" s="5" t="s">
        <v>26</v>
      </c>
      <c r="D834" s="5" t="s">
        <v>26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0</v>
      </c>
      <c r="R834" s="5">
        <v>0</v>
      </c>
      <c r="S834" s="5" t="s">
        <v>26</v>
      </c>
      <c r="T834" s="5"/>
    </row>
    <row r="835" spans="1:20" x14ac:dyDescent="0.25">
      <c r="A835" s="5">
        <f>828</f>
      </c>
      <c r="B835" s="5" t="s">
        <v>854</v>
      </c>
      <c r="C835" s="5" t="s">
        <v>26</v>
      </c>
      <c r="D835" s="5" t="s">
        <v>26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0</v>
      </c>
      <c r="R835" s="5">
        <v>0</v>
      </c>
      <c r="S835" s="5" t="s">
        <v>26</v>
      </c>
      <c r="T835" s="5"/>
    </row>
    <row r="836" spans="1:20" x14ac:dyDescent="0.25">
      <c r="A836" s="5">
        <f>829</f>
      </c>
      <c r="B836" s="5" t="s">
        <v>855</v>
      </c>
      <c r="C836" s="5" t="s">
        <v>26</v>
      </c>
      <c r="D836" s="5" t="s">
        <v>26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0</v>
      </c>
      <c r="R836" s="5">
        <v>0</v>
      </c>
      <c r="S836" s="5" t="s">
        <v>26</v>
      </c>
      <c r="T836" s="5"/>
    </row>
    <row r="837" spans="1:20" x14ac:dyDescent="0.25">
      <c r="A837" s="5">
        <f>830</f>
      </c>
      <c r="B837" s="5" t="s">
        <v>856</v>
      </c>
      <c r="C837" s="5" t="s">
        <v>26</v>
      </c>
      <c r="D837" s="5" t="s">
        <v>26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0</v>
      </c>
      <c r="R837" s="5">
        <v>0</v>
      </c>
      <c r="S837" s="5" t="s">
        <v>26</v>
      </c>
      <c r="T837" s="5"/>
    </row>
    <row r="838" spans="1:20" x14ac:dyDescent="0.25">
      <c r="A838" s="5">
        <f>831</f>
      </c>
      <c r="B838" s="5" t="s">
        <v>857</v>
      </c>
      <c r="C838" s="5" t="s">
        <v>26</v>
      </c>
      <c r="D838" s="5" t="s">
        <v>26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0</v>
      </c>
      <c r="R838" s="5">
        <v>0</v>
      </c>
      <c r="S838" s="5" t="s">
        <v>26</v>
      </c>
      <c r="T838" s="5"/>
    </row>
    <row r="839" spans="1:20" x14ac:dyDescent="0.25">
      <c r="A839" s="5">
        <f>832</f>
      </c>
      <c r="B839" s="5" t="s">
        <v>858</v>
      </c>
      <c r="C839" s="5" t="s">
        <v>26</v>
      </c>
      <c r="D839" s="5" t="s">
        <v>26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0</v>
      </c>
      <c r="R839" s="5">
        <v>0</v>
      </c>
      <c r="S839" s="5" t="s">
        <v>26</v>
      </c>
      <c r="T839" s="5"/>
    </row>
    <row r="840" spans="1:20" x14ac:dyDescent="0.25">
      <c r="A840" s="5">
        <f>833</f>
      </c>
      <c r="B840" s="5" t="s">
        <v>859</v>
      </c>
      <c r="C840" s="5" t="s">
        <v>26</v>
      </c>
      <c r="D840" s="5" t="s">
        <v>26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0</v>
      </c>
      <c r="R840" s="5">
        <v>0</v>
      </c>
      <c r="S840" s="5" t="s">
        <v>26</v>
      </c>
      <c r="T840" s="5"/>
    </row>
    <row r="841" spans="1:20" x14ac:dyDescent="0.25">
      <c r="A841" s="5">
        <f>834</f>
      </c>
      <c r="B841" s="5" t="s">
        <v>860</v>
      </c>
      <c r="C841" s="5" t="s">
        <v>26</v>
      </c>
      <c r="D841" s="5" t="s">
        <v>26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0</v>
      </c>
      <c r="R841" s="5">
        <v>0</v>
      </c>
      <c r="S841" s="5" t="s">
        <v>26</v>
      </c>
      <c r="T841" s="5"/>
    </row>
    <row r="842" spans="1:20" x14ac:dyDescent="0.25">
      <c r="A842" s="5">
        <f>835</f>
      </c>
      <c r="B842" s="5" t="s">
        <v>861</v>
      </c>
      <c r="C842" s="5" t="s">
        <v>26</v>
      </c>
      <c r="D842" s="5" t="s">
        <v>26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0</v>
      </c>
      <c r="R842" s="5">
        <v>0</v>
      </c>
      <c r="S842" s="5" t="s">
        <v>26</v>
      </c>
      <c r="T842" s="5"/>
    </row>
    <row r="843" spans="1:20" x14ac:dyDescent="0.25">
      <c r="A843" s="5">
        <f>836</f>
      </c>
      <c r="B843" s="5" t="s">
        <v>862</v>
      </c>
      <c r="C843" s="5" t="s">
        <v>26</v>
      </c>
      <c r="D843" s="5" t="s">
        <v>26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0</v>
      </c>
      <c r="R843" s="5">
        <v>0</v>
      </c>
      <c r="S843" s="5" t="s">
        <v>26</v>
      </c>
      <c r="T843" s="5"/>
    </row>
    <row r="844" spans="1:20" x14ac:dyDescent="0.25">
      <c r="A844" s="5">
        <f>837</f>
      </c>
      <c r="B844" s="5" t="s">
        <v>863</v>
      </c>
      <c r="C844" s="5" t="s">
        <v>26</v>
      </c>
      <c r="D844" s="5" t="s">
        <v>26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0</v>
      </c>
      <c r="R844" s="5">
        <v>0</v>
      </c>
      <c r="S844" s="5" t="s">
        <v>26</v>
      </c>
      <c r="T844" s="5"/>
    </row>
    <row r="845" spans="1:20" x14ac:dyDescent="0.25">
      <c r="A845" s="5">
        <f>838</f>
      </c>
      <c r="B845" s="5" t="s">
        <v>864</v>
      </c>
      <c r="C845" s="5" t="s">
        <v>26</v>
      </c>
      <c r="D845" s="5" t="s">
        <v>26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0</v>
      </c>
      <c r="R845" s="5">
        <v>0</v>
      </c>
      <c r="S845" s="5" t="s">
        <v>26</v>
      </c>
      <c r="T845" s="5"/>
    </row>
    <row r="846" spans="1:20" x14ac:dyDescent="0.25">
      <c r="A846" s="5">
        <f>839</f>
      </c>
      <c r="B846" s="5" t="s">
        <v>865</v>
      </c>
      <c r="C846" s="5" t="s">
        <v>26</v>
      </c>
      <c r="D846" s="5" t="s">
        <v>26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0</v>
      </c>
      <c r="R846" s="5">
        <v>0</v>
      </c>
      <c r="S846" s="5" t="s">
        <v>26</v>
      </c>
      <c r="T846" s="5"/>
    </row>
    <row r="847" spans="1:20" x14ac:dyDescent="0.25">
      <c r="A847" s="5">
        <f>840</f>
      </c>
      <c r="B847" s="5" t="s">
        <v>866</v>
      </c>
      <c r="C847" s="5" t="s">
        <v>26</v>
      </c>
      <c r="D847" s="5" t="s">
        <v>26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0</v>
      </c>
      <c r="R847" s="5">
        <v>0</v>
      </c>
      <c r="S847" s="5" t="s">
        <v>26</v>
      </c>
      <c r="T847" s="5"/>
    </row>
    <row r="848" spans="1:20" x14ac:dyDescent="0.25">
      <c r="A848" s="5">
        <f>841</f>
      </c>
      <c r="B848" s="5" t="s">
        <v>867</v>
      </c>
      <c r="C848" s="5" t="s">
        <v>26</v>
      </c>
      <c r="D848" s="5" t="s">
        <v>26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0</v>
      </c>
      <c r="R848" s="5">
        <v>0</v>
      </c>
      <c r="S848" s="5" t="s">
        <v>26</v>
      </c>
      <c r="T848" s="5"/>
    </row>
    <row r="849" spans="1:20" x14ac:dyDescent="0.25">
      <c r="A849" s="5">
        <f>842</f>
      </c>
      <c r="B849" s="5" t="s">
        <v>868</v>
      </c>
      <c r="C849" s="5" t="s">
        <v>26</v>
      </c>
      <c r="D849" s="5" t="s">
        <v>26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0</v>
      </c>
      <c r="R849" s="5">
        <v>0</v>
      </c>
      <c r="S849" s="5" t="s">
        <v>26</v>
      </c>
      <c r="T849" s="5"/>
    </row>
    <row r="850" spans="1:20" x14ac:dyDescent="0.25">
      <c r="A850" s="5">
        <f>843</f>
      </c>
      <c r="B850" s="5" t="s">
        <v>869</v>
      </c>
      <c r="C850" s="5" t="s">
        <v>26</v>
      </c>
      <c r="D850" s="5" t="s">
        <v>26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0</v>
      </c>
      <c r="R850" s="5">
        <v>0</v>
      </c>
      <c r="S850" s="5" t="s">
        <v>26</v>
      </c>
      <c r="T850" s="5"/>
    </row>
    <row r="851" spans="1:20" x14ac:dyDescent="0.25">
      <c r="A851" s="5">
        <f>844</f>
      </c>
      <c r="B851" s="5" t="s">
        <v>870</v>
      </c>
      <c r="C851" s="5" t="s">
        <v>26</v>
      </c>
      <c r="D851" s="5" t="s">
        <v>26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0</v>
      </c>
      <c r="R851" s="5">
        <v>0</v>
      </c>
      <c r="S851" s="5" t="s">
        <v>26</v>
      </c>
      <c r="T851" s="5"/>
    </row>
    <row r="852" spans="1:20" x14ac:dyDescent="0.25">
      <c r="A852" s="5">
        <f>845</f>
      </c>
      <c r="B852" s="5" t="s">
        <v>871</v>
      </c>
      <c r="C852" s="5" t="s">
        <v>26</v>
      </c>
      <c r="D852" s="5" t="s">
        <v>26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0</v>
      </c>
      <c r="R852" s="5">
        <v>0</v>
      </c>
      <c r="S852" s="5" t="s">
        <v>26</v>
      </c>
      <c r="T852" s="5"/>
    </row>
    <row r="853" spans="1:20" x14ac:dyDescent="0.25">
      <c r="A853" s="5">
        <f>846</f>
      </c>
      <c r="B853" s="5" t="s">
        <v>872</v>
      </c>
      <c r="C853" s="5" t="s">
        <v>26</v>
      </c>
      <c r="D853" s="5" t="s">
        <v>26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0</v>
      </c>
      <c r="R853" s="5">
        <v>0</v>
      </c>
      <c r="S853" s="5" t="s">
        <v>26</v>
      </c>
      <c r="T853" s="5"/>
    </row>
    <row r="854" spans="1:20" x14ac:dyDescent="0.25">
      <c r="A854" s="5">
        <f>847</f>
      </c>
      <c r="B854" s="5" t="s">
        <v>873</v>
      </c>
      <c r="C854" s="5" t="s">
        <v>26</v>
      </c>
      <c r="D854" s="5" t="s">
        <v>26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0</v>
      </c>
      <c r="R854" s="5">
        <v>0</v>
      </c>
      <c r="S854" s="5" t="s">
        <v>26</v>
      </c>
      <c r="T854" s="5"/>
    </row>
    <row r="855" spans="1:20" x14ac:dyDescent="0.25">
      <c r="A855" s="5">
        <f>848</f>
      </c>
      <c r="B855" s="5" t="s">
        <v>874</v>
      </c>
      <c r="C855" s="5" t="s">
        <v>26</v>
      </c>
      <c r="D855" s="5" t="s">
        <v>26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0</v>
      </c>
      <c r="R855" s="5">
        <v>0</v>
      </c>
      <c r="S855" s="5" t="s">
        <v>26</v>
      </c>
      <c r="T855" s="5"/>
    </row>
    <row r="856" spans="1:20" x14ac:dyDescent="0.25">
      <c r="A856" s="5">
        <f>849</f>
      </c>
      <c r="B856" s="5" t="s">
        <v>875</v>
      </c>
      <c r="C856" s="5" t="s">
        <v>26</v>
      </c>
      <c r="D856" s="5" t="s">
        <v>26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0</v>
      </c>
      <c r="R856" s="5">
        <v>0</v>
      </c>
      <c r="S856" s="5" t="s">
        <v>26</v>
      </c>
      <c r="T856" s="5"/>
    </row>
    <row r="857" spans="1:20" x14ac:dyDescent="0.25">
      <c r="A857" s="5">
        <f>850</f>
      </c>
      <c r="B857" s="5" t="s">
        <v>876</v>
      </c>
      <c r="C857" s="5" t="s">
        <v>26</v>
      </c>
      <c r="D857" s="5" t="s">
        <v>26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0</v>
      </c>
      <c r="R857" s="5">
        <v>0</v>
      </c>
      <c r="S857" s="5" t="s">
        <v>26</v>
      </c>
      <c r="T857" s="5"/>
    </row>
    <row r="858" spans="1:20" x14ac:dyDescent="0.25">
      <c r="A858" s="5">
        <f>851</f>
      </c>
      <c r="B858" s="5" t="s">
        <v>877</v>
      </c>
      <c r="C858" s="5" t="s">
        <v>26</v>
      </c>
      <c r="D858" s="5" t="s">
        <v>26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0</v>
      </c>
      <c r="R858" s="5">
        <v>0</v>
      </c>
      <c r="S858" s="5" t="s">
        <v>26</v>
      </c>
      <c r="T858" s="5"/>
    </row>
    <row r="859" spans="1:20" x14ac:dyDescent="0.25">
      <c r="A859" s="5">
        <f>852</f>
      </c>
      <c r="B859" s="5" t="s">
        <v>878</v>
      </c>
      <c r="C859" s="5" t="s">
        <v>26</v>
      </c>
      <c r="D859" s="5" t="s">
        <v>26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0</v>
      </c>
      <c r="R859" s="5">
        <v>0</v>
      </c>
      <c r="S859" s="5" t="s">
        <v>26</v>
      </c>
      <c r="T859" s="5"/>
    </row>
    <row r="860" spans="1:20" x14ac:dyDescent="0.25">
      <c r="A860" s="5">
        <f>853</f>
      </c>
      <c r="B860" s="5" t="s">
        <v>879</v>
      </c>
      <c r="C860" s="5" t="s">
        <v>26</v>
      </c>
      <c r="D860" s="5" t="s">
        <v>26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0</v>
      </c>
      <c r="R860" s="5">
        <v>0</v>
      </c>
      <c r="S860" s="5" t="s">
        <v>26</v>
      </c>
      <c r="T860" s="5"/>
    </row>
    <row r="861" spans="1:20" x14ac:dyDescent="0.25">
      <c r="A861" s="5">
        <f>854</f>
      </c>
      <c r="B861" s="5" t="s">
        <v>880</v>
      </c>
      <c r="C861" s="5" t="s">
        <v>26</v>
      </c>
      <c r="D861" s="5" t="s">
        <v>26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0</v>
      </c>
      <c r="R861" s="5">
        <v>0</v>
      </c>
      <c r="S861" s="5" t="s">
        <v>26</v>
      </c>
      <c r="T861" s="5"/>
    </row>
    <row r="862" spans="1:20" x14ac:dyDescent="0.25">
      <c r="A862" s="5">
        <f>855</f>
      </c>
      <c r="B862" s="5" t="s">
        <v>881</v>
      </c>
      <c r="C862" s="5" t="s">
        <v>26</v>
      </c>
      <c r="D862" s="5" t="s">
        <v>26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0</v>
      </c>
      <c r="R862" s="5">
        <v>0</v>
      </c>
      <c r="S862" s="5" t="s">
        <v>26</v>
      </c>
      <c r="T862" s="5"/>
    </row>
    <row r="863" spans="1:20" x14ac:dyDescent="0.25">
      <c r="A863" s="5">
        <f>856</f>
      </c>
      <c r="B863" s="5" t="s">
        <v>882</v>
      </c>
      <c r="C863" s="5" t="s">
        <v>26</v>
      </c>
      <c r="D863" s="5" t="s">
        <v>26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0</v>
      </c>
      <c r="R863" s="5">
        <v>0</v>
      </c>
      <c r="S863" s="5" t="s">
        <v>26</v>
      </c>
      <c r="T863" s="5"/>
    </row>
    <row r="864" spans="1:20" x14ac:dyDescent="0.25">
      <c r="A864" s="5">
        <f>857</f>
      </c>
      <c r="B864" s="5" t="s">
        <v>883</v>
      </c>
      <c r="C864" s="5" t="s">
        <v>26</v>
      </c>
      <c r="D864" s="5" t="s">
        <v>26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0</v>
      </c>
      <c r="R864" s="5">
        <v>0</v>
      </c>
      <c r="S864" s="5" t="s">
        <v>26</v>
      </c>
      <c r="T864" s="5"/>
    </row>
    <row r="865" spans="1:20" x14ac:dyDescent="0.25">
      <c r="A865" s="5">
        <f>858</f>
      </c>
      <c r="B865" s="5" t="s">
        <v>884</v>
      </c>
      <c r="C865" s="5" t="s">
        <v>26</v>
      </c>
      <c r="D865" s="5" t="s">
        <v>26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0</v>
      </c>
      <c r="R865" s="5">
        <v>0</v>
      </c>
      <c r="S865" s="5" t="s">
        <v>26</v>
      </c>
      <c r="T865" s="5"/>
    </row>
    <row r="866" spans="1:20" x14ac:dyDescent="0.25">
      <c r="A866" s="5">
        <f>859</f>
      </c>
      <c r="B866" s="5" t="s">
        <v>885</v>
      </c>
      <c r="C866" s="5" t="s">
        <v>26</v>
      </c>
      <c r="D866" s="5" t="s">
        <v>26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0</v>
      </c>
      <c r="R866" s="5">
        <v>0</v>
      </c>
      <c r="S866" s="5" t="s">
        <v>26</v>
      </c>
      <c r="T866" s="5"/>
    </row>
    <row r="867" spans="1:20" x14ac:dyDescent="0.25">
      <c r="A867" s="5">
        <f>860</f>
      </c>
      <c r="B867" s="5" t="s">
        <v>886</v>
      </c>
      <c r="C867" s="5" t="s">
        <v>26</v>
      </c>
      <c r="D867" s="5" t="s">
        <v>26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0</v>
      </c>
      <c r="R867" s="5">
        <v>0</v>
      </c>
      <c r="S867" s="5" t="s">
        <v>26</v>
      </c>
      <c r="T867" s="5"/>
    </row>
    <row r="868" spans="1:20" x14ac:dyDescent="0.25">
      <c r="A868" s="5">
        <f>861</f>
      </c>
      <c r="B868" s="5" t="s">
        <v>887</v>
      </c>
      <c r="C868" s="5" t="s">
        <v>26</v>
      </c>
      <c r="D868" s="5" t="s">
        <v>26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0</v>
      </c>
      <c r="R868" s="5">
        <v>0</v>
      </c>
      <c r="S868" s="5" t="s">
        <v>26</v>
      </c>
      <c r="T868" s="5"/>
    </row>
    <row r="869" spans="1:20" x14ac:dyDescent="0.25">
      <c r="A869" s="5">
        <f>862</f>
      </c>
      <c r="B869" s="5" t="s">
        <v>888</v>
      </c>
      <c r="C869" s="5" t="s">
        <v>26</v>
      </c>
      <c r="D869" s="5" t="s">
        <v>26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0</v>
      </c>
      <c r="R869" s="5">
        <v>0</v>
      </c>
      <c r="S869" s="5" t="s">
        <v>26</v>
      </c>
      <c r="T869" s="5"/>
    </row>
    <row r="870" spans="1:20" x14ac:dyDescent="0.25">
      <c r="A870" s="5">
        <f>863</f>
      </c>
      <c r="B870" s="5" t="s">
        <v>889</v>
      </c>
      <c r="C870" s="5" t="s">
        <v>26</v>
      </c>
      <c r="D870" s="5" t="s">
        <v>26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0</v>
      </c>
      <c r="R870" s="5">
        <v>0</v>
      </c>
      <c r="S870" s="5" t="s">
        <v>26</v>
      </c>
      <c r="T870" s="5"/>
    </row>
    <row r="871" spans="1:20" x14ac:dyDescent="0.25">
      <c r="A871" s="5">
        <f>864</f>
      </c>
      <c r="B871" s="5" t="s">
        <v>890</v>
      </c>
      <c r="C871" s="5" t="s">
        <v>26</v>
      </c>
      <c r="D871" s="5" t="s">
        <v>26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0</v>
      </c>
      <c r="R871" s="5">
        <v>0</v>
      </c>
      <c r="S871" s="5" t="s">
        <v>26</v>
      </c>
      <c r="T871" s="5"/>
    </row>
    <row r="872" spans="1:20" x14ac:dyDescent="0.25">
      <c r="A872" s="5">
        <f>865</f>
      </c>
      <c r="B872" s="5" t="s">
        <v>891</v>
      </c>
      <c r="C872" s="5" t="s">
        <v>26</v>
      </c>
      <c r="D872" s="5" t="s">
        <v>26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0</v>
      </c>
      <c r="R872" s="5">
        <v>0</v>
      </c>
      <c r="S872" s="5" t="s">
        <v>26</v>
      </c>
      <c r="T872" s="5"/>
    </row>
    <row r="873" spans="1:20" x14ac:dyDescent="0.25">
      <c r="A873" s="5">
        <f>866</f>
      </c>
      <c r="B873" s="5" t="s">
        <v>892</v>
      </c>
      <c r="C873" s="5" t="s">
        <v>26</v>
      </c>
      <c r="D873" s="5" t="s">
        <v>26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0</v>
      </c>
      <c r="R873" s="5">
        <v>0</v>
      </c>
      <c r="S873" s="5" t="s">
        <v>26</v>
      </c>
      <c r="T873" s="5"/>
    </row>
    <row r="874" spans="1:20" x14ac:dyDescent="0.25">
      <c r="A874" s="5">
        <f>867</f>
      </c>
      <c r="B874" s="5" t="s">
        <v>893</v>
      </c>
      <c r="C874" s="5" t="s">
        <v>26</v>
      </c>
      <c r="D874" s="5" t="s">
        <v>26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0</v>
      </c>
      <c r="R874" s="5">
        <v>0</v>
      </c>
      <c r="S874" s="5" t="s">
        <v>26</v>
      </c>
      <c r="T874" s="5"/>
    </row>
    <row r="875" spans="1:20" x14ac:dyDescent="0.25">
      <c r="A875" s="5">
        <f>868</f>
      </c>
      <c r="B875" s="5" t="s">
        <v>894</v>
      </c>
      <c r="C875" s="5" t="s">
        <v>26</v>
      </c>
      <c r="D875" s="5" t="s">
        <v>26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0</v>
      </c>
      <c r="R875" s="5">
        <v>0</v>
      </c>
      <c r="S875" s="5" t="s">
        <v>26</v>
      </c>
      <c r="T875" s="5"/>
    </row>
    <row r="876" spans="1:20" x14ac:dyDescent="0.25">
      <c r="A876" s="5">
        <f>869</f>
      </c>
      <c r="B876" s="5" t="s">
        <v>895</v>
      </c>
      <c r="C876" s="5" t="s">
        <v>26</v>
      </c>
      <c r="D876" s="5" t="s">
        <v>26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0</v>
      </c>
      <c r="R876" s="5">
        <v>0</v>
      </c>
      <c r="S876" s="5" t="s">
        <v>26</v>
      </c>
      <c r="T876" s="5"/>
    </row>
    <row r="877" spans="1:20" x14ac:dyDescent="0.25">
      <c r="A877" s="5">
        <f>870</f>
      </c>
      <c r="B877" s="5" t="s">
        <v>896</v>
      </c>
      <c r="C877" s="5" t="s">
        <v>26</v>
      </c>
      <c r="D877" s="5" t="s">
        <v>26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0</v>
      </c>
      <c r="R877" s="5">
        <v>0</v>
      </c>
      <c r="S877" s="5" t="s">
        <v>26</v>
      </c>
      <c r="T877" s="5"/>
    </row>
    <row r="878" spans="1:20" x14ac:dyDescent="0.25">
      <c r="A878" s="5">
        <f>871</f>
      </c>
      <c r="B878" s="5" t="s">
        <v>897</v>
      </c>
      <c r="C878" s="5" t="s">
        <v>26</v>
      </c>
      <c r="D878" s="5" t="s">
        <v>26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0</v>
      </c>
      <c r="R878" s="5">
        <v>0</v>
      </c>
      <c r="S878" s="5" t="s">
        <v>26</v>
      </c>
      <c r="T878" s="5"/>
    </row>
    <row r="879" spans="1:20" x14ac:dyDescent="0.25">
      <c r="A879" s="5">
        <f>872</f>
      </c>
      <c r="B879" s="5" t="s">
        <v>898</v>
      </c>
      <c r="C879" s="5" t="s">
        <v>26</v>
      </c>
      <c r="D879" s="5" t="s">
        <v>26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0</v>
      </c>
      <c r="R879" s="5">
        <v>0</v>
      </c>
      <c r="S879" s="5" t="s">
        <v>26</v>
      </c>
      <c r="T879" s="5"/>
    </row>
    <row r="880" spans="1:20" x14ac:dyDescent="0.25">
      <c r="A880" s="5">
        <f>873</f>
      </c>
      <c r="B880" s="5" t="s">
        <v>899</v>
      </c>
      <c r="C880" s="5" t="s">
        <v>26</v>
      </c>
      <c r="D880" s="5" t="s">
        <v>26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0</v>
      </c>
      <c r="R880" s="5">
        <v>0</v>
      </c>
      <c r="S880" s="5" t="s">
        <v>26</v>
      </c>
      <c r="T880" s="5"/>
    </row>
    <row r="881" spans="1:20" x14ac:dyDescent="0.25">
      <c r="A881" s="5">
        <f>874</f>
      </c>
      <c r="B881" s="5" t="s">
        <v>900</v>
      </c>
      <c r="C881" s="5" t="s">
        <v>26</v>
      </c>
      <c r="D881" s="5" t="s">
        <v>26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0</v>
      </c>
      <c r="R881" s="5">
        <v>0</v>
      </c>
      <c r="S881" s="5" t="s">
        <v>26</v>
      </c>
      <c r="T881" s="5"/>
    </row>
    <row r="882" spans="1:20" x14ac:dyDescent="0.25">
      <c r="A882" s="5">
        <f>875</f>
      </c>
      <c r="B882" s="5" t="s">
        <v>901</v>
      </c>
      <c r="C882" s="5" t="s">
        <v>26</v>
      </c>
      <c r="D882" s="5" t="s">
        <v>26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0</v>
      </c>
      <c r="R882" s="5">
        <v>0</v>
      </c>
      <c r="S882" s="5" t="s">
        <v>26</v>
      </c>
      <c r="T882" s="5"/>
    </row>
    <row r="883" spans="1:20" x14ac:dyDescent="0.25">
      <c r="A883" s="5">
        <f>876</f>
      </c>
      <c r="B883" s="5" t="s">
        <v>902</v>
      </c>
      <c r="C883" s="5" t="s">
        <v>26</v>
      </c>
      <c r="D883" s="5" t="s">
        <v>26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0</v>
      </c>
      <c r="R883" s="5">
        <v>0</v>
      </c>
      <c r="S883" s="5" t="s">
        <v>26</v>
      </c>
      <c r="T883" s="5"/>
    </row>
    <row r="884" spans="1:20" x14ac:dyDescent="0.25">
      <c r="A884" s="5">
        <f>877</f>
      </c>
      <c r="B884" s="5" t="s">
        <v>903</v>
      </c>
      <c r="C884" s="5" t="s">
        <v>26</v>
      </c>
      <c r="D884" s="5" t="s">
        <v>26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0</v>
      </c>
      <c r="R884" s="5">
        <v>0</v>
      </c>
      <c r="S884" s="5" t="s">
        <v>26</v>
      </c>
      <c r="T884" s="5"/>
    </row>
    <row r="885" spans="1:20" x14ac:dyDescent="0.25">
      <c r="A885" s="5">
        <f>878</f>
      </c>
      <c r="B885" s="5" t="s">
        <v>904</v>
      </c>
      <c r="C885" s="5" t="s">
        <v>26</v>
      </c>
      <c r="D885" s="5" t="s">
        <v>26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0</v>
      </c>
      <c r="R885" s="5">
        <v>0</v>
      </c>
      <c r="S885" s="5" t="s">
        <v>26</v>
      </c>
      <c r="T885" s="5"/>
    </row>
    <row r="886" spans="1:20" x14ac:dyDescent="0.25">
      <c r="A886" s="5">
        <f>879</f>
      </c>
      <c r="B886" s="5" t="s">
        <v>905</v>
      </c>
      <c r="C886" s="5" t="s">
        <v>26</v>
      </c>
      <c r="D886" s="5" t="s">
        <v>26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0</v>
      </c>
      <c r="R886" s="5">
        <v>0</v>
      </c>
      <c r="S886" s="5" t="s">
        <v>26</v>
      </c>
      <c r="T886" s="5"/>
    </row>
    <row r="887" spans="1:20" x14ac:dyDescent="0.25">
      <c r="A887" s="5">
        <f>880</f>
      </c>
      <c r="B887" s="5" t="s">
        <v>906</v>
      </c>
      <c r="C887" s="5" t="s">
        <v>26</v>
      </c>
      <c r="D887" s="5" t="s">
        <v>26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0</v>
      </c>
      <c r="R887" s="5">
        <v>0</v>
      </c>
      <c r="S887" s="5" t="s">
        <v>26</v>
      </c>
      <c r="T887" s="5"/>
    </row>
    <row r="888" spans="1:20" x14ac:dyDescent="0.25">
      <c r="A888" s="5">
        <f>881</f>
      </c>
      <c r="B888" s="5" t="s">
        <v>907</v>
      </c>
      <c r="C888" s="5" t="s">
        <v>26</v>
      </c>
      <c r="D888" s="5" t="s">
        <v>26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0</v>
      </c>
      <c r="R888" s="5">
        <v>0</v>
      </c>
      <c r="S888" s="5" t="s">
        <v>26</v>
      </c>
      <c r="T888" s="5"/>
    </row>
    <row r="889" spans="1:20" x14ac:dyDescent="0.25">
      <c r="A889" s="5">
        <f>882</f>
      </c>
      <c r="B889" s="5" t="s">
        <v>908</v>
      </c>
      <c r="C889" s="5" t="s">
        <v>26</v>
      </c>
      <c r="D889" s="5" t="s">
        <v>26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0</v>
      </c>
      <c r="R889" s="5">
        <v>0</v>
      </c>
      <c r="S889" s="5" t="s">
        <v>26</v>
      </c>
      <c r="T889" s="5"/>
    </row>
    <row r="890" spans="1:20" x14ac:dyDescent="0.25">
      <c r="A890" s="5">
        <f>883</f>
      </c>
      <c r="B890" s="5" t="s">
        <v>909</v>
      </c>
      <c r="C890" s="5" t="s">
        <v>26</v>
      </c>
      <c r="D890" s="5" t="s">
        <v>26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0</v>
      </c>
      <c r="R890" s="5">
        <v>0</v>
      </c>
      <c r="S890" s="5" t="s">
        <v>26</v>
      </c>
      <c r="T890" s="5"/>
    </row>
    <row r="891" spans="1:20" x14ac:dyDescent="0.25">
      <c r="A891" s="5">
        <f>884</f>
      </c>
      <c r="B891" s="5" t="s">
        <v>910</v>
      </c>
      <c r="C891" s="5" t="s">
        <v>26</v>
      </c>
      <c r="D891" s="5" t="s">
        <v>26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0</v>
      </c>
      <c r="R891" s="5">
        <v>0</v>
      </c>
      <c r="S891" s="5" t="s">
        <v>26</v>
      </c>
      <c r="T891" s="5"/>
    </row>
    <row r="892" spans="1:20" x14ac:dyDescent="0.25">
      <c r="A892" s="5">
        <f>885</f>
      </c>
      <c r="B892" s="5" t="s">
        <v>911</v>
      </c>
      <c r="C892" s="5" t="s">
        <v>26</v>
      </c>
      <c r="D892" s="5" t="s">
        <v>26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0</v>
      </c>
      <c r="R892" s="5">
        <v>0</v>
      </c>
      <c r="S892" s="5" t="s">
        <v>26</v>
      </c>
      <c r="T892" s="5"/>
    </row>
    <row r="893" spans="1:20" x14ac:dyDescent="0.25">
      <c r="A893" s="5">
        <f>886</f>
      </c>
      <c r="B893" s="5" t="s">
        <v>912</v>
      </c>
      <c r="C893" s="5" t="s">
        <v>26</v>
      </c>
      <c r="D893" s="5" t="s">
        <v>26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0</v>
      </c>
      <c r="R893" s="5">
        <v>0</v>
      </c>
      <c r="S893" s="5" t="s">
        <v>26</v>
      </c>
      <c r="T893" s="5"/>
    </row>
    <row r="894" spans="1:20" x14ac:dyDescent="0.25">
      <c r="A894" s="5">
        <f>887</f>
      </c>
      <c r="B894" s="5" t="s">
        <v>913</v>
      </c>
      <c r="C894" s="5" t="s">
        <v>26</v>
      </c>
      <c r="D894" s="5" t="s">
        <v>26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0</v>
      </c>
      <c r="R894" s="5">
        <v>0</v>
      </c>
      <c r="S894" s="5" t="s">
        <v>26</v>
      </c>
      <c r="T894" s="5"/>
    </row>
    <row r="895" spans="1:20" x14ac:dyDescent="0.25">
      <c r="A895" s="5">
        <f>888</f>
      </c>
      <c r="B895" s="5" t="s">
        <v>914</v>
      </c>
      <c r="C895" s="5" t="s">
        <v>26</v>
      </c>
      <c r="D895" s="5" t="s">
        <v>26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0</v>
      </c>
      <c r="R895" s="5">
        <v>0</v>
      </c>
      <c r="S895" s="5" t="s">
        <v>26</v>
      </c>
      <c r="T895" s="5"/>
    </row>
    <row r="896" spans="1:20" x14ac:dyDescent="0.25">
      <c r="A896" s="5">
        <f>889</f>
      </c>
      <c r="B896" s="5" t="s">
        <v>915</v>
      </c>
      <c r="C896" s="5" t="s">
        <v>26</v>
      </c>
      <c r="D896" s="5" t="s">
        <v>26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0</v>
      </c>
      <c r="R896" s="5">
        <v>0</v>
      </c>
      <c r="S896" s="5" t="s">
        <v>26</v>
      </c>
      <c r="T896" s="5"/>
    </row>
    <row r="897" spans="1:20" x14ac:dyDescent="0.25">
      <c r="A897" s="5">
        <f>890</f>
      </c>
      <c r="B897" s="5" t="s">
        <v>916</v>
      </c>
      <c r="C897" s="5" t="s">
        <v>26</v>
      </c>
      <c r="D897" s="5" t="s">
        <v>26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0</v>
      </c>
      <c r="R897" s="5">
        <v>0</v>
      </c>
      <c r="S897" s="5" t="s">
        <v>26</v>
      </c>
      <c r="T897" s="5"/>
    </row>
    <row r="898" spans="1:20" x14ac:dyDescent="0.25">
      <c r="A898" s="5">
        <f>891</f>
      </c>
      <c r="B898" s="5" t="s">
        <v>917</v>
      </c>
      <c r="C898" s="5" t="s">
        <v>26</v>
      </c>
      <c r="D898" s="5" t="s">
        <v>26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0</v>
      </c>
      <c r="R898" s="5">
        <v>0</v>
      </c>
      <c r="S898" s="5" t="s">
        <v>26</v>
      </c>
      <c r="T898" s="5"/>
    </row>
    <row r="899" spans="1:20" x14ac:dyDescent="0.25">
      <c r="A899" s="5">
        <f>892</f>
      </c>
      <c r="B899" s="5" t="s">
        <v>918</v>
      </c>
      <c r="C899" s="5" t="s">
        <v>26</v>
      </c>
      <c r="D899" s="5" t="s">
        <v>26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0</v>
      </c>
      <c r="R899" s="5">
        <v>0</v>
      </c>
      <c r="S899" s="5" t="s">
        <v>26</v>
      </c>
      <c r="T899" s="5"/>
    </row>
    <row r="900" spans="1:20" x14ac:dyDescent="0.25">
      <c r="A900" s="5">
        <f>893</f>
      </c>
      <c r="B900" s="5" t="s">
        <v>919</v>
      </c>
      <c r="C900" s="5" t="s">
        <v>26</v>
      </c>
      <c r="D900" s="5" t="s">
        <v>26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0</v>
      </c>
      <c r="R900" s="5">
        <v>0</v>
      </c>
      <c r="S900" s="5" t="s">
        <v>26</v>
      </c>
      <c r="T900" s="5"/>
    </row>
    <row r="901" spans="1:20" x14ac:dyDescent="0.25">
      <c r="A901" s="5">
        <f>894</f>
      </c>
      <c r="B901" s="5" t="s">
        <v>920</v>
      </c>
      <c r="C901" s="5" t="s">
        <v>26</v>
      </c>
      <c r="D901" s="5" t="s">
        <v>26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0</v>
      </c>
      <c r="R901" s="5">
        <v>0</v>
      </c>
      <c r="S901" s="5" t="s">
        <v>26</v>
      </c>
      <c r="T901" s="5"/>
    </row>
    <row r="902" spans="1:20" x14ac:dyDescent="0.25">
      <c r="A902" s="5">
        <f>895</f>
      </c>
      <c r="B902" s="5" t="s">
        <v>921</v>
      </c>
      <c r="C902" s="5" t="s">
        <v>26</v>
      </c>
      <c r="D902" s="5" t="s">
        <v>26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0</v>
      </c>
      <c r="R902" s="5">
        <v>0</v>
      </c>
      <c r="S902" s="5" t="s">
        <v>26</v>
      </c>
      <c r="T902" s="5"/>
    </row>
    <row r="903" spans="1:20" x14ac:dyDescent="0.25">
      <c r="A903" s="5">
        <f>896</f>
      </c>
      <c r="B903" s="5" t="s">
        <v>922</v>
      </c>
      <c r="C903" s="5" t="s">
        <v>26</v>
      </c>
      <c r="D903" s="5" t="s">
        <v>26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0</v>
      </c>
      <c r="R903" s="5">
        <v>0</v>
      </c>
      <c r="S903" s="5" t="s">
        <v>26</v>
      </c>
      <c r="T903" s="5"/>
    </row>
    <row r="904" spans="1:20" x14ac:dyDescent="0.25">
      <c r="A904" s="5">
        <f>897</f>
      </c>
      <c r="B904" s="5" t="s">
        <v>923</v>
      </c>
      <c r="C904" s="5" t="s">
        <v>26</v>
      </c>
      <c r="D904" s="5" t="s">
        <v>26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0</v>
      </c>
      <c r="R904" s="5">
        <v>0</v>
      </c>
      <c r="S904" s="5" t="s">
        <v>26</v>
      </c>
      <c r="T904" s="5"/>
    </row>
    <row r="905" spans="1:20" x14ac:dyDescent="0.25">
      <c r="A905" s="5">
        <f>898</f>
      </c>
      <c r="B905" s="5" t="s">
        <v>924</v>
      </c>
      <c r="C905" s="5" t="s">
        <v>26</v>
      </c>
      <c r="D905" s="5" t="s">
        <v>26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0</v>
      </c>
      <c r="R905" s="5">
        <v>0</v>
      </c>
      <c r="S905" s="5" t="s">
        <v>26</v>
      </c>
      <c r="T905" s="5"/>
    </row>
    <row r="906" spans="1:20" x14ac:dyDescent="0.25">
      <c r="A906" s="5">
        <f>899</f>
      </c>
      <c r="B906" s="5" t="s">
        <v>925</v>
      </c>
      <c r="C906" s="5" t="s">
        <v>26</v>
      </c>
      <c r="D906" s="5" t="s">
        <v>26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0</v>
      </c>
      <c r="R906" s="5">
        <v>0</v>
      </c>
      <c r="S906" s="5" t="s">
        <v>26</v>
      </c>
      <c r="T906" s="5"/>
    </row>
    <row r="907" spans="1:20" x14ac:dyDescent="0.25">
      <c r="A907" s="5">
        <f>900</f>
      </c>
      <c r="B907" s="5" t="s">
        <v>926</v>
      </c>
      <c r="C907" s="5" t="s">
        <v>26</v>
      </c>
      <c r="D907" s="5" t="s">
        <v>26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0</v>
      </c>
      <c r="R907" s="5">
        <v>0</v>
      </c>
      <c r="S907" s="5" t="s">
        <v>26</v>
      </c>
      <c r="T907" s="5"/>
    </row>
    <row r="908" spans="1:20" x14ac:dyDescent="0.25">
      <c r="A908" s="5">
        <f>901</f>
      </c>
      <c r="B908" s="5" t="s">
        <v>927</v>
      </c>
      <c r="C908" s="5" t="s">
        <v>26</v>
      </c>
      <c r="D908" s="5" t="s">
        <v>26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0</v>
      </c>
      <c r="R908" s="5">
        <v>0</v>
      </c>
      <c r="S908" s="5" t="s">
        <v>26</v>
      </c>
      <c r="T908" s="5"/>
    </row>
    <row r="909" spans="1:20" x14ac:dyDescent="0.25">
      <c r="A909" s="5">
        <f>902</f>
      </c>
      <c r="B909" s="5" t="s">
        <v>928</v>
      </c>
      <c r="C909" s="5" t="s">
        <v>26</v>
      </c>
      <c r="D909" s="5" t="s">
        <v>26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0</v>
      </c>
      <c r="R909" s="5">
        <v>0</v>
      </c>
      <c r="S909" s="5" t="s">
        <v>26</v>
      </c>
      <c r="T909" s="5"/>
    </row>
    <row r="910" spans="1:20" x14ac:dyDescent="0.25">
      <c r="A910" s="5">
        <f>903</f>
      </c>
      <c r="B910" s="5" t="s">
        <v>929</v>
      </c>
      <c r="C910" s="5" t="s">
        <v>26</v>
      </c>
      <c r="D910" s="5" t="s">
        <v>26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0</v>
      </c>
      <c r="R910" s="5">
        <v>0</v>
      </c>
      <c r="S910" s="5" t="s">
        <v>26</v>
      </c>
      <c r="T910" s="5"/>
    </row>
    <row r="911" spans="1:20" x14ac:dyDescent="0.25">
      <c r="A911" s="5">
        <f>904</f>
      </c>
      <c r="B911" s="5" t="s">
        <v>930</v>
      </c>
      <c r="C911" s="5" t="s">
        <v>26</v>
      </c>
      <c r="D911" s="5" t="s">
        <v>26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0</v>
      </c>
      <c r="R911" s="5">
        <v>0</v>
      </c>
      <c r="S911" s="5" t="s">
        <v>26</v>
      </c>
      <c r="T911" s="5"/>
    </row>
    <row r="912" spans="1:20" x14ac:dyDescent="0.25">
      <c r="A912" s="5">
        <f>905</f>
      </c>
      <c r="B912" s="5" t="s">
        <v>931</v>
      </c>
      <c r="C912" s="5" t="s">
        <v>26</v>
      </c>
      <c r="D912" s="5" t="s">
        <v>26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0</v>
      </c>
      <c r="R912" s="5">
        <v>0</v>
      </c>
      <c r="S912" s="5" t="s">
        <v>26</v>
      </c>
      <c r="T912" s="5"/>
    </row>
    <row r="913" spans="1:20" x14ac:dyDescent="0.25">
      <c r="A913" s="5">
        <f>906</f>
      </c>
      <c r="B913" s="5" t="s">
        <v>932</v>
      </c>
      <c r="C913" s="5" t="s">
        <v>26</v>
      </c>
      <c r="D913" s="5" t="s">
        <v>26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0</v>
      </c>
      <c r="R913" s="5">
        <v>0</v>
      </c>
      <c r="S913" s="5" t="s">
        <v>26</v>
      </c>
      <c r="T913" s="5"/>
    </row>
    <row r="914" spans="1:20" x14ac:dyDescent="0.25">
      <c r="A914" s="5">
        <f>907</f>
      </c>
      <c r="B914" s="5" t="s">
        <v>933</v>
      </c>
      <c r="C914" s="5" t="s">
        <v>26</v>
      </c>
      <c r="D914" s="5" t="s">
        <v>26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0</v>
      </c>
      <c r="R914" s="5">
        <v>0</v>
      </c>
      <c r="S914" s="5" t="s">
        <v>26</v>
      </c>
      <c r="T914" s="5"/>
    </row>
    <row r="915" spans="1:20" x14ac:dyDescent="0.25">
      <c r="A915" s="5">
        <f>908</f>
      </c>
      <c r="B915" s="5" t="s">
        <v>934</v>
      </c>
      <c r="C915" s="5" t="s">
        <v>26</v>
      </c>
      <c r="D915" s="5" t="s">
        <v>26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0</v>
      </c>
      <c r="R915" s="5">
        <v>0</v>
      </c>
      <c r="S915" s="5" t="s">
        <v>26</v>
      </c>
      <c r="T915" s="5"/>
    </row>
    <row r="916" spans="1:20" x14ac:dyDescent="0.25">
      <c r="A916" s="5">
        <f>909</f>
      </c>
      <c r="B916" s="5" t="s">
        <v>935</v>
      </c>
      <c r="C916" s="5" t="s">
        <v>26</v>
      </c>
      <c r="D916" s="5" t="s">
        <v>26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0</v>
      </c>
      <c r="R916" s="5">
        <v>0</v>
      </c>
      <c r="S916" s="5" t="s">
        <v>26</v>
      </c>
      <c r="T916" s="5"/>
    </row>
    <row r="917" spans="1:20" x14ac:dyDescent="0.25">
      <c r="A917" s="5">
        <f>910</f>
      </c>
      <c r="B917" s="5" t="s">
        <v>936</v>
      </c>
      <c r="C917" s="5" t="s">
        <v>26</v>
      </c>
      <c r="D917" s="5" t="s">
        <v>26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0</v>
      </c>
      <c r="R917" s="5">
        <v>0</v>
      </c>
      <c r="S917" s="5" t="s">
        <v>26</v>
      </c>
      <c r="T917" s="5"/>
    </row>
    <row r="918" spans="1:20" x14ac:dyDescent="0.25">
      <c r="A918" s="5">
        <f>911</f>
      </c>
      <c r="B918" s="5" t="s">
        <v>937</v>
      </c>
      <c r="C918" s="5" t="s">
        <v>26</v>
      </c>
      <c r="D918" s="5" t="s">
        <v>26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0</v>
      </c>
      <c r="R918" s="5">
        <v>0</v>
      </c>
      <c r="S918" s="5" t="s">
        <v>26</v>
      </c>
      <c r="T918" s="5"/>
    </row>
    <row r="919" spans="1:20" x14ac:dyDescent="0.25">
      <c r="A919" s="5">
        <f>912</f>
      </c>
      <c r="B919" s="5" t="s">
        <v>938</v>
      </c>
      <c r="C919" s="5" t="s">
        <v>26</v>
      </c>
      <c r="D919" s="5" t="s">
        <v>26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0</v>
      </c>
      <c r="R919" s="5">
        <v>0</v>
      </c>
      <c r="S919" s="5" t="s">
        <v>26</v>
      </c>
      <c r="T919" s="5"/>
    </row>
    <row r="920" spans="1:20" x14ac:dyDescent="0.25">
      <c r="A920" s="5">
        <f>913</f>
      </c>
      <c r="B920" s="5" t="s">
        <v>939</v>
      </c>
      <c r="C920" s="5" t="s">
        <v>26</v>
      </c>
      <c r="D920" s="5" t="s">
        <v>26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0</v>
      </c>
      <c r="R920" s="5">
        <v>0</v>
      </c>
      <c r="S920" s="5" t="s">
        <v>26</v>
      </c>
      <c r="T920" s="5"/>
    </row>
    <row r="921" spans="1:20" x14ac:dyDescent="0.25">
      <c r="A921" s="5">
        <f>914</f>
      </c>
      <c r="B921" s="5" t="s">
        <v>940</v>
      </c>
      <c r="C921" s="5" t="s">
        <v>26</v>
      </c>
      <c r="D921" s="5" t="s">
        <v>26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0</v>
      </c>
      <c r="R921" s="5">
        <v>0</v>
      </c>
      <c r="S921" s="5" t="s">
        <v>26</v>
      </c>
      <c r="T921" s="5"/>
    </row>
    <row r="922" spans="1:20" x14ac:dyDescent="0.25">
      <c r="A922" s="5">
        <f>915</f>
      </c>
      <c r="B922" s="5" t="s">
        <v>941</v>
      </c>
      <c r="C922" s="5" t="s">
        <v>26</v>
      </c>
      <c r="D922" s="5" t="s">
        <v>26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0</v>
      </c>
      <c r="R922" s="5">
        <v>0</v>
      </c>
      <c r="S922" s="5" t="s">
        <v>26</v>
      </c>
      <c r="T922" s="5"/>
    </row>
    <row r="923" spans="1:20" x14ac:dyDescent="0.25">
      <c r="A923" s="5">
        <f>916</f>
      </c>
      <c r="B923" s="5" t="s">
        <v>942</v>
      </c>
      <c r="C923" s="5" t="s">
        <v>26</v>
      </c>
      <c r="D923" s="5" t="s">
        <v>26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0</v>
      </c>
      <c r="R923" s="5">
        <v>0</v>
      </c>
      <c r="S923" s="5" t="s">
        <v>26</v>
      </c>
      <c r="T923" s="5"/>
    </row>
    <row r="924" spans="1:20" x14ac:dyDescent="0.25">
      <c r="A924" s="5">
        <f>917</f>
      </c>
      <c r="B924" s="5" t="s">
        <v>943</v>
      </c>
      <c r="C924" s="5" t="s">
        <v>26</v>
      </c>
      <c r="D924" s="5" t="s">
        <v>26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0</v>
      </c>
      <c r="R924" s="5">
        <v>0</v>
      </c>
      <c r="S924" s="5" t="s">
        <v>26</v>
      </c>
      <c r="T924" s="5"/>
    </row>
    <row r="925" spans="1:20" x14ac:dyDescent="0.25">
      <c r="A925" s="5">
        <f>918</f>
      </c>
      <c r="B925" s="5" t="s">
        <v>944</v>
      </c>
      <c r="C925" s="5" t="s">
        <v>26</v>
      </c>
      <c r="D925" s="5" t="s">
        <v>26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0</v>
      </c>
      <c r="R925" s="5">
        <v>0</v>
      </c>
      <c r="S925" s="5" t="s">
        <v>26</v>
      </c>
      <c r="T925" s="5"/>
    </row>
    <row r="926" spans="1:20" x14ac:dyDescent="0.25">
      <c r="A926" s="5">
        <f>919</f>
      </c>
      <c r="B926" s="5" t="s">
        <v>945</v>
      </c>
      <c r="C926" s="5" t="s">
        <v>26</v>
      </c>
      <c r="D926" s="5" t="s">
        <v>26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0</v>
      </c>
      <c r="R926" s="5">
        <v>0</v>
      </c>
      <c r="S926" s="5" t="s">
        <v>26</v>
      </c>
      <c r="T926" s="5"/>
    </row>
    <row r="927" spans="1:20" x14ac:dyDescent="0.25">
      <c r="A927" s="5">
        <f>920</f>
      </c>
      <c r="B927" s="5" t="s">
        <v>946</v>
      </c>
      <c r="C927" s="5" t="s">
        <v>26</v>
      </c>
      <c r="D927" s="5" t="s">
        <v>26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0</v>
      </c>
      <c r="R927" s="5">
        <v>0</v>
      </c>
      <c r="S927" s="5" t="s">
        <v>26</v>
      </c>
      <c r="T927" s="5"/>
    </row>
    <row r="928" spans="1:20" x14ac:dyDescent="0.25">
      <c r="A928" s="5">
        <f>921</f>
      </c>
      <c r="B928" s="5" t="s">
        <v>947</v>
      </c>
      <c r="C928" s="5" t="s">
        <v>26</v>
      </c>
      <c r="D928" s="5" t="s">
        <v>26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0</v>
      </c>
      <c r="R928" s="5">
        <v>0</v>
      </c>
      <c r="S928" s="5" t="s">
        <v>26</v>
      </c>
      <c r="T928" s="5"/>
    </row>
    <row r="929" spans="1:20" x14ac:dyDescent="0.25">
      <c r="A929" s="5">
        <f>922</f>
      </c>
      <c r="B929" s="5" t="s">
        <v>948</v>
      </c>
      <c r="C929" s="5" t="s">
        <v>26</v>
      </c>
      <c r="D929" s="5" t="s">
        <v>26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0</v>
      </c>
      <c r="R929" s="5">
        <v>0</v>
      </c>
      <c r="S929" s="5" t="s">
        <v>26</v>
      </c>
      <c r="T929" s="5"/>
    </row>
    <row r="930" spans="1:20" x14ac:dyDescent="0.25">
      <c r="A930" s="5">
        <f>923</f>
      </c>
      <c r="B930" s="5" t="s">
        <v>949</v>
      </c>
      <c r="C930" s="5" t="s">
        <v>26</v>
      </c>
      <c r="D930" s="5" t="s">
        <v>26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0</v>
      </c>
      <c r="R930" s="5">
        <v>0</v>
      </c>
      <c r="S930" s="5" t="s">
        <v>26</v>
      </c>
      <c r="T930" s="5"/>
    </row>
    <row r="931" spans="1:20" x14ac:dyDescent="0.25">
      <c r="A931" s="5">
        <f>924</f>
      </c>
      <c r="B931" s="5" t="s">
        <v>950</v>
      </c>
      <c r="C931" s="5" t="s">
        <v>26</v>
      </c>
      <c r="D931" s="5" t="s">
        <v>26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0</v>
      </c>
      <c r="R931" s="5">
        <v>0</v>
      </c>
      <c r="S931" s="5" t="s">
        <v>26</v>
      </c>
      <c r="T931" s="5"/>
    </row>
    <row r="932" spans="1:20" x14ac:dyDescent="0.25">
      <c r="A932" s="5">
        <f>925</f>
      </c>
      <c r="B932" s="5" t="s">
        <v>951</v>
      </c>
      <c r="C932" s="5" t="s">
        <v>26</v>
      </c>
      <c r="D932" s="5" t="s">
        <v>26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0</v>
      </c>
      <c r="R932" s="5">
        <v>0</v>
      </c>
      <c r="S932" s="5" t="s">
        <v>26</v>
      </c>
      <c r="T932" s="5"/>
    </row>
    <row r="933" spans="1:20" x14ac:dyDescent="0.25">
      <c r="A933" s="5">
        <f>926</f>
      </c>
      <c r="B933" s="5" t="s">
        <v>952</v>
      </c>
      <c r="C933" s="5" t="s">
        <v>26</v>
      </c>
      <c r="D933" s="5" t="s">
        <v>26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0</v>
      </c>
      <c r="R933" s="5">
        <v>0</v>
      </c>
      <c r="S933" s="5" t="s">
        <v>26</v>
      </c>
      <c r="T933" s="5"/>
    </row>
    <row r="934" spans="1:20" x14ac:dyDescent="0.25">
      <c r="A934" s="5">
        <f>927</f>
      </c>
      <c r="B934" s="5" t="s">
        <v>953</v>
      </c>
      <c r="C934" s="5" t="s">
        <v>26</v>
      </c>
      <c r="D934" s="5" t="s">
        <v>26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0</v>
      </c>
      <c r="R934" s="5">
        <v>0</v>
      </c>
      <c r="S934" s="5" t="s">
        <v>26</v>
      </c>
      <c r="T934" s="5"/>
    </row>
    <row r="935" spans="1:20" x14ac:dyDescent="0.25">
      <c r="A935" s="5">
        <f>928</f>
      </c>
      <c r="B935" s="5" t="s">
        <v>954</v>
      </c>
      <c r="C935" s="5" t="s">
        <v>26</v>
      </c>
      <c r="D935" s="5" t="s">
        <v>26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0</v>
      </c>
      <c r="R935" s="5">
        <v>0</v>
      </c>
      <c r="S935" s="5" t="s">
        <v>26</v>
      </c>
      <c r="T935" s="5"/>
    </row>
    <row r="936" spans="1:20" x14ac:dyDescent="0.25">
      <c r="A936" s="5">
        <f>929</f>
      </c>
      <c r="B936" s="5" t="s">
        <v>955</v>
      </c>
      <c r="C936" s="5" t="s">
        <v>26</v>
      </c>
      <c r="D936" s="5" t="s">
        <v>26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0</v>
      </c>
      <c r="R936" s="5">
        <v>0</v>
      </c>
      <c r="S936" s="5" t="s">
        <v>26</v>
      </c>
      <c r="T936" s="5"/>
    </row>
    <row r="937" spans="1:20" x14ac:dyDescent="0.25">
      <c r="A937" s="5">
        <f>930</f>
      </c>
      <c r="B937" s="5" t="s">
        <v>956</v>
      </c>
      <c r="C937" s="5" t="s">
        <v>26</v>
      </c>
      <c r="D937" s="5" t="s">
        <v>26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0</v>
      </c>
      <c r="R937" s="5">
        <v>0</v>
      </c>
      <c r="S937" s="5" t="s">
        <v>26</v>
      </c>
      <c r="T937" s="5"/>
    </row>
    <row r="938" spans="1:20" x14ac:dyDescent="0.25">
      <c r="A938" s="5">
        <f>931</f>
      </c>
      <c r="B938" s="5" t="s">
        <v>957</v>
      </c>
      <c r="C938" s="5" t="s">
        <v>26</v>
      </c>
      <c r="D938" s="5" t="s">
        <v>26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0</v>
      </c>
      <c r="R938" s="5">
        <v>0</v>
      </c>
      <c r="S938" s="5" t="s">
        <v>26</v>
      </c>
      <c r="T938" s="5"/>
    </row>
    <row r="939" spans="1:20" x14ac:dyDescent="0.25">
      <c r="A939" s="5">
        <f>932</f>
      </c>
      <c r="B939" s="5" t="s">
        <v>958</v>
      </c>
      <c r="C939" s="5" t="s">
        <v>26</v>
      </c>
      <c r="D939" s="5" t="s">
        <v>26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0</v>
      </c>
      <c r="R939" s="5">
        <v>0</v>
      </c>
      <c r="S939" s="5" t="s">
        <v>26</v>
      </c>
      <c r="T939" s="5"/>
    </row>
    <row r="940" spans="1:20" x14ac:dyDescent="0.25">
      <c r="A940" s="5">
        <f>933</f>
      </c>
      <c r="B940" s="5" t="s">
        <v>959</v>
      </c>
      <c r="C940" s="5" t="s">
        <v>26</v>
      </c>
      <c r="D940" s="5" t="s">
        <v>26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0</v>
      </c>
      <c r="R940" s="5">
        <v>0</v>
      </c>
      <c r="S940" s="5" t="s">
        <v>26</v>
      </c>
      <c r="T940" s="5"/>
    </row>
    <row r="941" spans="1:20" x14ac:dyDescent="0.25">
      <c r="A941" s="5">
        <f>934</f>
      </c>
      <c r="B941" s="5" t="s">
        <v>960</v>
      </c>
      <c r="C941" s="5" t="s">
        <v>26</v>
      </c>
      <c r="D941" s="5" t="s">
        <v>26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0</v>
      </c>
      <c r="R941" s="5">
        <v>0</v>
      </c>
      <c r="S941" s="5" t="s">
        <v>26</v>
      </c>
      <c r="T941" s="5"/>
    </row>
    <row r="942" spans="1:20" x14ac:dyDescent="0.25">
      <c r="A942" s="5">
        <f>935</f>
      </c>
      <c r="B942" s="5" t="s">
        <v>961</v>
      </c>
      <c r="C942" s="5" t="s">
        <v>26</v>
      </c>
      <c r="D942" s="5" t="s">
        <v>26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0</v>
      </c>
      <c r="R942" s="5">
        <v>0</v>
      </c>
      <c r="S942" s="5" t="s">
        <v>26</v>
      </c>
      <c r="T942" s="5"/>
    </row>
    <row r="943" spans="1:20" x14ac:dyDescent="0.25">
      <c r="A943" s="5">
        <f>936</f>
      </c>
      <c r="B943" s="5" t="s">
        <v>962</v>
      </c>
      <c r="C943" s="5" t="s">
        <v>26</v>
      </c>
      <c r="D943" s="5" t="s">
        <v>26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0</v>
      </c>
      <c r="R943" s="5">
        <v>0</v>
      </c>
      <c r="S943" s="5" t="s">
        <v>26</v>
      </c>
      <c r="T943" s="5"/>
    </row>
    <row r="944" spans="1:20" x14ac:dyDescent="0.25">
      <c r="A944" s="5">
        <f>937</f>
      </c>
      <c r="B944" s="5" t="s">
        <v>963</v>
      </c>
      <c r="C944" s="5" t="s">
        <v>26</v>
      </c>
      <c r="D944" s="5" t="s">
        <v>26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0</v>
      </c>
      <c r="R944" s="5">
        <v>0</v>
      </c>
      <c r="S944" s="5" t="s">
        <v>26</v>
      </c>
      <c r="T944" s="5"/>
    </row>
    <row r="945" spans="1:20" x14ac:dyDescent="0.25">
      <c r="A945" s="5">
        <f>938</f>
      </c>
      <c r="B945" s="5" t="s">
        <v>964</v>
      </c>
      <c r="C945" s="5" t="s">
        <v>26</v>
      </c>
      <c r="D945" s="5" t="s">
        <v>26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0</v>
      </c>
      <c r="R945" s="5">
        <v>0</v>
      </c>
      <c r="S945" s="5" t="s">
        <v>26</v>
      </c>
      <c r="T945" s="5"/>
    </row>
    <row r="946" spans="1:20" x14ac:dyDescent="0.25">
      <c r="A946" s="5">
        <f>939</f>
      </c>
      <c r="B946" s="5" t="s">
        <v>965</v>
      </c>
      <c r="C946" s="5" t="s">
        <v>26</v>
      </c>
      <c r="D946" s="5" t="s">
        <v>26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0</v>
      </c>
      <c r="R946" s="5">
        <v>0</v>
      </c>
      <c r="S946" s="5" t="s">
        <v>26</v>
      </c>
      <c r="T946" s="5"/>
    </row>
    <row r="947" spans="1:20" x14ac:dyDescent="0.25">
      <c r="A947" s="5">
        <f>940</f>
      </c>
      <c r="B947" s="5" t="s">
        <v>966</v>
      </c>
      <c r="C947" s="5" t="s">
        <v>26</v>
      </c>
      <c r="D947" s="5" t="s">
        <v>26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0</v>
      </c>
      <c r="R947" s="5">
        <v>0</v>
      </c>
      <c r="S947" s="5" t="s">
        <v>26</v>
      </c>
      <c r="T947" s="5"/>
    </row>
    <row r="948" spans="1:20" x14ac:dyDescent="0.25">
      <c r="A948" s="5">
        <f>941</f>
      </c>
      <c r="B948" s="5" t="s">
        <v>967</v>
      </c>
      <c r="C948" s="5" t="s">
        <v>26</v>
      </c>
      <c r="D948" s="5" t="s">
        <v>26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0</v>
      </c>
      <c r="R948" s="5">
        <v>0</v>
      </c>
      <c r="S948" s="5" t="s">
        <v>26</v>
      </c>
      <c r="T948" s="5"/>
    </row>
    <row r="949" spans="1:20" x14ac:dyDescent="0.25">
      <c r="A949" s="5">
        <f>942</f>
      </c>
      <c r="B949" s="5" t="s">
        <v>968</v>
      </c>
      <c r="C949" s="5" t="s">
        <v>26</v>
      </c>
      <c r="D949" s="5" t="s">
        <v>26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0</v>
      </c>
      <c r="R949" s="5">
        <v>0</v>
      </c>
      <c r="S949" s="5" t="s">
        <v>26</v>
      </c>
      <c r="T949" s="5"/>
    </row>
    <row r="950" spans="1:20" x14ac:dyDescent="0.25">
      <c r="A950" s="5">
        <f>943</f>
      </c>
      <c r="B950" s="5" t="s">
        <v>969</v>
      </c>
      <c r="C950" s="5" t="s">
        <v>26</v>
      </c>
      <c r="D950" s="5" t="s">
        <v>26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0</v>
      </c>
      <c r="R950" s="5">
        <v>0</v>
      </c>
      <c r="S950" s="5" t="s">
        <v>26</v>
      </c>
      <c r="T950" s="5"/>
    </row>
    <row r="951" spans="1:20" x14ac:dyDescent="0.25">
      <c r="A951" s="5">
        <f>944</f>
      </c>
      <c r="B951" s="5" t="s">
        <v>970</v>
      </c>
      <c r="C951" s="5" t="s">
        <v>26</v>
      </c>
      <c r="D951" s="5" t="s">
        <v>26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0</v>
      </c>
      <c r="R951" s="5">
        <v>0</v>
      </c>
      <c r="S951" s="5" t="s">
        <v>26</v>
      </c>
      <c r="T951" s="5"/>
    </row>
    <row r="952" spans="1:20" x14ac:dyDescent="0.25">
      <c r="A952" s="5">
        <f>945</f>
      </c>
      <c r="B952" s="5" t="s">
        <v>971</v>
      </c>
      <c r="C952" s="5" t="s">
        <v>26</v>
      </c>
      <c r="D952" s="5" t="s">
        <v>26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0</v>
      </c>
      <c r="R952" s="5">
        <v>0</v>
      </c>
      <c r="S952" s="5" t="s">
        <v>26</v>
      </c>
      <c r="T952" s="5"/>
    </row>
    <row r="953" spans="1:20" x14ac:dyDescent="0.25">
      <c r="A953" s="5">
        <f>946</f>
      </c>
      <c r="B953" s="5" t="s">
        <v>972</v>
      </c>
      <c r="C953" s="5" t="s">
        <v>26</v>
      </c>
      <c r="D953" s="5" t="s">
        <v>26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0</v>
      </c>
      <c r="R953" s="5">
        <v>0</v>
      </c>
      <c r="S953" s="5" t="s">
        <v>26</v>
      </c>
      <c r="T953" s="5"/>
    </row>
    <row r="954" spans="1:20" x14ac:dyDescent="0.25">
      <c r="A954" s="5">
        <f>947</f>
      </c>
      <c r="B954" s="5" t="s">
        <v>973</v>
      </c>
      <c r="C954" s="5" t="s">
        <v>26</v>
      </c>
      <c r="D954" s="5" t="s">
        <v>26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0</v>
      </c>
      <c r="R954" s="5">
        <v>0</v>
      </c>
      <c r="S954" s="5" t="s">
        <v>26</v>
      </c>
      <c r="T954" s="5"/>
    </row>
    <row r="955" spans="1:20" x14ac:dyDescent="0.25">
      <c r="A955" s="5">
        <f>948</f>
      </c>
      <c r="B955" s="5" t="s">
        <v>974</v>
      </c>
      <c r="C955" s="5" t="s">
        <v>26</v>
      </c>
      <c r="D955" s="5" t="s">
        <v>26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0</v>
      </c>
      <c r="R955" s="5">
        <v>0</v>
      </c>
      <c r="S955" s="5" t="s">
        <v>26</v>
      </c>
      <c r="T955" s="5"/>
    </row>
    <row r="956" spans="1:20" x14ac:dyDescent="0.25">
      <c r="A956" s="5">
        <f>949</f>
      </c>
      <c r="B956" s="5" t="s">
        <v>975</v>
      </c>
      <c r="C956" s="5" t="s">
        <v>26</v>
      </c>
      <c r="D956" s="5" t="s">
        <v>26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0</v>
      </c>
      <c r="R956" s="5">
        <v>0</v>
      </c>
      <c r="S956" s="5" t="s">
        <v>26</v>
      </c>
      <c r="T956" s="5"/>
    </row>
    <row r="957" spans="1:20" x14ac:dyDescent="0.25">
      <c r="A957" s="5">
        <f>950</f>
      </c>
      <c r="B957" s="5" t="s">
        <v>976</v>
      </c>
      <c r="C957" s="5" t="s">
        <v>26</v>
      </c>
      <c r="D957" s="5" t="s">
        <v>26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0</v>
      </c>
      <c r="R957" s="5">
        <v>0</v>
      </c>
      <c r="S957" s="5" t="s">
        <v>26</v>
      </c>
      <c r="T957" s="5"/>
    </row>
    <row r="958" spans="1:20" x14ac:dyDescent="0.25">
      <c r="A958" s="5">
        <f>951</f>
      </c>
      <c r="B958" s="5" t="s">
        <v>977</v>
      </c>
      <c r="C958" s="5" t="s">
        <v>26</v>
      </c>
      <c r="D958" s="5" t="s">
        <v>26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0</v>
      </c>
      <c r="R958" s="5">
        <v>0</v>
      </c>
      <c r="S958" s="5" t="s">
        <v>26</v>
      </c>
      <c r="T958" s="5"/>
    </row>
    <row r="959" spans="1:20" x14ac:dyDescent="0.25">
      <c r="A959" s="5">
        <f>952</f>
      </c>
      <c r="B959" s="5" t="s">
        <v>978</v>
      </c>
      <c r="C959" s="5" t="s">
        <v>26</v>
      </c>
      <c r="D959" s="5" t="s">
        <v>26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0</v>
      </c>
      <c r="R959" s="5">
        <v>0</v>
      </c>
      <c r="S959" s="5" t="s">
        <v>26</v>
      </c>
      <c r="T959" s="5"/>
    </row>
    <row r="960" spans="1:20" x14ac:dyDescent="0.25">
      <c r="A960" s="5">
        <f>953</f>
      </c>
      <c r="B960" s="5" t="s">
        <v>979</v>
      </c>
      <c r="C960" s="5" t="s">
        <v>26</v>
      </c>
      <c r="D960" s="5" t="s">
        <v>26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0</v>
      </c>
      <c r="R960" s="5">
        <v>0</v>
      </c>
      <c r="S960" s="5" t="s">
        <v>26</v>
      </c>
      <c r="T960" s="5"/>
    </row>
    <row r="961" spans="1:20" x14ac:dyDescent="0.25">
      <c r="A961" s="5">
        <f>954</f>
      </c>
      <c r="B961" s="5" t="s">
        <v>980</v>
      </c>
      <c r="C961" s="5" t="s">
        <v>26</v>
      </c>
      <c r="D961" s="5" t="s">
        <v>26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0</v>
      </c>
      <c r="R961" s="5">
        <v>0</v>
      </c>
      <c r="S961" s="5" t="s">
        <v>26</v>
      </c>
      <c r="T961" s="5"/>
    </row>
    <row r="962" spans="1:20" x14ac:dyDescent="0.25">
      <c r="A962" s="5">
        <f>955</f>
      </c>
      <c r="B962" s="5" t="s">
        <v>981</v>
      </c>
      <c r="C962" s="5" t="s">
        <v>26</v>
      </c>
      <c r="D962" s="5" t="s">
        <v>26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0</v>
      </c>
      <c r="R962" s="5">
        <v>0</v>
      </c>
      <c r="S962" s="5" t="s">
        <v>26</v>
      </c>
      <c r="T962" s="5"/>
    </row>
    <row r="963" spans="1:20" x14ac:dyDescent="0.25">
      <c r="A963" s="5">
        <f>956</f>
      </c>
      <c r="B963" s="5" t="s">
        <v>982</v>
      </c>
      <c r="C963" s="5" t="s">
        <v>26</v>
      </c>
      <c r="D963" s="5" t="s">
        <v>26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0</v>
      </c>
      <c r="R963" s="5">
        <v>0</v>
      </c>
      <c r="S963" s="5" t="s">
        <v>26</v>
      </c>
      <c r="T963" s="5"/>
    </row>
    <row r="964" spans="1:20" x14ac:dyDescent="0.25">
      <c r="A964" s="5">
        <f>957</f>
      </c>
      <c r="B964" s="5" t="s">
        <v>983</v>
      </c>
      <c r="C964" s="5" t="s">
        <v>26</v>
      </c>
      <c r="D964" s="5" t="s">
        <v>26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0</v>
      </c>
      <c r="R964" s="5">
        <v>0</v>
      </c>
      <c r="S964" s="5" t="s">
        <v>26</v>
      </c>
      <c r="T964" s="5"/>
    </row>
    <row r="965" spans="1:20" x14ac:dyDescent="0.25">
      <c r="A965" s="5">
        <f>958</f>
      </c>
      <c r="B965" s="5" t="s">
        <v>984</v>
      </c>
      <c r="C965" s="5" t="s">
        <v>26</v>
      </c>
      <c r="D965" s="5" t="s">
        <v>26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0</v>
      </c>
      <c r="R965" s="5">
        <v>0</v>
      </c>
      <c r="S965" s="5" t="s">
        <v>26</v>
      </c>
      <c r="T965" s="5"/>
    </row>
    <row r="966" spans="1:20" x14ac:dyDescent="0.25">
      <c r="A966" s="5">
        <f>959</f>
      </c>
      <c r="B966" s="5" t="s">
        <v>985</v>
      </c>
      <c r="C966" s="5" t="s">
        <v>26</v>
      </c>
      <c r="D966" s="5" t="s">
        <v>26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0</v>
      </c>
      <c r="R966" s="5">
        <v>0</v>
      </c>
      <c r="S966" s="5" t="s">
        <v>26</v>
      </c>
      <c r="T966" s="5"/>
    </row>
    <row r="967" spans="1:20" x14ac:dyDescent="0.25">
      <c r="A967" s="5">
        <f>960</f>
      </c>
      <c r="B967" s="5" t="s">
        <v>986</v>
      </c>
      <c r="C967" s="5" t="s">
        <v>26</v>
      </c>
      <c r="D967" s="5" t="s">
        <v>26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0</v>
      </c>
      <c r="R967" s="5">
        <v>0</v>
      </c>
      <c r="S967" s="5" t="s">
        <v>26</v>
      </c>
      <c r="T967" s="5"/>
    </row>
    <row r="968" spans="1:20" x14ac:dyDescent="0.25">
      <c r="A968" s="5">
        <f>961</f>
      </c>
      <c r="B968" s="5" t="s">
        <v>987</v>
      </c>
      <c r="C968" s="5" t="s">
        <v>26</v>
      </c>
      <c r="D968" s="5" t="s">
        <v>26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0</v>
      </c>
      <c r="R968" s="5">
        <v>0</v>
      </c>
      <c r="S968" s="5" t="s">
        <v>26</v>
      </c>
      <c r="T968" s="5"/>
    </row>
    <row r="969" spans="1:20" x14ac:dyDescent="0.25">
      <c r="A969" s="5">
        <f>962</f>
      </c>
      <c r="B969" s="5" t="s">
        <v>988</v>
      </c>
      <c r="C969" s="5" t="s">
        <v>26</v>
      </c>
      <c r="D969" s="5" t="s">
        <v>26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0</v>
      </c>
      <c r="R969" s="5">
        <v>0</v>
      </c>
      <c r="S969" s="5" t="s">
        <v>26</v>
      </c>
      <c r="T969" s="5"/>
    </row>
    <row r="970" spans="1:20" x14ac:dyDescent="0.25">
      <c r="A970" s="5">
        <f>963</f>
      </c>
      <c r="B970" s="5" t="s">
        <v>989</v>
      </c>
      <c r="C970" s="5" t="s">
        <v>26</v>
      </c>
      <c r="D970" s="5" t="s">
        <v>26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0</v>
      </c>
      <c r="R970" s="5">
        <v>0</v>
      </c>
      <c r="S970" s="5" t="s">
        <v>26</v>
      </c>
      <c r="T970" s="5"/>
    </row>
    <row r="971" spans="1:20" x14ac:dyDescent="0.25">
      <c r="A971" s="5">
        <f>964</f>
      </c>
      <c r="B971" s="5" t="s">
        <v>990</v>
      </c>
      <c r="C971" s="5" t="s">
        <v>26</v>
      </c>
      <c r="D971" s="5" t="s">
        <v>26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0</v>
      </c>
      <c r="R971" s="5">
        <v>0</v>
      </c>
      <c r="S971" s="5" t="s">
        <v>26</v>
      </c>
      <c r="T971" s="5"/>
    </row>
    <row r="972" spans="1:20" x14ac:dyDescent="0.25">
      <c r="A972" s="5">
        <f>965</f>
      </c>
      <c r="B972" s="5" t="s">
        <v>991</v>
      </c>
      <c r="C972" s="5" t="s">
        <v>26</v>
      </c>
      <c r="D972" s="5" t="s">
        <v>26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0</v>
      </c>
      <c r="R972" s="5">
        <v>0</v>
      </c>
      <c r="S972" s="5" t="s">
        <v>26</v>
      </c>
      <c r="T972" s="5"/>
    </row>
    <row r="973" spans="1:20" x14ac:dyDescent="0.25">
      <c r="A973" s="5">
        <f>966</f>
      </c>
      <c r="B973" s="5" t="s">
        <v>992</v>
      </c>
      <c r="C973" s="5" t="s">
        <v>26</v>
      </c>
      <c r="D973" s="5" t="s">
        <v>26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0</v>
      </c>
      <c r="R973" s="5">
        <v>0</v>
      </c>
      <c r="S973" s="5" t="s">
        <v>26</v>
      </c>
      <c r="T973" s="5"/>
    </row>
    <row r="974" spans="1:20" x14ac:dyDescent="0.25">
      <c r="A974" s="5">
        <f>967</f>
      </c>
      <c r="B974" s="5" t="s">
        <v>993</v>
      </c>
      <c r="C974" s="5" t="s">
        <v>26</v>
      </c>
      <c r="D974" s="5" t="s">
        <v>26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0</v>
      </c>
      <c r="R974" s="5">
        <v>0</v>
      </c>
      <c r="S974" s="5" t="s">
        <v>26</v>
      </c>
      <c r="T974" s="5"/>
    </row>
    <row r="975" spans="1:20" x14ac:dyDescent="0.25">
      <c r="A975" s="5">
        <f>968</f>
      </c>
      <c r="B975" s="5" t="s">
        <v>994</v>
      </c>
      <c r="C975" s="5" t="s">
        <v>26</v>
      </c>
      <c r="D975" s="5" t="s">
        <v>26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0</v>
      </c>
      <c r="R975" s="5">
        <v>0</v>
      </c>
      <c r="S975" s="5" t="s">
        <v>26</v>
      </c>
      <c r="T975" s="5"/>
    </row>
    <row r="976" spans="1:20" x14ac:dyDescent="0.25">
      <c r="A976" s="5">
        <f>969</f>
      </c>
      <c r="B976" s="5" t="s">
        <v>995</v>
      </c>
      <c r="C976" s="5" t="s">
        <v>26</v>
      </c>
      <c r="D976" s="5" t="s">
        <v>26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0</v>
      </c>
      <c r="R976" s="5">
        <v>0</v>
      </c>
      <c r="S976" s="5" t="s">
        <v>26</v>
      </c>
      <c r="T976" s="5"/>
    </row>
    <row r="977" spans="1:20" x14ac:dyDescent="0.25">
      <c r="A977" s="5">
        <f>970</f>
      </c>
      <c r="B977" s="5" t="s">
        <v>996</v>
      </c>
      <c r="C977" s="5" t="s">
        <v>26</v>
      </c>
      <c r="D977" s="5" t="s">
        <v>26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0</v>
      </c>
      <c r="R977" s="5">
        <v>0</v>
      </c>
      <c r="S977" s="5" t="s">
        <v>26</v>
      </c>
      <c r="T977" s="5"/>
    </row>
    <row r="978" spans="1:20" x14ac:dyDescent="0.25">
      <c r="A978" s="5">
        <f>971</f>
      </c>
      <c r="B978" s="5" t="s">
        <v>997</v>
      </c>
      <c r="C978" s="5" t="s">
        <v>26</v>
      </c>
      <c r="D978" s="5" t="s">
        <v>26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0</v>
      </c>
      <c r="R978" s="5">
        <v>0</v>
      </c>
      <c r="S978" s="5" t="s">
        <v>26</v>
      </c>
      <c r="T978" s="5"/>
    </row>
    <row r="979" spans="1:20" x14ac:dyDescent="0.25">
      <c r="A979" s="5">
        <f>972</f>
      </c>
      <c r="B979" s="5" t="s">
        <v>998</v>
      </c>
      <c r="C979" s="5" t="s">
        <v>26</v>
      </c>
      <c r="D979" s="5" t="s">
        <v>26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0</v>
      </c>
      <c r="R979" s="5">
        <v>0</v>
      </c>
      <c r="S979" s="5" t="s">
        <v>26</v>
      </c>
      <c r="T979" s="5"/>
    </row>
    <row r="980" spans="1:20" x14ac:dyDescent="0.25">
      <c r="A980" s="5">
        <f>973</f>
      </c>
      <c r="B980" s="5" t="s">
        <v>999</v>
      </c>
      <c r="C980" s="5" t="s">
        <v>26</v>
      </c>
      <c r="D980" s="5" t="s">
        <v>26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0</v>
      </c>
      <c r="R980" s="5">
        <v>0</v>
      </c>
      <c r="S980" s="5" t="s">
        <v>26</v>
      </c>
      <c r="T980" s="5"/>
    </row>
    <row r="981" spans="1:20" x14ac:dyDescent="0.25">
      <c r="A981" s="5">
        <f>974</f>
      </c>
      <c r="B981" s="5" t="s">
        <v>1000</v>
      </c>
      <c r="C981" s="5" t="s">
        <v>26</v>
      </c>
      <c r="D981" s="5" t="s">
        <v>26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0</v>
      </c>
      <c r="R981" s="5">
        <v>0</v>
      </c>
      <c r="S981" s="5" t="s">
        <v>26</v>
      </c>
      <c r="T981" s="5"/>
    </row>
    <row r="982" spans="1:20" x14ac:dyDescent="0.25">
      <c r="A982" s="5">
        <f>975</f>
      </c>
      <c r="B982" s="5" t="s">
        <v>1001</v>
      </c>
      <c r="C982" s="5" t="s">
        <v>26</v>
      </c>
      <c r="D982" s="5" t="s">
        <v>26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0</v>
      </c>
      <c r="R982" s="5">
        <v>0</v>
      </c>
      <c r="S982" s="5" t="s">
        <v>26</v>
      </c>
      <c r="T982" s="5"/>
    </row>
    <row r="983" spans="1:20" x14ac:dyDescent="0.25">
      <c r="A983" s="5">
        <f>976</f>
      </c>
      <c r="B983" s="5" t="s">
        <v>1002</v>
      </c>
      <c r="C983" s="5" t="s">
        <v>26</v>
      </c>
      <c r="D983" s="5" t="s">
        <v>26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0</v>
      </c>
      <c r="R983" s="5">
        <v>0</v>
      </c>
      <c r="S983" s="5" t="s">
        <v>26</v>
      </c>
      <c r="T983" s="5"/>
    </row>
    <row r="984" spans="1:20" x14ac:dyDescent="0.25">
      <c r="A984" s="5">
        <f>977</f>
      </c>
      <c r="B984" s="5" t="s">
        <v>1003</v>
      </c>
      <c r="C984" s="5" t="s">
        <v>26</v>
      </c>
      <c r="D984" s="5" t="s">
        <v>26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0</v>
      </c>
      <c r="R984" s="5">
        <v>0</v>
      </c>
      <c r="S984" s="5" t="s">
        <v>26</v>
      </c>
      <c r="T984" s="5"/>
    </row>
    <row r="985" spans="1:20" x14ac:dyDescent="0.25">
      <c r="A985" s="5">
        <f>978</f>
      </c>
      <c r="B985" s="5" t="s">
        <v>1004</v>
      </c>
      <c r="C985" s="5" t="s">
        <v>26</v>
      </c>
      <c r="D985" s="5" t="s">
        <v>26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0</v>
      </c>
      <c r="R985" s="5">
        <v>0</v>
      </c>
      <c r="S985" s="5" t="s">
        <v>26</v>
      </c>
      <c r="T985" s="5"/>
    </row>
    <row r="986" spans="1:20" x14ac:dyDescent="0.25">
      <c r="A986" s="5">
        <f>979</f>
      </c>
      <c r="B986" s="5" t="s">
        <v>1005</v>
      </c>
      <c r="C986" s="5" t="s">
        <v>26</v>
      </c>
      <c r="D986" s="5" t="s">
        <v>26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0</v>
      </c>
      <c r="R986" s="5">
        <v>0</v>
      </c>
      <c r="S986" s="5" t="s">
        <v>26</v>
      </c>
      <c r="T986" s="5"/>
    </row>
    <row r="987" spans="1:20" x14ac:dyDescent="0.25">
      <c r="A987" s="5">
        <f>980</f>
      </c>
      <c r="B987" s="5" t="s">
        <v>1006</v>
      </c>
      <c r="C987" s="5" t="s">
        <v>26</v>
      </c>
      <c r="D987" s="5" t="s">
        <v>26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0</v>
      </c>
      <c r="R987" s="5">
        <v>0</v>
      </c>
      <c r="S987" s="5" t="s">
        <v>26</v>
      </c>
      <c r="T987" s="5"/>
    </row>
    <row r="988" spans="1:20" x14ac:dyDescent="0.25">
      <c r="A988" s="5">
        <f>981</f>
      </c>
      <c r="B988" s="5" t="s">
        <v>1007</v>
      </c>
      <c r="C988" s="5" t="s">
        <v>26</v>
      </c>
      <c r="D988" s="5" t="s">
        <v>26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0</v>
      </c>
      <c r="R988" s="5">
        <v>0</v>
      </c>
      <c r="S988" s="5" t="s">
        <v>26</v>
      </c>
      <c r="T988" s="5"/>
    </row>
    <row r="989" spans="1:20" x14ac:dyDescent="0.25">
      <c r="A989" s="5">
        <f>982</f>
      </c>
      <c r="B989" s="5" t="s">
        <v>1008</v>
      </c>
      <c r="C989" s="5" t="s">
        <v>26</v>
      </c>
      <c r="D989" s="5" t="s">
        <v>26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0</v>
      </c>
      <c r="R989" s="5">
        <v>0</v>
      </c>
      <c r="S989" s="5" t="s">
        <v>26</v>
      </c>
      <c r="T989" s="5"/>
    </row>
    <row r="990" spans="1:20" x14ac:dyDescent="0.25">
      <c r="A990" s="5">
        <f>983</f>
      </c>
      <c r="B990" s="5" t="s">
        <v>1009</v>
      </c>
      <c r="C990" s="5" t="s">
        <v>26</v>
      </c>
      <c r="D990" s="5" t="s">
        <v>26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0</v>
      </c>
      <c r="R990" s="5">
        <v>0</v>
      </c>
      <c r="S990" s="5" t="s">
        <v>26</v>
      </c>
      <c r="T990" s="5"/>
    </row>
    <row r="991" spans="1:20" x14ac:dyDescent="0.25">
      <c r="A991" s="5">
        <f>984</f>
      </c>
      <c r="B991" s="5" t="s">
        <v>1010</v>
      </c>
      <c r="C991" s="5" t="s">
        <v>26</v>
      </c>
      <c r="D991" s="5" t="s">
        <v>26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0</v>
      </c>
      <c r="R991" s="5">
        <v>0</v>
      </c>
      <c r="S991" s="5" t="s">
        <v>26</v>
      </c>
      <c r="T991" s="5"/>
    </row>
    <row r="992" spans="1:20" x14ac:dyDescent="0.25">
      <c r="A992" s="5">
        <f>985</f>
      </c>
      <c r="B992" s="5" t="s">
        <v>1011</v>
      </c>
      <c r="C992" s="5" t="s">
        <v>26</v>
      </c>
      <c r="D992" s="5" t="s">
        <v>26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0</v>
      </c>
      <c r="R992" s="5">
        <v>0</v>
      </c>
      <c r="S992" s="5" t="s">
        <v>26</v>
      </c>
      <c r="T992" s="5"/>
    </row>
    <row r="993" spans="1:20" x14ac:dyDescent="0.25">
      <c r="A993" s="5">
        <f>986</f>
      </c>
      <c r="B993" s="5" t="s">
        <v>1012</v>
      </c>
      <c r="C993" s="5" t="s">
        <v>26</v>
      </c>
      <c r="D993" s="5" t="s">
        <v>26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0</v>
      </c>
      <c r="R993" s="5">
        <v>0</v>
      </c>
      <c r="S993" s="5" t="s">
        <v>26</v>
      </c>
      <c r="T993" s="5"/>
    </row>
    <row r="994" spans="1:20" x14ac:dyDescent="0.25">
      <c r="A994" s="5">
        <f>987</f>
      </c>
      <c r="B994" s="5" t="s">
        <v>1013</v>
      </c>
      <c r="C994" s="5" t="s">
        <v>26</v>
      </c>
      <c r="D994" s="5" t="s">
        <v>26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0</v>
      </c>
      <c r="R994" s="5">
        <v>0</v>
      </c>
      <c r="S994" s="5" t="s">
        <v>26</v>
      </c>
      <c r="T994" s="5"/>
    </row>
    <row r="995" spans="1:20" x14ac:dyDescent="0.25">
      <c r="A995" s="5">
        <f>988</f>
      </c>
      <c r="B995" s="5" t="s">
        <v>1014</v>
      </c>
      <c r="C995" s="5" t="s">
        <v>26</v>
      </c>
      <c r="D995" s="5" t="s">
        <v>26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0</v>
      </c>
      <c r="R995" s="5">
        <v>0</v>
      </c>
      <c r="S995" s="5" t="s">
        <v>26</v>
      </c>
      <c r="T995" s="5"/>
    </row>
    <row r="996" spans="1:20" x14ac:dyDescent="0.25">
      <c r="A996" s="5">
        <f>989</f>
      </c>
      <c r="B996" s="5" t="s">
        <v>1015</v>
      </c>
      <c r="C996" s="5" t="s">
        <v>26</v>
      </c>
      <c r="D996" s="5" t="s">
        <v>26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0</v>
      </c>
      <c r="R996" s="5">
        <v>0</v>
      </c>
      <c r="S996" s="5" t="s">
        <v>26</v>
      </c>
      <c r="T996" s="5"/>
    </row>
    <row r="997" spans="1:20" x14ac:dyDescent="0.25">
      <c r="A997" s="5">
        <f>990</f>
      </c>
      <c r="B997" s="5" t="s">
        <v>1016</v>
      </c>
      <c r="C997" s="5" t="s">
        <v>26</v>
      </c>
      <c r="D997" s="5" t="s">
        <v>26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0</v>
      </c>
      <c r="R997" s="5">
        <v>0</v>
      </c>
      <c r="S997" s="5" t="s">
        <v>26</v>
      </c>
      <c r="T997" s="5"/>
    </row>
    <row r="998" spans="1:20" x14ac:dyDescent="0.25">
      <c r="A998" s="5">
        <f>991</f>
      </c>
      <c r="B998" s="5" t="s">
        <v>1017</v>
      </c>
      <c r="C998" s="5" t="s">
        <v>26</v>
      </c>
      <c r="D998" s="5" t="s">
        <v>26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0</v>
      </c>
      <c r="R998" s="5">
        <v>0</v>
      </c>
      <c r="S998" s="5" t="s">
        <v>26</v>
      </c>
      <c r="T998" s="5"/>
    </row>
    <row r="999" spans="1:20" x14ac:dyDescent="0.25">
      <c r="A999" s="5">
        <f>992</f>
      </c>
      <c r="B999" s="5" t="s">
        <v>1018</v>
      </c>
      <c r="C999" s="5" t="s">
        <v>26</v>
      </c>
      <c r="D999" s="5" t="s">
        <v>26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0</v>
      </c>
      <c r="R999" s="5">
        <v>0</v>
      </c>
      <c r="S999" s="5" t="s">
        <v>26</v>
      </c>
      <c r="T999" s="5"/>
    </row>
    <row r="1000" spans="1:20" x14ac:dyDescent="0.25">
      <c r="A1000" s="5">
        <f>993</f>
      </c>
      <c r="B1000" s="5" t="s">
        <v>1019</v>
      </c>
      <c r="C1000" s="5" t="s">
        <v>26</v>
      </c>
      <c r="D1000" s="5" t="s">
        <v>26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0</v>
      </c>
      <c r="R1000" s="5">
        <v>0</v>
      </c>
      <c r="S1000" s="5" t="s">
        <v>26</v>
      </c>
      <c r="T1000" s="5"/>
    </row>
    <row r="1001" spans="1:20" x14ac:dyDescent="0.25">
      <c r="A1001" s="5">
        <f>994</f>
      </c>
      <c r="B1001" s="5" t="s">
        <v>1020</v>
      </c>
      <c r="C1001" s="5" t="s">
        <v>26</v>
      </c>
      <c r="D1001" s="5" t="s">
        <v>26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0</v>
      </c>
      <c r="R1001" s="5">
        <v>0</v>
      </c>
      <c r="S1001" s="5" t="s">
        <v>26</v>
      </c>
      <c r="T1001" s="5"/>
    </row>
    <row r="1002" spans="1:20" x14ac:dyDescent="0.25">
      <c r="A1002" s="5">
        <f>995</f>
      </c>
      <c r="B1002" s="5" t="s">
        <v>1021</v>
      </c>
      <c r="C1002" s="5" t="s">
        <v>26</v>
      </c>
      <c r="D1002" s="5" t="s">
        <v>26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0</v>
      </c>
      <c r="R1002" s="5">
        <v>0</v>
      </c>
      <c r="S1002" s="5" t="s">
        <v>26</v>
      </c>
      <c r="T1002" s="5"/>
    </row>
    <row r="1003" spans="1:20" x14ac:dyDescent="0.25">
      <c r="A1003" s="5">
        <f>996</f>
      </c>
      <c r="B1003" s="5" t="s">
        <v>1022</v>
      </c>
      <c r="C1003" s="5" t="s">
        <v>26</v>
      </c>
      <c r="D1003" s="5" t="s">
        <v>26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0</v>
      </c>
      <c r="R1003" s="5">
        <v>0</v>
      </c>
      <c r="S1003" s="5" t="s">
        <v>26</v>
      </c>
      <c r="T1003" s="5"/>
    </row>
    <row r="1004" spans="1:20" x14ac:dyDescent="0.25">
      <c r="A1004" s="5">
        <f>997</f>
      </c>
      <c r="B1004" s="5" t="s">
        <v>1023</v>
      </c>
      <c r="C1004" s="5" t="s">
        <v>26</v>
      </c>
      <c r="D1004" s="5" t="s">
        <v>26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0</v>
      </c>
      <c r="R1004" s="5">
        <v>0</v>
      </c>
      <c r="S1004" s="5" t="s">
        <v>26</v>
      </c>
      <c r="T1004" s="5"/>
    </row>
    <row r="1005" spans="1:20" x14ac:dyDescent="0.25">
      <c r="A1005" s="5">
        <f>998</f>
      </c>
      <c r="B1005" s="5" t="s">
        <v>1024</v>
      </c>
      <c r="C1005" s="5" t="s">
        <v>26</v>
      </c>
      <c r="D1005" s="5" t="s">
        <v>26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0</v>
      </c>
      <c r="R1005" s="5">
        <v>0</v>
      </c>
      <c r="S1005" s="5" t="s">
        <v>26</v>
      </c>
      <c r="T1005" s="5"/>
    </row>
    <row r="1006" spans="1:20" x14ac:dyDescent="0.25">
      <c r="A1006" s="5">
        <f>999</f>
      </c>
      <c r="B1006" s="5" t="s">
        <v>1025</v>
      </c>
      <c r="C1006" s="5" t="s">
        <v>26</v>
      </c>
      <c r="D1006" s="5" t="s">
        <v>26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0</v>
      </c>
      <c r="R1006" s="5">
        <v>0</v>
      </c>
      <c r="S1006" s="5" t="s">
        <v>26</v>
      </c>
      <c r="T1006" s="5"/>
    </row>
    <row r="1007" spans="1:20" x14ac:dyDescent="0.25">
      <c r="A1007" s="5">
        <f>1000</f>
      </c>
      <c r="B1007" s="5" t="s">
        <v>1026</v>
      </c>
      <c r="C1007" s="5" t="s">
        <v>26</v>
      </c>
      <c r="D1007" s="5" t="s">
        <v>26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0</v>
      </c>
      <c r="R1007" s="5">
        <v>0</v>
      </c>
      <c r="S1007" s="5" t="s">
        <v>26</v>
      </c>
      <c r="T1007" s="5"/>
    </row>
    <row r="1008" spans="1:20" x14ac:dyDescent="0.25">
      <c r="A1008" s="5">
        <f>1001</f>
      </c>
      <c r="B1008" s="5" t="s">
        <v>1027</v>
      </c>
      <c r="C1008" s="5" t="s">
        <v>26</v>
      </c>
      <c r="D1008" s="5" t="s">
        <v>26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0</v>
      </c>
      <c r="R1008" s="5">
        <v>0</v>
      </c>
      <c r="S1008" s="5" t="s">
        <v>26</v>
      </c>
      <c r="T1008" s="5"/>
    </row>
    <row r="1009" spans="1:20" x14ac:dyDescent="0.25">
      <c r="A1009" s="5">
        <f>1002</f>
      </c>
      <c r="B1009" s="5" t="s">
        <v>1028</v>
      </c>
      <c r="C1009" s="5" t="s">
        <v>26</v>
      </c>
      <c r="D1009" s="5" t="s">
        <v>26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0</v>
      </c>
      <c r="R1009" s="5">
        <v>0</v>
      </c>
      <c r="S1009" s="5" t="s">
        <v>26</v>
      </c>
      <c r="T1009" s="5"/>
    </row>
    <row r="1010" spans="1:20" x14ac:dyDescent="0.25">
      <c r="A1010" s="5">
        <f>1003</f>
      </c>
      <c r="B1010" s="5" t="s">
        <v>1029</v>
      </c>
      <c r="C1010" s="5" t="s">
        <v>26</v>
      </c>
      <c r="D1010" s="5" t="s">
        <v>26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0</v>
      </c>
      <c r="R1010" s="5">
        <v>0</v>
      </c>
      <c r="S1010" s="5" t="s">
        <v>26</v>
      </c>
      <c r="T1010" s="5"/>
    </row>
    <row r="1011" spans="1:20" x14ac:dyDescent="0.25">
      <c r="A1011" s="5">
        <f>1004</f>
      </c>
      <c r="B1011" s="5" t="s">
        <v>1030</v>
      </c>
      <c r="C1011" s="5" t="s">
        <v>26</v>
      </c>
      <c r="D1011" s="5" t="s">
        <v>26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0</v>
      </c>
      <c r="R1011" s="5">
        <v>0</v>
      </c>
      <c r="S1011" s="5" t="s">
        <v>26</v>
      </c>
      <c r="T1011" s="5"/>
    </row>
    <row r="1012" spans="1:20" x14ac:dyDescent="0.25">
      <c r="A1012" s="5">
        <f>1005</f>
      </c>
      <c r="B1012" s="5" t="s">
        <v>1031</v>
      </c>
      <c r="C1012" s="5" t="s">
        <v>26</v>
      </c>
      <c r="D1012" s="5" t="s">
        <v>26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0</v>
      </c>
      <c r="R1012" s="5">
        <v>0</v>
      </c>
      <c r="S1012" s="5" t="s">
        <v>26</v>
      </c>
      <c r="T1012" s="5"/>
    </row>
    <row r="1013" spans="1:20" x14ac:dyDescent="0.25">
      <c r="A1013" s="5">
        <f>1006</f>
      </c>
      <c r="B1013" s="5" t="s">
        <v>1032</v>
      </c>
      <c r="C1013" s="5" t="s">
        <v>26</v>
      </c>
      <c r="D1013" s="5" t="s">
        <v>26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0</v>
      </c>
      <c r="R1013" s="5">
        <v>0</v>
      </c>
      <c r="S1013" s="5" t="s">
        <v>26</v>
      </c>
      <c r="T1013" s="5"/>
    </row>
    <row r="1014" spans="1:20" x14ac:dyDescent="0.25">
      <c r="A1014" s="5">
        <f>1007</f>
      </c>
      <c r="B1014" s="5" t="s">
        <v>1033</v>
      </c>
      <c r="C1014" s="5" t="s">
        <v>26</v>
      </c>
      <c r="D1014" s="5" t="s">
        <v>26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0</v>
      </c>
      <c r="R1014" s="5">
        <v>0</v>
      </c>
      <c r="S1014" s="5" t="s">
        <v>26</v>
      </c>
      <c r="T1014" s="5"/>
    </row>
    <row r="1015" spans="1:20" x14ac:dyDescent="0.25">
      <c r="A1015" s="5">
        <f>1008</f>
      </c>
      <c r="B1015" s="5" t="s">
        <v>1034</v>
      </c>
      <c r="C1015" s="5" t="s">
        <v>26</v>
      </c>
      <c r="D1015" s="5" t="s">
        <v>26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0</v>
      </c>
      <c r="R1015" s="5">
        <v>0</v>
      </c>
      <c r="S1015" s="5" t="s">
        <v>26</v>
      </c>
      <c r="T1015" s="5"/>
    </row>
    <row r="1016" spans="1:20" x14ac:dyDescent="0.25">
      <c r="A1016" s="5">
        <f>1009</f>
      </c>
      <c r="B1016" s="5" t="s">
        <v>1035</v>
      </c>
      <c r="C1016" s="5" t="s">
        <v>26</v>
      </c>
      <c r="D1016" s="5" t="s">
        <v>26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0</v>
      </c>
      <c r="R1016" s="5">
        <v>0</v>
      </c>
      <c r="S1016" s="5" t="s">
        <v>26</v>
      </c>
      <c r="T1016" s="5"/>
    </row>
    <row r="1017" spans="1:20" x14ac:dyDescent="0.25">
      <c r="A1017" s="5">
        <f>1010</f>
      </c>
      <c r="B1017" s="5" t="s">
        <v>1036</v>
      </c>
      <c r="C1017" s="5" t="s">
        <v>26</v>
      </c>
      <c r="D1017" s="5" t="s">
        <v>26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0</v>
      </c>
      <c r="R1017" s="5">
        <v>0</v>
      </c>
      <c r="S1017" s="5" t="s">
        <v>26</v>
      </c>
      <c r="T1017" s="5"/>
    </row>
    <row r="1018" spans="1:20" x14ac:dyDescent="0.25">
      <c r="A1018" s="5">
        <f>1011</f>
      </c>
      <c r="B1018" s="5" t="s">
        <v>1037</v>
      </c>
      <c r="C1018" s="5" t="s">
        <v>26</v>
      </c>
      <c r="D1018" s="5" t="s">
        <v>26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0</v>
      </c>
      <c r="R1018" s="5">
        <v>0</v>
      </c>
      <c r="S1018" s="5" t="s">
        <v>26</v>
      </c>
      <c r="T1018" s="5"/>
    </row>
    <row r="1019" spans="1:20" x14ac:dyDescent="0.25">
      <c r="A1019" s="5">
        <f>1012</f>
      </c>
      <c r="B1019" s="5" t="s">
        <v>1038</v>
      </c>
      <c r="C1019" s="5" t="s">
        <v>26</v>
      </c>
      <c r="D1019" s="5" t="s">
        <v>26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0</v>
      </c>
      <c r="R1019" s="5">
        <v>0</v>
      </c>
      <c r="S1019" s="5" t="s">
        <v>26</v>
      </c>
      <c r="T1019" s="5"/>
    </row>
    <row r="1020" spans="1:20" x14ac:dyDescent="0.25">
      <c r="A1020" s="5">
        <f>1013</f>
      </c>
      <c r="B1020" s="5" t="s">
        <v>1039</v>
      </c>
      <c r="C1020" s="5" t="s">
        <v>26</v>
      </c>
      <c r="D1020" s="5" t="s">
        <v>26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0</v>
      </c>
      <c r="R1020" s="5">
        <v>0</v>
      </c>
      <c r="S1020" s="5" t="s">
        <v>26</v>
      </c>
      <c r="T1020" s="5"/>
    </row>
    <row r="1021" spans="1:20" x14ac:dyDescent="0.25">
      <c r="A1021" s="5">
        <f>1014</f>
      </c>
      <c r="B1021" s="5" t="s">
        <v>1040</v>
      </c>
      <c r="C1021" s="5" t="s">
        <v>26</v>
      </c>
      <c r="D1021" s="5" t="s">
        <v>26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0</v>
      </c>
      <c r="R1021" s="5">
        <v>0</v>
      </c>
      <c r="S1021" s="5" t="s">
        <v>26</v>
      </c>
      <c r="T1021" s="5"/>
    </row>
    <row r="1022" spans="1:20" x14ac:dyDescent="0.25">
      <c r="A1022" s="5">
        <f>1015</f>
      </c>
      <c r="B1022" s="5" t="s">
        <v>1041</v>
      </c>
      <c r="C1022" s="5" t="s">
        <v>26</v>
      </c>
      <c r="D1022" s="5" t="s">
        <v>26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0</v>
      </c>
      <c r="R1022" s="5">
        <v>0</v>
      </c>
      <c r="S1022" s="5" t="s">
        <v>26</v>
      </c>
      <c r="T1022" s="5"/>
    </row>
    <row r="1023" spans="1:20" x14ac:dyDescent="0.25">
      <c r="A1023" s="5">
        <f>1016</f>
      </c>
      <c r="B1023" s="5" t="s">
        <v>1042</v>
      </c>
      <c r="C1023" s="5" t="s">
        <v>26</v>
      </c>
      <c r="D1023" s="5" t="s">
        <v>26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0</v>
      </c>
      <c r="R1023" s="5">
        <v>0</v>
      </c>
      <c r="S1023" s="5" t="s">
        <v>26</v>
      </c>
      <c r="T1023" s="5"/>
    </row>
    <row r="1024" spans="1:20" x14ac:dyDescent="0.25">
      <c r="A1024" s="5">
        <f>1017</f>
      </c>
      <c r="B1024" s="5" t="s">
        <v>1043</v>
      </c>
      <c r="C1024" s="5" t="s">
        <v>26</v>
      </c>
      <c r="D1024" s="5" t="s">
        <v>26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0</v>
      </c>
      <c r="R1024" s="5">
        <v>0</v>
      </c>
      <c r="S1024" s="5" t="s">
        <v>26</v>
      </c>
      <c r="T1024" s="5"/>
    </row>
    <row r="1025" spans="1:20" x14ac:dyDescent="0.25">
      <c r="A1025" s="5">
        <f>1018</f>
      </c>
      <c r="B1025" s="5" t="s">
        <v>1044</v>
      </c>
      <c r="C1025" s="5" t="s">
        <v>26</v>
      </c>
      <c r="D1025" s="5" t="s">
        <v>26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0</v>
      </c>
      <c r="R1025" s="5">
        <v>0</v>
      </c>
      <c r="S1025" s="5" t="s">
        <v>26</v>
      </c>
      <c r="T1025" s="5"/>
    </row>
    <row r="1026" spans="1:20" x14ac:dyDescent="0.25">
      <c r="A1026" s="5">
        <f>1019</f>
      </c>
      <c r="B1026" s="5" t="s">
        <v>1045</v>
      </c>
      <c r="C1026" s="5" t="s">
        <v>26</v>
      </c>
      <c r="D1026" s="5" t="s">
        <v>26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0</v>
      </c>
      <c r="R1026" s="5">
        <v>0</v>
      </c>
      <c r="S1026" s="5" t="s">
        <v>26</v>
      </c>
      <c r="T1026" s="5"/>
    </row>
    <row r="1027" spans="1:20" x14ac:dyDescent="0.25">
      <c r="A1027" s="5">
        <f>1020</f>
      </c>
      <c r="B1027" s="5" t="s">
        <v>1046</v>
      </c>
      <c r="C1027" s="5" t="s">
        <v>26</v>
      </c>
      <c r="D1027" s="5" t="s">
        <v>26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0</v>
      </c>
      <c r="R1027" s="5">
        <v>0</v>
      </c>
      <c r="S1027" s="5" t="s">
        <v>26</v>
      </c>
      <c r="T1027" s="5"/>
    </row>
    <row r="1028" spans="1:20" x14ac:dyDescent="0.25">
      <c r="A1028" s="5">
        <f>1021</f>
      </c>
      <c r="B1028" s="5" t="s">
        <v>1047</v>
      </c>
      <c r="C1028" s="5" t="s">
        <v>26</v>
      </c>
      <c r="D1028" s="5" t="s">
        <v>26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0</v>
      </c>
      <c r="R1028" s="5">
        <v>0</v>
      </c>
      <c r="S1028" s="5" t="s">
        <v>26</v>
      </c>
      <c r="T1028" s="5"/>
    </row>
    <row r="1029" spans="1:20" x14ac:dyDescent="0.25">
      <c r="A1029" s="5">
        <f>1022</f>
      </c>
      <c r="B1029" s="5" t="s">
        <v>1048</v>
      </c>
      <c r="C1029" s="5" t="s">
        <v>26</v>
      </c>
      <c r="D1029" s="5" t="s">
        <v>26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0</v>
      </c>
      <c r="R1029" s="5">
        <v>0</v>
      </c>
      <c r="S1029" s="5" t="s">
        <v>26</v>
      </c>
      <c r="T1029" s="5"/>
    </row>
    <row r="1030" spans="1:20" x14ac:dyDescent="0.25">
      <c r="A1030" s="5">
        <f>1023</f>
      </c>
      <c r="B1030" s="5" t="s">
        <v>1049</v>
      </c>
      <c r="C1030" s="5" t="s">
        <v>26</v>
      </c>
      <c r="D1030" s="5" t="s">
        <v>26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0</v>
      </c>
      <c r="R1030" s="5">
        <v>0</v>
      </c>
      <c r="S1030" s="5" t="s">
        <v>26</v>
      </c>
      <c r="T1030" s="5"/>
    </row>
    <row r="1031" spans="1:20" x14ac:dyDescent="0.25">
      <c r="A1031" s="5">
        <f>1024</f>
      </c>
      <c r="B1031" s="5" t="s">
        <v>1050</v>
      </c>
      <c r="C1031" s="5" t="s">
        <v>26</v>
      </c>
      <c r="D1031" s="5" t="s">
        <v>26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0</v>
      </c>
      <c r="R1031" s="5">
        <v>0</v>
      </c>
      <c r="S1031" s="5" t="s">
        <v>26</v>
      </c>
      <c r="T1031" s="5"/>
    </row>
    <row r="1032" spans="1:20" x14ac:dyDescent="0.25">
      <c r="A1032" s="5">
        <f>1025</f>
      </c>
      <c r="B1032" s="5" t="s">
        <v>1051</v>
      </c>
      <c r="C1032" s="5" t="s">
        <v>26</v>
      </c>
      <c r="D1032" s="5" t="s">
        <v>26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0</v>
      </c>
      <c r="R1032" s="5">
        <v>0</v>
      </c>
      <c r="S1032" s="5" t="s">
        <v>26</v>
      </c>
      <c r="T1032" s="5"/>
    </row>
    <row r="1033" spans="1:20" x14ac:dyDescent="0.25">
      <c r="A1033" s="5">
        <f>1026</f>
      </c>
      <c r="B1033" s="5" t="s">
        <v>1052</v>
      </c>
      <c r="C1033" s="5" t="s">
        <v>26</v>
      </c>
      <c r="D1033" s="5" t="s">
        <v>26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0</v>
      </c>
      <c r="R1033" s="5">
        <v>0</v>
      </c>
      <c r="S1033" s="5" t="s">
        <v>26</v>
      </c>
      <c r="T1033" s="5"/>
    </row>
    <row r="1034" spans="1:20" x14ac:dyDescent="0.25">
      <c r="A1034" s="5">
        <f>1027</f>
      </c>
      <c r="B1034" s="5" t="s">
        <v>1053</v>
      </c>
      <c r="C1034" s="5" t="s">
        <v>26</v>
      </c>
      <c r="D1034" s="5" t="s">
        <v>26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0</v>
      </c>
      <c r="R1034" s="5">
        <v>0</v>
      </c>
      <c r="S1034" s="5" t="s">
        <v>26</v>
      </c>
      <c r="T1034" s="5"/>
    </row>
    <row r="1035" spans="1:20" x14ac:dyDescent="0.25">
      <c r="A1035" s="5">
        <f>1028</f>
      </c>
      <c r="B1035" s="5" t="s">
        <v>1054</v>
      </c>
      <c r="C1035" s="5" t="s">
        <v>26</v>
      </c>
      <c r="D1035" s="5" t="s">
        <v>26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0</v>
      </c>
      <c r="R1035" s="5">
        <v>0</v>
      </c>
      <c r="S1035" s="5" t="s">
        <v>26</v>
      </c>
      <c r="T1035" s="5"/>
    </row>
    <row r="1036" spans="1:20" x14ac:dyDescent="0.25">
      <c r="A1036" s="5">
        <f>1029</f>
      </c>
      <c r="B1036" s="5" t="s">
        <v>1055</v>
      </c>
      <c r="C1036" s="5" t="s">
        <v>26</v>
      </c>
      <c r="D1036" s="5" t="s">
        <v>26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0</v>
      </c>
      <c r="R1036" s="5">
        <v>0</v>
      </c>
      <c r="S1036" s="5" t="s">
        <v>26</v>
      </c>
      <c r="T1036" s="5"/>
    </row>
    <row r="1037" spans="1:20" x14ac:dyDescent="0.25">
      <c r="A1037" s="5">
        <f>1030</f>
      </c>
      <c r="B1037" s="5" t="s">
        <v>1056</v>
      </c>
      <c r="C1037" s="5" t="s">
        <v>26</v>
      </c>
      <c r="D1037" s="5" t="s">
        <v>26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0</v>
      </c>
      <c r="R1037" s="5">
        <v>0</v>
      </c>
      <c r="S1037" s="5" t="s">
        <v>26</v>
      </c>
      <c r="T1037" s="5"/>
    </row>
    <row r="1038" spans="1:20" x14ac:dyDescent="0.25">
      <c r="A1038" s="5">
        <f>1031</f>
      </c>
      <c r="B1038" s="5" t="s">
        <v>1057</v>
      </c>
      <c r="C1038" s="5" t="s">
        <v>26</v>
      </c>
      <c r="D1038" s="5" t="s">
        <v>26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0</v>
      </c>
      <c r="R1038" s="5">
        <v>0</v>
      </c>
      <c r="S1038" s="5" t="s">
        <v>26</v>
      </c>
      <c r="T1038" s="5"/>
    </row>
    <row r="1039" spans="1:20" x14ac:dyDescent="0.25">
      <c r="A1039" s="5">
        <f>1032</f>
      </c>
      <c r="B1039" s="5" t="s">
        <v>1058</v>
      </c>
      <c r="C1039" s="5" t="s">
        <v>26</v>
      </c>
      <c r="D1039" s="5" t="s">
        <v>26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0</v>
      </c>
      <c r="R1039" s="5">
        <v>0</v>
      </c>
      <c r="S1039" s="5" t="s">
        <v>26</v>
      </c>
      <c r="T1039" s="5"/>
    </row>
    <row r="1040" spans="1:20" x14ac:dyDescent="0.25">
      <c r="A1040" s="5">
        <f>1033</f>
      </c>
      <c r="B1040" s="5" t="s">
        <v>1059</v>
      </c>
      <c r="C1040" s="5" t="s">
        <v>26</v>
      </c>
      <c r="D1040" s="5" t="s">
        <v>26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0</v>
      </c>
      <c r="R1040" s="5">
        <v>0</v>
      </c>
      <c r="S1040" s="5" t="s">
        <v>26</v>
      </c>
      <c r="T1040" s="5"/>
    </row>
    <row r="1041" spans="1:20" x14ac:dyDescent="0.25">
      <c r="A1041" s="5">
        <f>1034</f>
      </c>
      <c r="B1041" s="5" t="s">
        <v>1060</v>
      </c>
      <c r="C1041" s="5" t="s">
        <v>26</v>
      </c>
      <c r="D1041" s="5" t="s">
        <v>26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0</v>
      </c>
      <c r="R1041" s="5">
        <v>0</v>
      </c>
      <c r="S1041" s="5" t="s">
        <v>26</v>
      </c>
      <c r="T1041" s="5"/>
    </row>
    <row r="1042" spans="1:20" x14ac:dyDescent="0.25">
      <c r="A1042" s="5">
        <f>1035</f>
      </c>
      <c r="B1042" s="5" t="s">
        <v>1061</v>
      </c>
      <c r="C1042" s="5" t="s">
        <v>26</v>
      </c>
      <c r="D1042" s="5" t="s">
        <v>26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0</v>
      </c>
      <c r="R1042" s="5">
        <v>0</v>
      </c>
      <c r="S1042" s="5" t="s">
        <v>26</v>
      </c>
      <c r="T1042" s="5"/>
    </row>
    <row r="1043" spans="1:20" x14ac:dyDescent="0.25">
      <c r="A1043" s="5">
        <f>1036</f>
      </c>
      <c r="B1043" s="5" t="s">
        <v>1062</v>
      </c>
      <c r="C1043" s="5" t="s">
        <v>26</v>
      </c>
      <c r="D1043" s="5" t="s">
        <v>26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0</v>
      </c>
      <c r="R1043" s="5">
        <v>0</v>
      </c>
      <c r="S1043" s="5" t="s">
        <v>26</v>
      </c>
      <c r="T1043" s="5"/>
    </row>
    <row r="1044" spans="1:20" x14ac:dyDescent="0.25">
      <c r="A1044" s="5">
        <f>1037</f>
      </c>
      <c r="B1044" s="5" t="s">
        <v>1063</v>
      </c>
      <c r="C1044" s="5" t="s">
        <v>26</v>
      </c>
      <c r="D1044" s="5" t="s">
        <v>26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0</v>
      </c>
      <c r="R1044" s="5">
        <v>0</v>
      </c>
      <c r="S1044" s="5" t="s">
        <v>26</v>
      </c>
      <c r="T1044" s="5"/>
    </row>
    <row r="1045" spans="1:20" x14ac:dyDescent="0.25">
      <c r="A1045" s="5">
        <f>1038</f>
      </c>
      <c r="B1045" s="5" t="s">
        <v>1064</v>
      </c>
      <c r="C1045" s="5" t="s">
        <v>26</v>
      </c>
      <c r="D1045" s="5" t="s">
        <v>26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0</v>
      </c>
      <c r="R1045" s="5">
        <v>0</v>
      </c>
      <c r="S1045" s="5" t="s">
        <v>26</v>
      </c>
      <c r="T1045" s="5"/>
    </row>
    <row r="1046" spans="1:20" x14ac:dyDescent="0.25">
      <c r="A1046" s="5">
        <f>1039</f>
      </c>
      <c r="B1046" s="5" t="s">
        <v>1065</v>
      </c>
      <c r="C1046" s="5" t="s">
        <v>26</v>
      </c>
      <c r="D1046" s="5" t="s">
        <v>26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0</v>
      </c>
      <c r="R1046" s="5">
        <v>0</v>
      </c>
      <c r="S1046" s="5" t="s">
        <v>26</v>
      </c>
      <c r="T1046" s="5"/>
    </row>
    <row r="1047" spans="1:20" x14ac:dyDescent="0.25">
      <c r="A1047" s="5">
        <f>1040</f>
      </c>
      <c r="B1047" s="5" t="s">
        <v>1066</v>
      </c>
      <c r="C1047" s="5" t="s">
        <v>26</v>
      </c>
      <c r="D1047" s="5" t="s">
        <v>26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0</v>
      </c>
      <c r="R1047" s="5">
        <v>0</v>
      </c>
      <c r="S1047" s="5" t="s">
        <v>26</v>
      </c>
      <c r="T1047" s="5"/>
    </row>
    <row r="1048" spans="1:20" x14ac:dyDescent="0.25">
      <c r="A1048" s="5">
        <f>1041</f>
      </c>
      <c r="B1048" s="5" t="s">
        <v>1067</v>
      </c>
      <c r="C1048" s="5" t="s">
        <v>26</v>
      </c>
      <c r="D1048" s="5" t="s">
        <v>26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0</v>
      </c>
      <c r="R1048" s="5">
        <v>0</v>
      </c>
      <c r="S1048" s="5" t="s">
        <v>26</v>
      </c>
      <c r="T1048" s="5"/>
    </row>
    <row r="1049" spans="1:20" x14ac:dyDescent="0.25">
      <c r="A1049" s="5">
        <f>1042</f>
      </c>
      <c r="B1049" s="5" t="s">
        <v>1068</v>
      </c>
      <c r="C1049" s="5" t="s">
        <v>26</v>
      </c>
      <c r="D1049" s="5" t="s">
        <v>26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0</v>
      </c>
      <c r="R1049" s="5">
        <v>0</v>
      </c>
      <c r="S1049" s="5" t="s">
        <v>26</v>
      </c>
      <c r="T1049" s="5"/>
    </row>
    <row r="1050" spans="1:20" x14ac:dyDescent="0.25">
      <c r="A1050" s="5">
        <f>1043</f>
      </c>
      <c r="B1050" s="5" t="s">
        <v>1069</v>
      </c>
      <c r="C1050" s="5" t="s">
        <v>26</v>
      </c>
      <c r="D1050" s="5" t="s">
        <v>26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0</v>
      </c>
      <c r="R1050" s="5">
        <v>0</v>
      </c>
      <c r="S1050" s="5" t="s">
        <v>26</v>
      </c>
      <c r="T1050" s="5"/>
    </row>
    <row r="1051" spans="1:20" x14ac:dyDescent="0.25">
      <c r="A1051" s="5">
        <f>1044</f>
      </c>
      <c r="B1051" s="5" t="s">
        <v>1070</v>
      </c>
      <c r="C1051" s="5" t="s">
        <v>26</v>
      </c>
      <c r="D1051" s="5" t="s">
        <v>26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0</v>
      </c>
      <c r="R1051" s="5">
        <v>0</v>
      </c>
      <c r="S1051" s="5" t="s">
        <v>26</v>
      </c>
      <c r="T1051" s="5"/>
    </row>
    <row r="1052" spans="1:20" x14ac:dyDescent="0.25">
      <c r="A1052" s="5">
        <f>1045</f>
      </c>
      <c r="B1052" s="5" t="s">
        <v>1071</v>
      </c>
      <c r="C1052" s="5" t="s">
        <v>26</v>
      </c>
      <c r="D1052" s="5" t="s">
        <v>26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0</v>
      </c>
      <c r="R1052" s="5">
        <v>0</v>
      </c>
      <c r="S1052" s="5" t="s">
        <v>26</v>
      </c>
      <c r="T1052" s="5"/>
    </row>
    <row r="1053" spans="1:20" x14ac:dyDescent="0.25">
      <c r="A1053" s="5">
        <f>1046</f>
      </c>
      <c r="B1053" s="5" t="s">
        <v>1072</v>
      </c>
      <c r="C1053" s="5" t="s">
        <v>26</v>
      </c>
      <c r="D1053" s="5" t="s">
        <v>26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0</v>
      </c>
      <c r="R1053" s="5">
        <v>0</v>
      </c>
      <c r="S1053" s="5" t="s">
        <v>26</v>
      </c>
      <c r="T1053" s="5"/>
    </row>
    <row r="1054" spans="1:20" x14ac:dyDescent="0.25">
      <c r="A1054" s="5">
        <f>1047</f>
      </c>
      <c r="B1054" s="5" t="s">
        <v>1073</v>
      </c>
      <c r="C1054" s="5" t="s">
        <v>26</v>
      </c>
      <c r="D1054" s="5" t="s">
        <v>26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0</v>
      </c>
      <c r="R1054" s="5">
        <v>0</v>
      </c>
      <c r="S1054" s="5" t="s">
        <v>26</v>
      </c>
      <c r="T1054" s="5"/>
    </row>
    <row r="1055" spans="1:20" x14ac:dyDescent="0.25">
      <c r="A1055" s="5">
        <f>1048</f>
      </c>
      <c r="B1055" s="5" t="s">
        <v>1074</v>
      </c>
      <c r="C1055" s="5" t="s">
        <v>26</v>
      </c>
      <c r="D1055" s="5" t="s">
        <v>26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0</v>
      </c>
      <c r="R1055" s="5">
        <v>0</v>
      </c>
      <c r="S1055" s="5" t="s">
        <v>26</v>
      </c>
      <c r="T1055" s="5"/>
    </row>
    <row r="1056" spans="1:20" x14ac:dyDescent="0.25">
      <c r="A1056" s="5">
        <f>1049</f>
      </c>
      <c r="B1056" s="5" t="s">
        <v>1075</v>
      </c>
      <c r="C1056" s="5" t="s">
        <v>26</v>
      </c>
      <c r="D1056" s="5" t="s">
        <v>26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0</v>
      </c>
      <c r="R1056" s="5">
        <v>0</v>
      </c>
      <c r="S1056" s="5" t="s">
        <v>26</v>
      </c>
      <c r="T1056" s="5"/>
    </row>
    <row r="1057" spans="1:20" x14ac:dyDescent="0.25">
      <c r="A1057" s="5">
        <f>1050</f>
      </c>
      <c r="B1057" s="5" t="s">
        <v>1076</v>
      </c>
      <c r="C1057" s="5" t="s">
        <v>26</v>
      </c>
      <c r="D1057" s="5" t="s">
        <v>26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0</v>
      </c>
      <c r="R1057" s="5">
        <v>0</v>
      </c>
      <c r="S1057" s="5" t="s">
        <v>26</v>
      </c>
      <c r="T1057" s="5"/>
    </row>
    <row r="1058" spans="1:20" x14ac:dyDescent="0.25">
      <c r="A1058" s="5">
        <f>1051</f>
      </c>
      <c r="B1058" s="5" t="s">
        <v>1077</v>
      </c>
      <c r="C1058" s="5" t="s">
        <v>26</v>
      </c>
      <c r="D1058" s="5" t="s">
        <v>26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0</v>
      </c>
      <c r="R1058" s="5">
        <v>0</v>
      </c>
      <c r="S1058" s="5" t="s">
        <v>26</v>
      </c>
      <c r="T1058" s="5"/>
    </row>
    <row r="1059" spans="1:20" x14ac:dyDescent="0.25">
      <c r="A1059" s="5">
        <f>1052</f>
      </c>
      <c r="B1059" s="5" t="s">
        <v>1078</v>
      </c>
      <c r="C1059" s="5" t="s">
        <v>26</v>
      </c>
      <c r="D1059" s="5" t="s">
        <v>26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0</v>
      </c>
      <c r="R1059" s="5">
        <v>0</v>
      </c>
      <c r="S1059" s="5" t="s">
        <v>26</v>
      </c>
      <c r="T1059" s="5"/>
    </row>
    <row r="1060" spans="1:20" x14ac:dyDescent="0.25">
      <c r="A1060" s="5">
        <f>1053</f>
      </c>
      <c r="B1060" s="5" t="s">
        <v>1079</v>
      </c>
      <c r="C1060" s="5" t="s">
        <v>26</v>
      </c>
      <c r="D1060" s="5" t="s">
        <v>26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0</v>
      </c>
      <c r="R1060" s="5">
        <v>0</v>
      </c>
      <c r="S1060" s="5" t="s">
        <v>26</v>
      </c>
      <c r="T1060" s="5"/>
    </row>
    <row r="1061" spans="1:20" x14ac:dyDescent="0.25">
      <c r="A1061" s="5">
        <f>1054</f>
      </c>
      <c r="B1061" s="5" t="s">
        <v>1080</v>
      </c>
      <c r="C1061" s="5" t="s">
        <v>26</v>
      </c>
      <c r="D1061" s="5" t="s">
        <v>26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0</v>
      </c>
      <c r="R1061" s="5">
        <v>0</v>
      </c>
      <c r="S1061" s="5" t="s">
        <v>26</v>
      </c>
      <c r="T1061" s="5"/>
    </row>
    <row r="1062" spans="1:20" x14ac:dyDescent="0.25">
      <c r="A1062" s="5">
        <f>1055</f>
      </c>
      <c r="B1062" s="5" t="s">
        <v>1081</v>
      </c>
      <c r="C1062" s="5" t="s">
        <v>26</v>
      </c>
      <c r="D1062" s="5" t="s">
        <v>26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0</v>
      </c>
      <c r="R1062" s="5">
        <v>0</v>
      </c>
      <c r="S1062" s="5" t="s">
        <v>26</v>
      </c>
      <c r="T1062" s="5"/>
    </row>
    <row r="1063" spans="1:20" x14ac:dyDescent="0.25">
      <c r="A1063" s="5">
        <f>1056</f>
      </c>
      <c r="B1063" s="5" t="s">
        <v>1082</v>
      </c>
      <c r="C1063" s="5" t="s">
        <v>26</v>
      </c>
      <c r="D1063" s="5" t="s">
        <v>26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0</v>
      </c>
      <c r="R1063" s="5">
        <v>0</v>
      </c>
      <c r="S1063" s="5" t="s">
        <v>26</v>
      </c>
      <c r="T1063" s="5"/>
    </row>
    <row r="1064" spans="1:20" x14ac:dyDescent="0.25">
      <c r="A1064" s="5">
        <f>1057</f>
      </c>
      <c r="B1064" s="5" t="s">
        <v>1083</v>
      </c>
      <c r="C1064" s="5" t="s">
        <v>26</v>
      </c>
      <c r="D1064" s="5" t="s">
        <v>26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0</v>
      </c>
      <c r="R1064" s="5">
        <v>0</v>
      </c>
      <c r="S1064" s="5" t="s">
        <v>26</v>
      </c>
      <c r="T1064" s="5"/>
    </row>
    <row r="1065" spans="1:20" x14ac:dyDescent="0.25">
      <c r="A1065" s="5">
        <f>1058</f>
      </c>
      <c r="B1065" s="5" t="s">
        <v>1084</v>
      </c>
      <c r="C1065" s="5" t="s">
        <v>26</v>
      </c>
      <c r="D1065" s="5" t="s">
        <v>26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0</v>
      </c>
      <c r="R1065" s="5">
        <v>0</v>
      </c>
      <c r="S1065" s="5" t="s">
        <v>26</v>
      </c>
      <c r="T1065" s="5"/>
    </row>
    <row r="1066" spans="1:20" x14ac:dyDescent="0.25">
      <c r="A1066" s="5">
        <f>1059</f>
      </c>
      <c r="B1066" s="5" t="s">
        <v>1085</v>
      </c>
      <c r="C1066" s="5" t="s">
        <v>26</v>
      </c>
      <c r="D1066" s="5" t="s">
        <v>26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0</v>
      </c>
      <c r="R1066" s="5">
        <v>0</v>
      </c>
      <c r="S1066" s="5" t="s">
        <v>26</v>
      </c>
      <c r="T1066" s="5"/>
    </row>
    <row r="1067" spans="1:20" x14ac:dyDescent="0.25">
      <c r="A1067" s="5">
        <f>1060</f>
      </c>
      <c r="B1067" s="5" t="s">
        <v>1086</v>
      </c>
      <c r="C1067" s="5" t="s">
        <v>26</v>
      </c>
      <c r="D1067" s="5" t="s">
        <v>26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0</v>
      </c>
      <c r="R1067" s="5">
        <v>0</v>
      </c>
      <c r="S1067" s="5" t="s">
        <v>26</v>
      </c>
      <c r="T1067" s="5"/>
    </row>
    <row r="1068" spans="1:20" x14ac:dyDescent="0.25">
      <c r="A1068" s="5">
        <f>1061</f>
      </c>
      <c r="B1068" s="5" t="s">
        <v>1087</v>
      </c>
      <c r="C1068" s="5" t="s">
        <v>26</v>
      </c>
      <c r="D1068" s="5" t="s">
        <v>26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0</v>
      </c>
      <c r="R1068" s="5">
        <v>0</v>
      </c>
      <c r="S1068" s="5" t="s">
        <v>26</v>
      </c>
      <c r="T1068" s="5"/>
    </row>
    <row r="1069" spans="1:20" x14ac:dyDescent="0.25">
      <c r="A1069" s="5">
        <f>1062</f>
      </c>
      <c r="B1069" s="5" t="s">
        <v>1088</v>
      </c>
      <c r="C1069" s="5" t="s">
        <v>26</v>
      </c>
      <c r="D1069" s="5" t="s">
        <v>26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0</v>
      </c>
      <c r="R1069" s="5">
        <v>0</v>
      </c>
      <c r="S1069" s="5" t="s">
        <v>26</v>
      </c>
      <c r="T1069" s="5"/>
    </row>
    <row r="1070" spans="1:20" x14ac:dyDescent="0.25">
      <c r="A1070" s="5">
        <f>1063</f>
      </c>
      <c r="B1070" s="5" t="s">
        <v>1089</v>
      </c>
      <c r="C1070" s="5" t="s">
        <v>26</v>
      </c>
      <c r="D1070" s="5" t="s">
        <v>26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0</v>
      </c>
      <c r="R1070" s="5">
        <v>0</v>
      </c>
      <c r="S1070" s="5" t="s">
        <v>26</v>
      </c>
      <c r="T1070" s="5"/>
    </row>
    <row r="1071" spans="1:20" x14ac:dyDescent="0.25">
      <c r="A1071" s="5">
        <f>1064</f>
      </c>
      <c r="B1071" s="5" t="s">
        <v>1090</v>
      </c>
      <c r="C1071" s="5" t="s">
        <v>26</v>
      </c>
      <c r="D1071" s="5" t="s">
        <v>26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0</v>
      </c>
      <c r="R1071" s="5">
        <v>0</v>
      </c>
      <c r="S1071" s="5" t="s">
        <v>26</v>
      </c>
      <c r="T1071" s="5"/>
    </row>
    <row r="1072" spans="1:20" x14ac:dyDescent="0.25">
      <c r="A1072" s="5">
        <f>1065</f>
      </c>
      <c r="B1072" s="5" t="s">
        <v>1091</v>
      </c>
      <c r="C1072" s="5" t="s">
        <v>26</v>
      </c>
      <c r="D1072" s="5" t="s">
        <v>26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0</v>
      </c>
      <c r="R1072" s="5">
        <v>0</v>
      </c>
      <c r="S1072" s="5" t="s">
        <v>26</v>
      </c>
      <c r="T1072" s="5"/>
    </row>
    <row r="1073" spans="1:20" x14ac:dyDescent="0.25">
      <c r="A1073" s="5">
        <f>1066</f>
      </c>
      <c r="B1073" s="5" t="s">
        <v>1092</v>
      </c>
      <c r="C1073" s="5" t="s">
        <v>26</v>
      </c>
      <c r="D1073" s="5" t="s">
        <v>26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0</v>
      </c>
      <c r="R1073" s="5">
        <v>0</v>
      </c>
      <c r="S1073" s="5" t="s">
        <v>26</v>
      </c>
      <c r="T1073" s="5"/>
    </row>
    <row r="1074" spans="1:20" x14ac:dyDescent="0.25">
      <c r="A1074" s="5">
        <f>1067</f>
      </c>
      <c r="B1074" s="5" t="s">
        <v>1093</v>
      </c>
      <c r="C1074" s="5" t="s">
        <v>26</v>
      </c>
      <c r="D1074" s="5" t="s">
        <v>26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0</v>
      </c>
      <c r="R1074" s="5">
        <v>0</v>
      </c>
      <c r="S1074" s="5" t="s">
        <v>26</v>
      </c>
      <c r="T1074" s="5"/>
    </row>
    <row r="1075" spans="1:20" x14ac:dyDescent="0.25">
      <c r="A1075" s="5">
        <f>1068</f>
      </c>
      <c r="B1075" s="5" t="s">
        <v>1094</v>
      </c>
      <c r="C1075" s="5" t="s">
        <v>26</v>
      </c>
      <c r="D1075" s="5" t="s">
        <v>26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0</v>
      </c>
      <c r="R1075" s="5">
        <v>0</v>
      </c>
      <c r="S1075" s="5" t="s">
        <v>26</v>
      </c>
      <c r="T1075" s="5"/>
    </row>
    <row r="1076" spans="1:20" x14ac:dyDescent="0.25">
      <c r="A1076" s="5">
        <f>1069</f>
      </c>
      <c r="B1076" s="5" t="s">
        <v>1095</v>
      </c>
      <c r="C1076" s="5" t="s">
        <v>26</v>
      </c>
      <c r="D1076" s="5" t="s">
        <v>26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0</v>
      </c>
      <c r="R1076" s="5">
        <v>0</v>
      </c>
      <c r="S1076" s="5" t="s">
        <v>26</v>
      </c>
      <c r="T1076" s="5"/>
    </row>
    <row r="1077" spans="1:20" x14ac:dyDescent="0.25">
      <c r="A1077" s="5">
        <f>1070</f>
      </c>
      <c r="B1077" s="5" t="s">
        <v>1096</v>
      </c>
      <c r="C1077" s="5" t="s">
        <v>26</v>
      </c>
      <c r="D1077" s="5" t="s">
        <v>26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0</v>
      </c>
      <c r="R1077" s="5">
        <v>0</v>
      </c>
      <c r="S1077" s="5" t="s">
        <v>26</v>
      </c>
      <c r="T1077" s="5"/>
    </row>
    <row r="1078" spans="1:20" x14ac:dyDescent="0.25">
      <c r="A1078" s="5">
        <f>1071</f>
      </c>
      <c r="B1078" s="5" t="s">
        <v>1097</v>
      </c>
      <c r="C1078" s="5" t="s">
        <v>26</v>
      </c>
      <c r="D1078" s="5" t="s">
        <v>26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0</v>
      </c>
      <c r="R1078" s="5">
        <v>0</v>
      </c>
      <c r="S1078" s="5" t="s">
        <v>26</v>
      </c>
      <c r="T1078" s="5"/>
    </row>
    <row r="1079" spans="1:20" x14ac:dyDescent="0.25">
      <c r="A1079" s="5">
        <f>1072</f>
      </c>
      <c r="B1079" s="5" t="s">
        <v>1098</v>
      </c>
      <c r="C1079" s="5" t="s">
        <v>26</v>
      </c>
      <c r="D1079" s="5" t="s">
        <v>26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0</v>
      </c>
      <c r="R1079" s="5">
        <v>0</v>
      </c>
      <c r="S1079" s="5" t="s">
        <v>26</v>
      </c>
      <c r="T1079" s="5"/>
    </row>
    <row r="1080" spans="1:20" x14ac:dyDescent="0.25">
      <c r="A1080" s="5">
        <f>1073</f>
      </c>
      <c r="B1080" s="5" t="s">
        <v>1099</v>
      </c>
      <c r="C1080" s="5" t="s">
        <v>26</v>
      </c>
      <c r="D1080" s="5" t="s">
        <v>26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0</v>
      </c>
      <c r="R1080" s="5">
        <v>0</v>
      </c>
      <c r="S1080" s="5" t="s">
        <v>26</v>
      </c>
      <c r="T1080" s="5"/>
    </row>
    <row r="1081" spans="1:20" x14ac:dyDescent="0.25">
      <c r="A1081" s="5">
        <f>1074</f>
      </c>
      <c r="B1081" s="5" t="s">
        <v>1100</v>
      </c>
      <c r="C1081" s="5" t="s">
        <v>26</v>
      </c>
      <c r="D1081" s="5" t="s">
        <v>26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0</v>
      </c>
      <c r="R1081" s="5">
        <v>0</v>
      </c>
      <c r="S1081" s="5" t="s">
        <v>26</v>
      </c>
      <c r="T1081" s="5"/>
    </row>
    <row r="1082" spans="1:20" x14ac:dyDescent="0.25">
      <c r="A1082" s="5">
        <f>1075</f>
      </c>
      <c r="B1082" s="5" t="s">
        <v>1101</v>
      </c>
      <c r="C1082" s="5" t="s">
        <v>26</v>
      </c>
      <c r="D1082" s="5" t="s">
        <v>26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0</v>
      </c>
      <c r="R1082" s="5">
        <v>0</v>
      </c>
      <c r="S1082" s="5" t="s">
        <v>26</v>
      </c>
      <c r="T1082" s="5"/>
    </row>
    <row r="1083" spans="1:20" x14ac:dyDescent="0.25">
      <c r="A1083" s="5">
        <f>1076</f>
      </c>
      <c r="B1083" s="5" t="s">
        <v>1102</v>
      </c>
      <c r="C1083" s="5" t="s">
        <v>26</v>
      </c>
      <c r="D1083" s="5" t="s">
        <v>26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0</v>
      </c>
      <c r="R1083" s="5">
        <v>0</v>
      </c>
      <c r="S1083" s="5" t="s">
        <v>26</v>
      </c>
      <c r="T1083" s="5"/>
    </row>
    <row r="1084" spans="1:20" x14ac:dyDescent="0.25">
      <c r="A1084" s="5">
        <f>1077</f>
      </c>
      <c r="B1084" s="5" t="s">
        <v>1103</v>
      </c>
      <c r="C1084" s="5" t="s">
        <v>26</v>
      </c>
      <c r="D1084" s="5" t="s">
        <v>26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0</v>
      </c>
      <c r="R1084" s="5">
        <v>0</v>
      </c>
      <c r="S1084" s="5" t="s">
        <v>26</v>
      </c>
      <c r="T1084" s="5"/>
    </row>
    <row r="1085" spans="1:20" x14ac:dyDescent="0.25">
      <c r="A1085" s="5">
        <f>1078</f>
      </c>
      <c r="B1085" s="5" t="s">
        <v>1104</v>
      </c>
      <c r="C1085" s="5" t="s">
        <v>26</v>
      </c>
      <c r="D1085" s="5" t="s">
        <v>26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0</v>
      </c>
      <c r="R1085" s="5">
        <v>0</v>
      </c>
      <c r="S1085" s="5" t="s">
        <v>26</v>
      </c>
      <c r="T1085" s="5"/>
    </row>
    <row r="1086" spans="1:20" x14ac:dyDescent="0.25">
      <c r="A1086" s="5">
        <f>1079</f>
      </c>
      <c r="B1086" s="5" t="s">
        <v>1105</v>
      </c>
      <c r="C1086" s="5" t="s">
        <v>26</v>
      </c>
      <c r="D1086" s="5" t="s">
        <v>26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0</v>
      </c>
      <c r="R1086" s="5">
        <v>0</v>
      </c>
      <c r="S1086" s="5" t="s">
        <v>26</v>
      </c>
      <c r="T1086" s="5"/>
    </row>
    <row r="1087" spans="1:20" x14ac:dyDescent="0.25">
      <c r="A1087" s="5">
        <f>1080</f>
      </c>
      <c r="B1087" s="5" t="s">
        <v>1106</v>
      </c>
      <c r="C1087" s="5" t="s">
        <v>26</v>
      </c>
      <c r="D1087" s="5" t="s">
        <v>26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0</v>
      </c>
      <c r="R1087" s="5">
        <v>0</v>
      </c>
      <c r="S1087" s="5" t="s">
        <v>26</v>
      </c>
      <c r="T1087" s="5"/>
    </row>
    <row r="1088" spans="1:20" x14ac:dyDescent="0.25">
      <c r="A1088" s="5">
        <f>1081</f>
      </c>
      <c r="B1088" s="5" t="s">
        <v>1107</v>
      </c>
      <c r="C1088" s="5" t="s">
        <v>26</v>
      </c>
      <c r="D1088" s="5" t="s">
        <v>26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0</v>
      </c>
      <c r="R1088" s="5">
        <v>0</v>
      </c>
      <c r="S1088" s="5" t="s">
        <v>26</v>
      </c>
      <c r="T1088" s="5"/>
    </row>
    <row r="1089" spans="1:20" x14ac:dyDescent="0.25">
      <c r="A1089" s="5">
        <f>1082</f>
      </c>
      <c r="B1089" s="5" t="s">
        <v>1108</v>
      </c>
      <c r="C1089" s="5" t="s">
        <v>26</v>
      </c>
      <c r="D1089" s="5" t="s">
        <v>26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0</v>
      </c>
      <c r="R1089" s="5">
        <v>0</v>
      </c>
      <c r="S1089" s="5" t="s">
        <v>26</v>
      </c>
      <c r="T1089" s="5"/>
    </row>
    <row r="1090" spans="1:20" x14ac:dyDescent="0.25">
      <c r="A1090" s="5">
        <f>1083</f>
      </c>
      <c r="B1090" s="5" t="s">
        <v>1109</v>
      </c>
      <c r="C1090" s="5" t="s">
        <v>26</v>
      </c>
      <c r="D1090" s="5" t="s">
        <v>26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0</v>
      </c>
      <c r="R1090" s="5">
        <v>0</v>
      </c>
      <c r="S1090" s="5" t="s">
        <v>26</v>
      </c>
      <c r="T1090" s="5"/>
    </row>
    <row r="1091" spans="1:20" x14ac:dyDescent="0.25">
      <c r="A1091" s="5">
        <f>1084</f>
      </c>
      <c r="B1091" s="5" t="s">
        <v>1110</v>
      </c>
      <c r="C1091" s="5" t="s">
        <v>26</v>
      </c>
      <c r="D1091" s="5" t="s">
        <v>26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0</v>
      </c>
      <c r="R1091" s="5">
        <v>0</v>
      </c>
      <c r="S1091" s="5" t="s">
        <v>26</v>
      </c>
      <c r="T1091" s="5"/>
    </row>
    <row r="1092" spans="1:20" x14ac:dyDescent="0.25">
      <c r="A1092" s="5">
        <f>1085</f>
      </c>
      <c r="B1092" s="5" t="s">
        <v>1111</v>
      </c>
      <c r="C1092" s="5" t="s">
        <v>26</v>
      </c>
      <c r="D1092" s="5" t="s">
        <v>26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0</v>
      </c>
      <c r="R1092" s="5">
        <v>0</v>
      </c>
      <c r="S1092" s="5" t="s">
        <v>26</v>
      </c>
      <c r="T1092" s="5"/>
    </row>
    <row r="1093" spans="1:20" x14ac:dyDescent="0.25">
      <c r="A1093" s="5">
        <f>1086</f>
      </c>
      <c r="B1093" s="5" t="s">
        <v>1112</v>
      </c>
      <c r="C1093" s="5" t="s">
        <v>26</v>
      </c>
      <c r="D1093" s="5" t="s">
        <v>26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0</v>
      </c>
      <c r="R1093" s="5">
        <v>0</v>
      </c>
      <c r="S1093" s="5" t="s">
        <v>26</v>
      </c>
      <c r="T1093" s="5"/>
    </row>
    <row r="1094" spans="1:20" x14ac:dyDescent="0.25">
      <c r="A1094" s="5">
        <f>1087</f>
      </c>
      <c r="B1094" s="5" t="s">
        <v>1113</v>
      </c>
      <c r="C1094" s="5" t="s">
        <v>26</v>
      </c>
      <c r="D1094" s="5" t="s">
        <v>26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0</v>
      </c>
      <c r="R1094" s="5">
        <v>0</v>
      </c>
      <c r="S1094" s="5" t="s">
        <v>26</v>
      </c>
      <c r="T1094" s="5"/>
    </row>
    <row r="1095" spans="1:20" x14ac:dyDescent="0.25">
      <c r="A1095" s="5">
        <f>1088</f>
      </c>
      <c r="B1095" s="5" t="s">
        <v>1114</v>
      </c>
      <c r="C1095" s="5" t="s">
        <v>26</v>
      </c>
      <c r="D1095" s="5" t="s">
        <v>26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0</v>
      </c>
      <c r="R1095" s="5">
        <v>0</v>
      </c>
      <c r="S1095" s="5" t="s">
        <v>26</v>
      </c>
      <c r="T1095" s="5"/>
    </row>
    <row r="1096" spans="1:20" x14ac:dyDescent="0.25">
      <c r="A1096" s="5">
        <f>1089</f>
      </c>
      <c r="B1096" s="5" t="s">
        <v>1115</v>
      </c>
      <c r="C1096" s="5" t="s">
        <v>26</v>
      </c>
      <c r="D1096" s="5" t="s">
        <v>26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0</v>
      </c>
      <c r="R1096" s="5">
        <v>0</v>
      </c>
      <c r="S1096" s="5" t="s">
        <v>26</v>
      </c>
      <c r="T1096" s="5"/>
    </row>
    <row r="1097" spans="1:20" x14ac:dyDescent="0.25">
      <c r="A1097" s="5">
        <f>1090</f>
      </c>
      <c r="B1097" s="5" t="s">
        <v>1116</v>
      </c>
      <c r="C1097" s="5" t="s">
        <v>26</v>
      </c>
      <c r="D1097" s="5" t="s">
        <v>26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0</v>
      </c>
      <c r="R1097" s="5">
        <v>0</v>
      </c>
      <c r="S1097" s="5" t="s">
        <v>26</v>
      </c>
      <c r="T1097" s="5"/>
    </row>
    <row r="1098" spans="1:20" x14ac:dyDescent="0.25">
      <c r="A1098" s="5">
        <f>1091</f>
      </c>
      <c r="B1098" s="5" t="s">
        <v>1117</v>
      </c>
      <c r="C1098" s="5" t="s">
        <v>26</v>
      </c>
      <c r="D1098" s="5" t="s">
        <v>26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0</v>
      </c>
      <c r="R1098" s="5">
        <v>0</v>
      </c>
      <c r="S1098" s="5" t="s">
        <v>26</v>
      </c>
      <c r="T1098" s="5"/>
    </row>
    <row r="1099" spans="1:20" x14ac:dyDescent="0.25">
      <c r="A1099" s="5">
        <f>1092</f>
      </c>
      <c r="B1099" s="5" t="s">
        <v>1118</v>
      </c>
      <c r="C1099" s="5" t="s">
        <v>26</v>
      </c>
      <c r="D1099" s="5" t="s">
        <v>26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0</v>
      </c>
      <c r="R1099" s="5">
        <v>0</v>
      </c>
      <c r="S1099" s="5" t="s">
        <v>26</v>
      </c>
      <c r="T1099" s="5"/>
    </row>
    <row r="1100" spans="1:20" x14ac:dyDescent="0.25">
      <c r="A1100" s="5">
        <f>1093</f>
      </c>
      <c r="B1100" s="5" t="s">
        <v>1119</v>
      </c>
      <c r="C1100" s="5" t="s">
        <v>26</v>
      </c>
      <c r="D1100" s="5" t="s">
        <v>26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0</v>
      </c>
      <c r="R1100" s="5">
        <v>0</v>
      </c>
      <c r="S1100" s="5" t="s">
        <v>26</v>
      </c>
      <c r="T1100" s="5"/>
    </row>
    <row r="1101" spans="1:20" x14ac:dyDescent="0.25">
      <c r="A1101" s="5">
        <f>1094</f>
      </c>
      <c r="B1101" s="5" t="s">
        <v>1120</v>
      </c>
      <c r="C1101" s="5" t="s">
        <v>26</v>
      </c>
      <c r="D1101" s="5" t="s">
        <v>26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0</v>
      </c>
      <c r="R1101" s="5">
        <v>0</v>
      </c>
      <c r="S1101" s="5" t="s">
        <v>26</v>
      </c>
      <c r="T1101" s="5"/>
    </row>
    <row r="1102" spans="1:20" x14ac:dyDescent="0.25">
      <c r="A1102" s="5">
        <f>1095</f>
      </c>
      <c r="B1102" s="5" t="s">
        <v>1121</v>
      </c>
      <c r="C1102" s="5" t="s">
        <v>26</v>
      </c>
      <c r="D1102" s="5" t="s">
        <v>26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0</v>
      </c>
      <c r="R1102" s="5">
        <v>0</v>
      </c>
      <c r="S1102" s="5" t="s">
        <v>26</v>
      </c>
      <c r="T1102" s="5"/>
    </row>
    <row r="1103" spans="1:20" x14ac:dyDescent="0.25">
      <c r="A1103" s="5">
        <f>1096</f>
      </c>
      <c r="B1103" s="5" t="s">
        <v>1122</v>
      </c>
      <c r="C1103" s="5" t="s">
        <v>26</v>
      </c>
      <c r="D1103" s="5" t="s">
        <v>26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0</v>
      </c>
      <c r="R1103" s="5">
        <v>0</v>
      </c>
      <c r="S1103" s="5" t="s">
        <v>26</v>
      </c>
      <c r="T1103" s="5"/>
    </row>
    <row r="1104" spans="1:20" x14ac:dyDescent="0.25">
      <c r="A1104" s="5">
        <f>1097</f>
      </c>
      <c r="B1104" s="5" t="s">
        <v>1123</v>
      </c>
      <c r="C1104" s="5" t="s">
        <v>26</v>
      </c>
      <c r="D1104" s="5" t="s">
        <v>26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0</v>
      </c>
      <c r="R1104" s="5">
        <v>0</v>
      </c>
      <c r="S1104" s="5" t="s">
        <v>26</v>
      </c>
      <c r="T1104" s="5"/>
    </row>
    <row r="1105" spans="1:20" x14ac:dyDescent="0.25">
      <c r="A1105" s="5">
        <f>1098</f>
      </c>
      <c r="B1105" s="5" t="s">
        <v>1124</v>
      </c>
      <c r="C1105" s="5" t="s">
        <v>26</v>
      </c>
      <c r="D1105" s="5" t="s">
        <v>26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0</v>
      </c>
      <c r="R1105" s="5">
        <v>0</v>
      </c>
      <c r="S1105" s="5" t="s">
        <v>26</v>
      </c>
      <c r="T1105" s="5"/>
    </row>
    <row r="1106" spans="1:20" x14ac:dyDescent="0.25">
      <c r="A1106" s="5">
        <f>1099</f>
      </c>
      <c r="B1106" s="5" t="s">
        <v>1125</v>
      </c>
      <c r="C1106" s="5" t="s">
        <v>26</v>
      </c>
      <c r="D1106" s="5" t="s">
        <v>26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0</v>
      </c>
      <c r="R1106" s="5">
        <v>0</v>
      </c>
      <c r="S1106" s="5" t="s">
        <v>26</v>
      </c>
      <c r="T1106" s="5"/>
    </row>
    <row r="1107" spans="1:20" x14ac:dyDescent="0.25">
      <c r="A1107" s="5">
        <f>1100</f>
      </c>
      <c r="B1107" s="5" t="s">
        <v>1126</v>
      </c>
      <c r="C1107" s="5" t="s">
        <v>26</v>
      </c>
      <c r="D1107" s="5" t="s">
        <v>26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0</v>
      </c>
      <c r="R1107" s="5">
        <v>0</v>
      </c>
      <c r="S1107" s="5" t="s">
        <v>26</v>
      </c>
      <c r="T1107" s="5"/>
    </row>
    <row r="1108" spans="1:20" x14ac:dyDescent="0.25">
      <c r="A1108" s="5">
        <f>1101</f>
      </c>
      <c r="B1108" s="5" t="s">
        <v>1127</v>
      </c>
      <c r="C1108" s="5" t="s">
        <v>26</v>
      </c>
      <c r="D1108" s="5" t="s">
        <v>26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0</v>
      </c>
      <c r="R1108" s="5">
        <v>0</v>
      </c>
      <c r="S1108" s="5" t="s">
        <v>26</v>
      </c>
      <c r="T1108" s="5"/>
    </row>
    <row r="1109" spans="1:20" x14ac:dyDescent="0.25">
      <c r="A1109" s="5">
        <f>1102</f>
      </c>
      <c r="B1109" s="5" t="s">
        <v>1128</v>
      </c>
      <c r="C1109" s="5" t="s">
        <v>26</v>
      </c>
      <c r="D1109" s="5" t="s">
        <v>26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0</v>
      </c>
      <c r="R1109" s="5">
        <v>0</v>
      </c>
      <c r="S1109" s="5" t="s">
        <v>26</v>
      </c>
      <c r="T1109" s="5"/>
    </row>
    <row r="1110" spans="1:20" x14ac:dyDescent="0.25">
      <c r="A1110" s="5">
        <f>1103</f>
      </c>
      <c r="B1110" s="5" t="s">
        <v>1129</v>
      </c>
      <c r="C1110" s="5" t="s">
        <v>26</v>
      </c>
      <c r="D1110" s="5" t="s">
        <v>26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0</v>
      </c>
      <c r="R1110" s="5">
        <v>0</v>
      </c>
      <c r="S1110" s="5" t="s">
        <v>26</v>
      </c>
      <c r="T1110" s="5"/>
    </row>
    <row r="1111" spans="1:20" x14ac:dyDescent="0.25">
      <c r="A1111" s="5">
        <f>1104</f>
      </c>
      <c r="B1111" s="5" t="s">
        <v>1130</v>
      </c>
      <c r="C1111" s="5" t="s">
        <v>26</v>
      </c>
      <c r="D1111" s="5" t="s">
        <v>26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0</v>
      </c>
      <c r="R1111" s="5">
        <v>0</v>
      </c>
      <c r="S1111" s="5" t="s">
        <v>26</v>
      </c>
      <c r="T1111" s="5"/>
    </row>
    <row r="1112" spans="1:20" x14ac:dyDescent="0.25">
      <c r="A1112" s="5">
        <f>1105</f>
      </c>
      <c r="B1112" s="5" t="s">
        <v>1131</v>
      </c>
      <c r="C1112" s="5" t="s">
        <v>26</v>
      </c>
      <c r="D1112" s="5" t="s">
        <v>26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0</v>
      </c>
      <c r="R1112" s="5">
        <v>0</v>
      </c>
      <c r="S1112" s="5" t="s">
        <v>26</v>
      </c>
      <c r="T1112" s="5"/>
    </row>
    <row r="1113" spans="1:20" x14ac:dyDescent="0.25">
      <c r="A1113" s="5">
        <f>1106</f>
      </c>
      <c r="B1113" s="5" t="s">
        <v>1132</v>
      </c>
      <c r="C1113" s="5" t="s">
        <v>26</v>
      </c>
      <c r="D1113" s="5" t="s">
        <v>26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0</v>
      </c>
      <c r="R1113" s="5">
        <v>0</v>
      </c>
      <c r="S1113" s="5" t="s">
        <v>26</v>
      </c>
      <c r="T1113" s="5"/>
    </row>
    <row r="1114" spans="1:20" x14ac:dyDescent="0.25">
      <c r="A1114" s="5">
        <f>1107</f>
      </c>
      <c r="B1114" s="5" t="s">
        <v>1133</v>
      </c>
      <c r="C1114" s="5" t="s">
        <v>26</v>
      </c>
      <c r="D1114" s="5" t="s">
        <v>26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0</v>
      </c>
      <c r="R1114" s="5">
        <v>0</v>
      </c>
      <c r="S1114" s="5" t="s">
        <v>26</v>
      </c>
      <c r="T1114" s="5"/>
    </row>
    <row r="1115" spans="1:20" x14ac:dyDescent="0.25">
      <c r="A1115" s="5">
        <f>1108</f>
      </c>
      <c r="B1115" s="5" t="s">
        <v>1134</v>
      </c>
      <c r="C1115" s="5" t="s">
        <v>26</v>
      </c>
      <c r="D1115" s="5" t="s">
        <v>26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0</v>
      </c>
      <c r="R1115" s="5">
        <v>0</v>
      </c>
      <c r="S1115" s="5" t="s">
        <v>26</v>
      </c>
      <c r="T1115" s="5"/>
    </row>
    <row r="1116" spans="1:20" x14ac:dyDescent="0.25">
      <c r="A1116" s="5">
        <f>1109</f>
      </c>
      <c r="B1116" s="5" t="s">
        <v>1135</v>
      </c>
      <c r="C1116" s="5" t="s">
        <v>26</v>
      </c>
      <c r="D1116" s="5" t="s">
        <v>26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0</v>
      </c>
      <c r="R1116" s="5">
        <v>0</v>
      </c>
      <c r="S1116" s="5" t="s">
        <v>26</v>
      </c>
      <c r="T1116" s="5"/>
    </row>
    <row r="1117" spans="1:20" x14ac:dyDescent="0.25">
      <c r="A1117" s="5">
        <f>1110</f>
      </c>
      <c r="B1117" s="5" t="s">
        <v>1136</v>
      </c>
      <c r="C1117" s="5" t="s">
        <v>26</v>
      </c>
      <c r="D1117" s="5" t="s">
        <v>26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0</v>
      </c>
      <c r="R1117" s="5">
        <v>0</v>
      </c>
      <c r="S1117" s="5" t="s">
        <v>26</v>
      </c>
      <c r="T1117" s="5"/>
    </row>
    <row r="1118" spans="1:20" x14ac:dyDescent="0.25">
      <c r="A1118" s="5">
        <f>1111</f>
      </c>
      <c r="B1118" s="5" t="s">
        <v>1137</v>
      </c>
      <c r="C1118" s="5" t="s">
        <v>26</v>
      </c>
      <c r="D1118" s="5" t="s">
        <v>26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0</v>
      </c>
      <c r="R1118" s="5">
        <v>0</v>
      </c>
      <c r="S1118" s="5" t="s">
        <v>26</v>
      </c>
      <c r="T1118" s="5"/>
    </row>
    <row r="1119" spans="1:20" x14ac:dyDescent="0.25">
      <c r="A1119" s="5">
        <f>1112</f>
      </c>
      <c r="B1119" s="5" t="s">
        <v>1138</v>
      </c>
      <c r="C1119" s="5" t="s">
        <v>26</v>
      </c>
      <c r="D1119" s="5" t="s">
        <v>26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0</v>
      </c>
      <c r="R1119" s="5">
        <v>0</v>
      </c>
      <c r="S1119" s="5" t="s">
        <v>26</v>
      </c>
      <c r="T1119" s="5"/>
    </row>
    <row r="1120" spans="1:20" x14ac:dyDescent="0.25">
      <c r="A1120" s="5">
        <f>1113</f>
      </c>
      <c r="B1120" s="5" t="s">
        <v>1139</v>
      </c>
      <c r="C1120" s="5" t="s">
        <v>26</v>
      </c>
      <c r="D1120" s="5" t="s">
        <v>26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0</v>
      </c>
      <c r="R1120" s="5">
        <v>0</v>
      </c>
      <c r="S1120" s="5" t="s">
        <v>26</v>
      </c>
      <c r="T1120" s="5"/>
    </row>
    <row r="1121" spans="1:20" x14ac:dyDescent="0.25">
      <c r="A1121" s="5">
        <f>1114</f>
      </c>
      <c r="B1121" s="5" t="s">
        <v>1140</v>
      </c>
      <c r="C1121" s="5" t="s">
        <v>26</v>
      </c>
      <c r="D1121" s="5" t="s">
        <v>26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0</v>
      </c>
      <c r="R1121" s="5">
        <v>0</v>
      </c>
      <c r="S1121" s="5" t="s">
        <v>26</v>
      </c>
      <c r="T1121" s="5"/>
    </row>
    <row r="1122" spans="1:20" x14ac:dyDescent="0.25">
      <c r="A1122" s="5">
        <f>1115</f>
      </c>
      <c r="B1122" s="5" t="s">
        <v>1141</v>
      </c>
      <c r="C1122" s="5" t="s">
        <v>26</v>
      </c>
      <c r="D1122" s="5" t="s">
        <v>26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0</v>
      </c>
      <c r="R1122" s="5">
        <v>0</v>
      </c>
      <c r="S1122" s="5" t="s">
        <v>26</v>
      </c>
      <c r="T1122" s="5"/>
    </row>
    <row r="1123" spans="1:20" x14ac:dyDescent="0.25">
      <c r="A1123" s="5">
        <f>1116</f>
      </c>
      <c r="B1123" s="5" t="s">
        <v>1142</v>
      </c>
      <c r="C1123" s="5" t="s">
        <v>26</v>
      </c>
      <c r="D1123" s="5" t="s">
        <v>26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0</v>
      </c>
      <c r="R1123" s="5">
        <v>0</v>
      </c>
      <c r="S1123" s="5" t="s">
        <v>26</v>
      </c>
      <c r="T1123" s="5"/>
    </row>
    <row r="1124" spans="1:20" x14ac:dyDescent="0.25">
      <c r="A1124" s="5">
        <f>1117</f>
      </c>
      <c r="B1124" s="5" t="s">
        <v>1143</v>
      </c>
      <c r="C1124" s="5" t="s">
        <v>26</v>
      </c>
      <c r="D1124" s="5" t="s">
        <v>26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0</v>
      </c>
      <c r="R1124" s="5">
        <v>0</v>
      </c>
      <c r="S1124" s="5" t="s">
        <v>26</v>
      </c>
      <c r="T1124" s="5"/>
    </row>
    <row r="1125" spans="1:20" x14ac:dyDescent="0.25">
      <c r="A1125" s="5">
        <f>1118</f>
      </c>
      <c r="B1125" s="5" t="s">
        <v>1144</v>
      </c>
      <c r="C1125" s="5" t="s">
        <v>26</v>
      </c>
      <c r="D1125" s="5" t="s">
        <v>26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0</v>
      </c>
      <c r="R1125" s="5">
        <v>0</v>
      </c>
      <c r="S1125" s="5" t="s">
        <v>26</v>
      </c>
      <c r="T1125" s="5"/>
    </row>
    <row r="1126" spans="1:20" x14ac:dyDescent="0.25">
      <c r="A1126" s="5">
        <f>1119</f>
      </c>
      <c r="B1126" s="5" t="s">
        <v>1145</v>
      </c>
      <c r="C1126" s="5" t="s">
        <v>26</v>
      </c>
      <c r="D1126" s="5" t="s">
        <v>26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0</v>
      </c>
      <c r="R1126" s="5">
        <v>0</v>
      </c>
      <c r="S1126" s="5" t="s">
        <v>26</v>
      </c>
      <c r="T1126" s="5"/>
    </row>
    <row r="1127" spans="1:20" x14ac:dyDescent="0.25">
      <c r="A1127" s="5">
        <f>1120</f>
      </c>
      <c r="B1127" s="5" t="s">
        <v>1146</v>
      </c>
      <c r="C1127" s="5" t="s">
        <v>26</v>
      </c>
      <c r="D1127" s="5" t="s">
        <v>26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0</v>
      </c>
      <c r="R1127" s="5">
        <v>0</v>
      </c>
      <c r="S1127" s="5" t="s">
        <v>26</v>
      </c>
      <c r="T1127" s="5"/>
    </row>
    <row r="1128" spans="1:20" x14ac:dyDescent="0.25">
      <c r="A1128" s="5">
        <f>1121</f>
      </c>
      <c r="B1128" s="5" t="s">
        <v>1147</v>
      </c>
      <c r="C1128" s="5" t="s">
        <v>26</v>
      </c>
      <c r="D1128" s="5" t="s">
        <v>26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0</v>
      </c>
      <c r="R1128" s="5">
        <v>0</v>
      </c>
      <c r="S1128" s="5" t="s">
        <v>26</v>
      </c>
      <c r="T1128" s="5"/>
    </row>
    <row r="1129" spans="1:20" x14ac:dyDescent="0.25">
      <c r="A1129" s="5">
        <f>1122</f>
      </c>
      <c r="B1129" s="5" t="s">
        <v>1148</v>
      </c>
      <c r="C1129" s="5" t="s">
        <v>26</v>
      </c>
      <c r="D1129" s="5" t="s">
        <v>26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0</v>
      </c>
      <c r="R1129" s="5">
        <v>0</v>
      </c>
      <c r="S1129" s="5" t="s">
        <v>26</v>
      </c>
      <c r="T1129" s="5"/>
    </row>
    <row r="1130" spans="1:20" x14ac:dyDescent="0.25">
      <c r="A1130" s="5">
        <f>1123</f>
      </c>
      <c r="B1130" s="5" t="s">
        <v>1149</v>
      </c>
      <c r="C1130" s="5" t="s">
        <v>26</v>
      </c>
      <c r="D1130" s="5" t="s">
        <v>26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0</v>
      </c>
      <c r="R1130" s="5">
        <v>0</v>
      </c>
      <c r="S1130" s="5" t="s">
        <v>26</v>
      </c>
      <c r="T1130" s="5"/>
    </row>
    <row r="1131" spans="1:20" x14ac:dyDescent="0.25">
      <c r="A1131" s="5">
        <f>1124</f>
      </c>
      <c r="B1131" s="5" t="s">
        <v>1150</v>
      </c>
      <c r="C1131" s="5" t="s">
        <v>26</v>
      </c>
      <c r="D1131" s="5" t="s">
        <v>26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0</v>
      </c>
      <c r="R1131" s="5">
        <v>0</v>
      </c>
      <c r="S1131" s="5" t="s">
        <v>26</v>
      </c>
      <c r="T1131" s="5"/>
    </row>
    <row r="1132" spans="1:20" x14ac:dyDescent="0.25">
      <c r="A1132" s="5">
        <f>1125</f>
      </c>
      <c r="B1132" s="5" t="s">
        <v>1151</v>
      </c>
      <c r="C1132" s="5" t="s">
        <v>26</v>
      </c>
      <c r="D1132" s="5" t="s">
        <v>26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0</v>
      </c>
      <c r="R1132" s="5">
        <v>0</v>
      </c>
      <c r="S1132" s="5" t="s">
        <v>26</v>
      </c>
      <c r="T1132" s="5"/>
    </row>
    <row r="1133" spans="1:20" x14ac:dyDescent="0.25">
      <c r="A1133" s="5">
        <f>1126</f>
      </c>
      <c r="B1133" s="5" t="s">
        <v>1152</v>
      </c>
      <c r="C1133" s="5" t="s">
        <v>26</v>
      </c>
      <c r="D1133" s="5" t="s">
        <v>26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0</v>
      </c>
      <c r="R1133" s="5">
        <v>0</v>
      </c>
      <c r="S1133" s="5" t="s">
        <v>26</v>
      </c>
      <c r="T1133" s="5"/>
    </row>
    <row r="1134" spans="1:20" x14ac:dyDescent="0.25">
      <c r="A1134" s="5">
        <f>1127</f>
      </c>
      <c r="B1134" s="5" t="s">
        <v>1153</v>
      </c>
      <c r="C1134" s="5" t="s">
        <v>26</v>
      </c>
      <c r="D1134" s="5" t="s">
        <v>26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0</v>
      </c>
      <c r="R1134" s="5">
        <v>0</v>
      </c>
      <c r="S1134" s="5" t="s">
        <v>26</v>
      </c>
      <c r="T1134" s="5"/>
    </row>
    <row r="1135" spans="1:20" x14ac:dyDescent="0.25">
      <c r="A1135" s="5">
        <f>1128</f>
      </c>
      <c r="B1135" s="5" t="s">
        <v>1154</v>
      </c>
      <c r="C1135" s="5" t="s">
        <v>26</v>
      </c>
      <c r="D1135" s="5" t="s">
        <v>26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0</v>
      </c>
      <c r="R1135" s="5">
        <v>0</v>
      </c>
      <c r="S1135" s="5" t="s">
        <v>26</v>
      </c>
      <c r="T1135" s="5"/>
    </row>
    <row r="1136" spans="1:20" x14ac:dyDescent="0.25">
      <c r="A1136" s="5">
        <f>1129</f>
      </c>
      <c r="B1136" s="5" t="s">
        <v>1155</v>
      </c>
      <c r="C1136" s="5" t="s">
        <v>26</v>
      </c>
      <c r="D1136" s="5" t="s">
        <v>26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0</v>
      </c>
      <c r="R1136" s="5">
        <v>0</v>
      </c>
      <c r="S1136" s="5" t="s">
        <v>26</v>
      </c>
      <c r="T1136" s="5"/>
    </row>
    <row r="1137" spans="1:20" x14ac:dyDescent="0.25">
      <c r="A1137" s="5">
        <f>1130</f>
      </c>
      <c r="B1137" s="5" t="s">
        <v>1156</v>
      </c>
      <c r="C1137" s="5" t="s">
        <v>26</v>
      </c>
      <c r="D1137" s="5" t="s">
        <v>26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0</v>
      </c>
      <c r="R1137" s="5">
        <v>0</v>
      </c>
      <c r="S1137" s="5" t="s">
        <v>26</v>
      </c>
      <c r="T1137" s="5"/>
    </row>
    <row r="1138" spans="1:20" x14ac:dyDescent="0.25">
      <c r="A1138" s="5">
        <f>1131</f>
      </c>
      <c r="B1138" s="5" t="s">
        <v>1157</v>
      </c>
      <c r="C1138" s="5" t="s">
        <v>26</v>
      </c>
      <c r="D1138" s="5" t="s">
        <v>26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0</v>
      </c>
      <c r="R1138" s="5">
        <v>0</v>
      </c>
      <c r="S1138" s="5" t="s">
        <v>26</v>
      </c>
      <c r="T1138" s="5"/>
    </row>
    <row r="1139" spans="1:20" x14ac:dyDescent="0.25">
      <c r="A1139" s="5">
        <f>1132</f>
      </c>
      <c r="B1139" s="5" t="s">
        <v>1158</v>
      </c>
      <c r="C1139" s="5" t="s">
        <v>26</v>
      </c>
      <c r="D1139" s="5" t="s">
        <v>26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0</v>
      </c>
      <c r="R1139" s="5">
        <v>0</v>
      </c>
      <c r="S1139" s="5" t="s">
        <v>26</v>
      </c>
      <c r="T1139" s="5"/>
    </row>
    <row r="1140" spans="1:20" x14ac:dyDescent="0.25">
      <c r="A1140" s="5">
        <f>1133</f>
      </c>
      <c r="B1140" s="5" t="s">
        <v>1159</v>
      </c>
      <c r="C1140" s="5" t="s">
        <v>26</v>
      </c>
      <c r="D1140" s="5" t="s">
        <v>26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0</v>
      </c>
      <c r="R1140" s="5">
        <v>0</v>
      </c>
      <c r="S1140" s="5" t="s">
        <v>26</v>
      </c>
      <c r="T1140" s="5"/>
    </row>
    <row r="1141" spans="1:20" x14ac:dyDescent="0.25">
      <c r="A1141" s="5">
        <f>1134</f>
      </c>
      <c r="B1141" s="5" t="s">
        <v>1160</v>
      </c>
      <c r="C1141" s="5" t="s">
        <v>26</v>
      </c>
      <c r="D1141" s="5" t="s">
        <v>26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0</v>
      </c>
      <c r="R1141" s="5">
        <v>0</v>
      </c>
      <c r="S1141" s="5" t="s">
        <v>26</v>
      </c>
      <c r="T1141" s="5"/>
    </row>
    <row r="1142" spans="1:20" x14ac:dyDescent="0.25">
      <c r="A1142" s="5">
        <f>1135</f>
      </c>
      <c r="B1142" s="5" t="s">
        <v>1161</v>
      </c>
      <c r="C1142" s="5" t="s">
        <v>26</v>
      </c>
      <c r="D1142" s="5" t="s">
        <v>26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0</v>
      </c>
      <c r="R1142" s="5">
        <v>0</v>
      </c>
      <c r="S1142" s="5" t="s">
        <v>26</v>
      </c>
      <c r="T1142" s="5"/>
    </row>
    <row r="1143" spans="1:20" x14ac:dyDescent="0.25">
      <c r="A1143" s="5">
        <f>1136</f>
      </c>
      <c r="B1143" s="5" t="s">
        <v>1162</v>
      </c>
      <c r="C1143" s="5" t="s">
        <v>26</v>
      </c>
      <c r="D1143" s="5" t="s">
        <v>26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0</v>
      </c>
      <c r="R1143" s="5">
        <v>0</v>
      </c>
      <c r="S1143" s="5" t="s">
        <v>26</v>
      </c>
      <c r="T1143" s="5"/>
    </row>
    <row r="1144" spans="1:20" x14ac:dyDescent="0.25">
      <c r="A1144" s="5">
        <f>1137</f>
      </c>
      <c r="B1144" s="5" t="s">
        <v>1163</v>
      </c>
      <c r="C1144" s="5" t="s">
        <v>26</v>
      </c>
      <c r="D1144" s="5" t="s">
        <v>26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0</v>
      </c>
      <c r="R1144" s="5">
        <v>0</v>
      </c>
      <c r="S1144" s="5" t="s">
        <v>26</v>
      </c>
      <c r="T1144" s="5"/>
    </row>
    <row r="1145" spans="1:20" x14ac:dyDescent="0.25">
      <c r="A1145" s="5">
        <f>1138</f>
      </c>
      <c r="B1145" s="5" t="s">
        <v>1164</v>
      </c>
      <c r="C1145" s="5" t="s">
        <v>26</v>
      </c>
      <c r="D1145" s="5" t="s">
        <v>26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0</v>
      </c>
      <c r="R1145" s="5">
        <v>0</v>
      </c>
      <c r="S1145" s="5" t="s">
        <v>26</v>
      </c>
      <c r="T1145" s="5"/>
    </row>
    <row r="1146" spans="1:20" x14ac:dyDescent="0.25">
      <c r="A1146" s="5">
        <f>1139</f>
      </c>
      <c r="B1146" s="5" t="s">
        <v>1165</v>
      </c>
      <c r="C1146" s="5" t="s">
        <v>26</v>
      </c>
      <c r="D1146" s="5" t="s">
        <v>26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0</v>
      </c>
      <c r="R1146" s="5">
        <v>0</v>
      </c>
      <c r="S1146" s="5" t="s">
        <v>26</v>
      </c>
      <c r="T1146" s="5"/>
    </row>
    <row r="1147" spans="1:20" x14ac:dyDescent="0.25">
      <c r="A1147" s="5">
        <f>1140</f>
      </c>
      <c r="B1147" s="5" t="s">
        <v>1166</v>
      </c>
      <c r="C1147" s="5" t="s">
        <v>26</v>
      </c>
      <c r="D1147" s="5" t="s">
        <v>26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0</v>
      </c>
      <c r="R1147" s="5">
        <v>0</v>
      </c>
      <c r="S1147" s="5" t="s">
        <v>26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26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0</v>
      </c>
      <c r="R1148" s="5">
        <v>0</v>
      </c>
      <c r="S1148" s="5" t="s">
        <v>26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26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0</v>
      </c>
      <c r="R1149" s="5">
        <v>0</v>
      </c>
      <c r="S1149" s="5" t="s">
        <v>26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0</v>
      </c>
      <c r="R1150" s="5">
        <v>0</v>
      </c>
      <c r="S1150" s="5" t="s">
        <v>26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26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0</v>
      </c>
      <c r="R1151" s="5">
        <v>0</v>
      </c>
      <c r="S1151" s="5" t="s">
        <v>26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0</v>
      </c>
      <c r="R1152" s="5">
        <v>0</v>
      </c>
      <c r="S1152" s="5" t="s">
        <v>26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26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0</v>
      </c>
      <c r="R1153" s="5">
        <v>0</v>
      </c>
      <c r="S1153" s="5" t="s">
        <v>26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26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0</v>
      </c>
      <c r="R1154" s="5">
        <v>0</v>
      </c>
      <c r="S1154" s="5" t="s">
        <v>26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26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0</v>
      </c>
      <c r="R1155" s="5">
        <v>0</v>
      </c>
      <c r="S1155" s="5" t="s">
        <v>26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26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0</v>
      </c>
      <c r="R1156" s="5">
        <v>0</v>
      </c>
      <c r="S1156" s="5" t="s">
        <v>26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26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0</v>
      </c>
      <c r="R1157" s="5">
        <v>0</v>
      </c>
      <c r="S1157" s="5" t="s">
        <v>26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0</v>
      </c>
      <c r="R1158" s="5">
        <v>0</v>
      </c>
      <c r="S1158" s="5" t="s">
        <v>26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26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0</v>
      </c>
      <c r="R1159" s="5">
        <v>0</v>
      </c>
      <c r="S1159" s="5" t="s">
        <v>26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26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0</v>
      </c>
      <c r="R1160" s="5">
        <v>0</v>
      </c>
      <c r="S1160" s="5" t="s">
        <v>26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26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0</v>
      </c>
      <c r="R1161" s="5">
        <v>0</v>
      </c>
      <c r="S1161" s="5" t="s">
        <v>26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26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0</v>
      </c>
      <c r="R1162" s="5">
        <v>0</v>
      </c>
      <c r="S1162" s="5" t="s">
        <v>26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26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0</v>
      </c>
      <c r="R1163" s="5">
        <v>0</v>
      </c>
      <c r="S1163" s="5" t="s">
        <v>26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26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0</v>
      </c>
      <c r="R1164" s="5">
        <v>0</v>
      </c>
      <c r="S1164" s="5" t="s">
        <v>26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26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0</v>
      </c>
      <c r="R1165" s="5">
        <v>0</v>
      </c>
      <c r="S1165" s="5" t="s">
        <v>26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26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0</v>
      </c>
      <c r="R1166" s="5">
        <v>0</v>
      </c>
      <c r="S1166" s="5" t="s">
        <v>26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26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0</v>
      </c>
      <c r="R1167" s="5">
        <v>0</v>
      </c>
      <c r="S1167" s="5" t="s">
        <v>26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26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26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26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26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26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26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26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26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26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26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26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26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26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26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26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26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26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26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26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26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26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26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26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26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26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26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26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26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26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26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26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26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26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10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26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10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26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10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26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10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26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10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26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10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26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10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26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10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26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10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26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10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26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10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26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10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26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10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26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10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26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10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26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10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26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10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26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10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26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10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26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10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26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10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26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10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26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10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26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10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26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10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26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10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26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10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26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26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10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26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10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26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10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26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10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26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10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26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10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26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10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26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10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26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10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26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10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26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10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26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10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26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10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26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10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26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10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26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10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26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10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26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10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26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10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26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10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26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10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26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10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26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10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26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10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26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10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26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10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26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10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26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10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26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10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26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10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26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10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26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10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26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10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26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10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26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10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26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26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10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26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10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26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10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26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10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26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10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26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10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26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10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26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10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26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10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26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10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26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10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26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10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26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10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26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10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26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10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26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10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26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10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26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10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26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10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26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10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26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10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26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10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26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10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26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10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26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10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26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10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26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10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26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10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26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10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26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10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26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10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26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10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26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10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26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10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26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10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26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10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26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10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26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10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26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10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26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10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26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10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26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10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26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10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26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10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26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10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26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10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26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10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26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10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26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10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26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10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26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10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26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10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26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10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26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10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26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10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26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10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26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10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26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10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26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10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26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10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26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10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26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10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26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10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26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10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26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10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26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10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26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10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26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10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26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10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26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10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26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10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26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10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26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10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26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10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26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10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26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10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26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10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26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10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26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10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26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10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26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10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26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10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26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10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26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10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26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10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26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10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26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10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26</v>
      </c>
      <c r="D1352" s="5" t="s">
        <v>26</v>
      </c>
      <c r="E1352" s="5">
        <v>0</v>
      </c>
      <c r="F1352" s="5">
        <v>0</v>
      </c>
      <c r="G1352" s="5">
        <v>1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10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26</v>
      </c>
      <c r="D1353" s="5" t="s">
        <v>26</v>
      </c>
      <c r="E1353" s="5">
        <v>0</v>
      </c>
      <c r="F1353" s="5">
        <v>0</v>
      </c>
      <c r="G1353" s="5">
        <v>1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10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26</v>
      </c>
      <c r="D1354" s="5" t="s">
        <v>26</v>
      </c>
      <c r="E1354" s="5">
        <v>0</v>
      </c>
      <c r="F1354" s="5">
        <v>0</v>
      </c>
      <c r="G1354" s="5">
        <v>1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10</v>
      </c>
      <c r="Q1354" s="5">
        <v>16</v>
      </c>
      <c r="R1354" s="5">
        <v>0</v>
      </c>
      <c r="S1354" s="5" t="s">
        <v>29</v>
      </c>
      <c r="T1354" s="5"/>
    </row>
    <row r="1355" spans="1:20" x14ac:dyDescent="0.25">
      <c r="A1355" s="5">
        <f>1348</f>
      </c>
      <c r="B1355" s="5" t="s">
        <v>1374</v>
      </c>
      <c r="C1355" s="5" t="s">
        <v>26</v>
      </c>
      <c r="D1355" s="5" t="s">
        <v>29</v>
      </c>
      <c r="E1355" s="5">
        <v>0</v>
      </c>
      <c r="F1355" s="5">
        <v>0</v>
      </c>
      <c r="G1355" s="5">
        <v>1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10</v>
      </c>
      <c r="Q1355" s="5">
        <v>16</v>
      </c>
      <c r="R1355" s="5">
        <v>0</v>
      </c>
      <c r="S1355" s="5" t="s">
        <v>29</v>
      </c>
      <c r="T1355" s="5"/>
    </row>
    <row r="1356" spans="1:20" x14ac:dyDescent="0.25">
      <c r="A1356" s="5">
        <f>1349</f>
      </c>
      <c r="B1356" s="5" t="s">
        <v>1375</v>
      </c>
      <c r="C1356" s="5" t="s">
        <v>26</v>
      </c>
      <c r="D1356" s="5" t="s">
        <v>29</v>
      </c>
      <c r="E1356" s="5">
        <v>0</v>
      </c>
      <c r="F1356" s="5">
        <v>0</v>
      </c>
      <c r="G1356" s="5">
        <v>1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10</v>
      </c>
      <c r="Q1356" s="5">
        <v>16</v>
      </c>
      <c r="R1356" s="5">
        <v>0</v>
      </c>
      <c r="S1356" s="5" t="s">
        <v>29</v>
      </c>
      <c r="T1356" s="5"/>
    </row>
    <row r="1357" spans="1:20" x14ac:dyDescent="0.25">
      <c r="A1357" s="5">
        <f>1350</f>
      </c>
      <c r="B1357" s="5" t="s">
        <v>1376</v>
      </c>
      <c r="C1357" s="5" t="s">
        <v>26</v>
      </c>
      <c r="D1357" s="5" t="s">
        <v>29</v>
      </c>
      <c r="E1357" s="5">
        <v>0</v>
      </c>
      <c r="F1357" s="5">
        <v>0</v>
      </c>
      <c r="G1357" s="5">
        <v>1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10</v>
      </c>
      <c r="Q1357" s="5">
        <v>16</v>
      </c>
      <c r="R1357" s="5">
        <v>0</v>
      </c>
      <c r="S1357" s="5" t="s">
        <v>29</v>
      </c>
      <c r="T1357" s="5"/>
    </row>
    <row r="1358" spans="1:20" x14ac:dyDescent="0.25">
      <c r="A1358" s="5">
        <f>1351</f>
      </c>
      <c r="B1358" s="5" t="s">
        <v>1377</v>
      </c>
      <c r="C1358" s="5" t="s">
        <v>26</v>
      </c>
      <c r="D1358" s="5" t="s">
        <v>29</v>
      </c>
      <c r="E1358" s="5">
        <v>0</v>
      </c>
      <c r="F1358" s="5">
        <v>0</v>
      </c>
      <c r="G1358" s="5">
        <v>1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10</v>
      </c>
      <c r="Q1358" s="5">
        <v>16</v>
      </c>
      <c r="R1358" s="5">
        <v>0</v>
      </c>
      <c r="S1358" s="5" t="s">
        <v>29</v>
      </c>
      <c r="T1358" s="5"/>
    </row>
    <row r="1359" spans="1:20" x14ac:dyDescent="0.25">
      <c r="A1359" s="5">
        <f>1352</f>
      </c>
      <c r="B1359" s="5" t="s">
        <v>1378</v>
      </c>
      <c r="C1359" s="5" t="s">
        <v>26</v>
      </c>
      <c r="D1359" s="5" t="s">
        <v>29</v>
      </c>
      <c r="E1359" s="5">
        <v>0</v>
      </c>
      <c r="F1359" s="5">
        <v>0</v>
      </c>
      <c r="G1359" s="5">
        <v>1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10</v>
      </c>
      <c r="Q1359" s="5">
        <v>16</v>
      </c>
      <c r="R1359" s="5">
        <v>0</v>
      </c>
      <c r="S1359" s="5" t="s">
        <v>29</v>
      </c>
      <c r="T1359" s="5"/>
    </row>
    <row r="1360" spans="1:20" x14ac:dyDescent="0.25">
      <c r="A1360" s="5">
        <f>1353</f>
      </c>
      <c r="B1360" s="5" t="s">
        <v>1379</v>
      </c>
      <c r="C1360" s="5" t="s">
        <v>26</v>
      </c>
      <c r="D1360" s="5" t="s">
        <v>29</v>
      </c>
      <c r="E1360" s="5">
        <v>0</v>
      </c>
      <c r="F1360" s="5">
        <v>0</v>
      </c>
      <c r="G1360" s="5">
        <v>1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10</v>
      </c>
      <c r="Q1360" s="5">
        <v>16</v>
      </c>
      <c r="R1360" s="5">
        <v>0</v>
      </c>
      <c r="S1360" s="5" t="s">
        <v>29</v>
      </c>
      <c r="T1360" s="5"/>
    </row>
    <row r="1361" spans="1:20" x14ac:dyDescent="0.25">
      <c r="A1361" s="5">
        <f>1354</f>
      </c>
      <c r="B1361" s="5" t="s">
        <v>1380</v>
      </c>
      <c r="C1361" s="5" t="s">
        <v>26</v>
      </c>
      <c r="D1361" s="5" t="s">
        <v>29</v>
      </c>
      <c r="E1361" s="5">
        <v>0</v>
      </c>
      <c r="F1361" s="5">
        <v>0</v>
      </c>
      <c r="G1361" s="5">
        <v>1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10</v>
      </c>
      <c r="Q1361" s="5">
        <v>16</v>
      </c>
      <c r="R1361" s="5">
        <v>0</v>
      </c>
      <c r="S1361" s="5" t="s">
        <v>29</v>
      </c>
      <c r="T1361" s="5"/>
    </row>
    <row r="1362" spans="1:20" x14ac:dyDescent="0.25">
      <c r="A1362" s="5">
        <f>1355</f>
      </c>
      <c r="B1362" s="5" t="s">
        <v>1381</v>
      </c>
      <c r="C1362" s="5" t="s">
        <v>29</v>
      </c>
      <c r="D1362" s="5" t="s">
        <v>26</v>
      </c>
      <c r="E1362" s="5">
        <v>0</v>
      </c>
      <c r="F1362" s="5">
        <v>0</v>
      </c>
      <c r="G1362" s="5">
        <v>1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10</v>
      </c>
      <c r="Q1362" s="5">
        <v>16</v>
      </c>
      <c r="R1362" s="5">
        <v>0</v>
      </c>
      <c r="S1362" s="5" t="s">
        <v>29</v>
      </c>
      <c r="T1362" s="5"/>
    </row>
    <row r="1363" spans="1:20" x14ac:dyDescent="0.25">
      <c r="A1363" s="5">
        <f>1356</f>
      </c>
      <c r="B1363" s="5" t="s">
        <v>1382</v>
      </c>
      <c r="C1363" s="5" t="s">
        <v>29</v>
      </c>
      <c r="D1363" s="5" t="s">
        <v>26</v>
      </c>
      <c r="E1363" s="5">
        <v>0</v>
      </c>
      <c r="F1363" s="5">
        <v>0</v>
      </c>
      <c r="G1363" s="5">
        <v>1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10</v>
      </c>
      <c r="Q1363" s="5">
        <v>16</v>
      </c>
      <c r="R1363" s="5">
        <v>0</v>
      </c>
      <c r="S1363" s="5" t="s">
        <v>29</v>
      </c>
      <c r="T1363" s="5"/>
    </row>
    <row r="1364" spans="1:20" x14ac:dyDescent="0.25">
      <c r="A1364" s="5">
        <f>1357</f>
      </c>
      <c r="B1364" s="5" t="s">
        <v>1383</v>
      </c>
      <c r="C1364" s="5" t="s">
        <v>29</v>
      </c>
      <c r="D1364" s="5" t="s">
        <v>26</v>
      </c>
      <c r="E1364" s="5">
        <v>0</v>
      </c>
      <c r="F1364" s="5">
        <v>0</v>
      </c>
      <c r="G1364" s="5">
        <v>1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10</v>
      </c>
      <c r="Q1364" s="5">
        <v>16</v>
      </c>
      <c r="R1364" s="5">
        <v>0</v>
      </c>
      <c r="S1364" s="5" t="s">
        <v>29</v>
      </c>
      <c r="T1364" s="5"/>
    </row>
    <row r="1365" spans="1:20" x14ac:dyDescent="0.25">
      <c r="A1365" s="5">
        <f>1358</f>
      </c>
      <c r="B1365" s="5" t="s">
        <v>1384</v>
      </c>
      <c r="C1365" s="5" t="s">
        <v>29</v>
      </c>
      <c r="D1365" s="5" t="s">
        <v>26</v>
      </c>
      <c r="E1365" s="5">
        <v>0</v>
      </c>
      <c r="F1365" s="5">
        <v>0</v>
      </c>
      <c r="G1365" s="5">
        <v>1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10</v>
      </c>
      <c r="Q1365" s="5">
        <v>16</v>
      </c>
      <c r="R1365" s="5">
        <v>0</v>
      </c>
      <c r="S1365" s="5" t="s">
        <v>29</v>
      </c>
      <c r="T1365" s="5"/>
    </row>
    <row r="1366" spans="1:20" x14ac:dyDescent="0.25">
      <c r="A1366" s="5">
        <f>1359</f>
      </c>
      <c r="B1366" s="5" t="s">
        <v>1385</v>
      </c>
      <c r="C1366" s="5" t="s">
        <v>29</v>
      </c>
      <c r="D1366" s="5" t="s">
        <v>26</v>
      </c>
      <c r="E1366" s="5">
        <v>0</v>
      </c>
      <c r="F1366" s="5">
        <v>0</v>
      </c>
      <c r="G1366" s="5">
        <v>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10</v>
      </c>
      <c r="Q1366" s="5">
        <v>16</v>
      </c>
      <c r="R1366" s="5">
        <v>0</v>
      </c>
      <c r="S1366" s="5" t="s">
        <v>29</v>
      </c>
      <c r="T1366" s="5"/>
    </row>
    <row r="1367" spans="1:20" x14ac:dyDescent="0.25">
      <c r="A1367" s="5">
        <f>1360</f>
      </c>
      <c r="B1367" s="5" t="s">
        <v>1386</v>
      </c>
      <c r="C1367" s="5" t="s">
        <v>29</v>
      </c>
      <c r="D1367" s="5" t="s">
        <v>26</v>
      </c>
      <c r="E1367" s="5">
        <v>0</v>
      </c>
      <c r="F1367" s="5">
        <v>0</v>
      </c>
      <c r="G1367" s="5">
        <v>1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10</v>
      </c>
      <c r="Q1367" s="5">
        <v>16</v>
      </c>
      <c r="R1367" s="5">
        <v>0</v>
      </c>
      <c r="S1367" s="5" t="s">
        <v>29</v>
      </c>
      <c r="T1367" s="5"/>
    </row>
    <row r="1368" spans="1:20" x14ac:dyDescent="0.25">
      <c r="A1368" s="5">
        <f>1361</f>
      </c>
      <c r="B1368" s="5" t="s">
        <v>1387</v>
      </c>
      <c r="C1368" s="5" t="s">
        <v>29</v>
      </c>
      <c r="D1368" s="5" t="s">
        <v>26</v>
      </c>
      <c r="E1368" s="5">
        <v>0</v>
      </c>
      <c r="F1368" s="5">
        <v>0</v>
      </c>
      <c r="G1368" s="5">
        <v>1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10</v>
      </c>
      <c r="Q1368" s="5">
        <v>16</v>
      </c>
      <c r="R1368" s="5">
        <v>0</v>
      </c>
      <c r="S1368" s="5" t="s">
        <v>29</v>
      </c>
      <c r="T1368" s="5"/>
    </row>
    <row r="1369" spans="1:20" x14ac:dyDescent="0.25">
      <c r="A1369" s="5">
        <f>1362</f>
      </c>
      <c r="B1369" s="5" t="s">
        <v>1388</v>
      </c>
      <c r="C1369" s="5" t="s">
        <v>29</v>
      </c>
      <c r="D1369" s="5" t="s">
        <v>26</v>
      </c>
      <c r="E1369" s="5">
        <v>0</v>
      </c>
      <c r="F1369" s="5">
        <v>0</v>
      </c>
      <c r="G1369" s="5">
        <v>1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10</v>
      </c>
      <c r="Q1369" s="5">
        <v>16</v>
      </c>
      <c r="R1369" s="5">
        <v>0</v>
      </c>
      <c r="S1369" s="5" t="s">
        <v>29</v>
      </c>
      <c r="T1369" s="5"/>
    </row>
    <row r="1370" spans="1:20" x14ac:dyDescent="0.25">
      <c r="A1370" s="5">
        <f>1363</f>
      </c>
      <c r="B1370" s="5" t="s">
        <v>1389</v>
      </c>
      <c r="C1370" s="5" t="s">
        <v>29</v>
      </c>
      <c r="D1370" s="5" t="s">
        <v>26</v>
      </c>
      <c r="E1370" s="5">
        <v>0</v>
      </c>
      <c r="F1370" s="5">
        <v>0</v>
      </c>
      <c r="G1370" s="5">
        <v>1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10</v>
      </c>
      <c r="Q1370" s="5">
        <v>16</v>
      </c>
      <c r="R1370" s="5">
        <v>0</v>
      </c>
      <c r="S1370" s="5" t="s">
        <v>29</v>
      </c>
      <c r="T1370" s="5"/>
    </row>
    <row r="1371" spans="1:20" x14ac:dyDescent="0.25">
      <c r="A1371" s="5">
        <f>1364</f>
      </c>
      <c r="B1371" s="5" t="s">
        <v>1390</v>
      </c>
      <c r="C1371" s="5" t="s">
        <v>29</v>
      </c>
      <c r="D1371" s="5" t="s">
        <v>26</v>
      </c>
      <c r="E1371" s="5">
        <v>0</v>
      </c>
      <c r="F1371" s="5">
        <v>0</v>
      </c>
      <c r="G1371" s="5">
        <v>1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10</v>
      </c>
      <c r="Q1371" s="5">
        <v>16</v>
      </c>
      <c r="R1371" s="5">
        <v>0</v>
      </c>
      <c r="S1371" s="5" t="s">
        <v>29</v>
      </c>
      <c r="T1371" s="5"/>
    </row>
    <row r="1372" spans="1:20" x14ac:dyDescent="0.25">
      <c r="A1372" s="5">
        <f>1365</f>
      </c>
      <c r="B1372" s="5" t="s">
        <v>1391</v>
      </c>
      <c r="C1372" s="5" t="s">
        <v>29</v>
      </c>
      <c r="D1372" s="5" t="s">
        <v>26</v>
      </c>
      <c r="E1372" s="5">
        <v>0</v>
      </c>
      <c r="F1372" s="5">
        <v>0</v>
      </c>
      <c r="G1372" s="5">
        <v>1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10</v>
      </c>
      <c r="Q1372" s="5">
        <v>16</v>
      </c>
      <c r="R1372" s="5">
        <v>0</v>
      </c>
      <c r="S1372" s="5" t="s">
        <v>29</v>
      </c>
      <c r="T1372" s="5"/>
    </row>
    <row r="1373" spans="1:20" x14ac:dyDescent="0.25">
      <c r="A1373" s="5">
        <f>1366</f>
      </c>
      <c r="B1373" s="5" t="s">
        <v>1392</v>
      </c>
      <c r="C1373" s="5" t="s">
        <v>29</v>
      </c>
      <c r="D1373" s="5" t="s">
        <v>26</v>
      </c>
      <c r="E1373" s="5">
        <v>0</v>
      </c>
      <c r="F1373" s="5">
        <v>0</v>
      </c>
      <c r="G1373" s="5">
        <v>1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10</v>
      </c>
      <c r="Q1373" s="5">
        <v>16</v>
      </c>
      <c r="R1373" s="5">
        <v>0</v>
      </c>
      <c r="S1373" s="5" t="s">
        <v>29</v>
      </c>
      <c r="T1373" s="5"/>
    </row>
    <row r="1374" spans="1:20" x14ac:dyDescent="0.25">
      <c r="A1374" s="5">
        <f>1367</f>
      </c>
      <c r="B1374" s="5" t="s">
        <v>1393</v>
      </c>
      <c r="C1374" s="5" t="s">
        <v>29</v>
      </c>
      <c r="D1374" s="5" t="s">
        <v>26</v>
      </c>
      <c r="E1374" s="5">
        <v>0</v>
      </c>
      <c r="F1374" s="5">
        <v>0</v>
      </c>
      <c r="G1374" s="5">
        <v>1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10</v>
      </c>
      <c r="Q1374" s="5">
        <v>16</v>
      </c>
      <c r="R1374" s="5">
        <v>0</v>
      </c>
      <c r="S1374" s="5" t="s">
        <v>29</v>
      </c>
      <c r="T1374" s="5"/>
    </row>
    <row r="1375" spans="1:20" x14ac:dyDescent="0.25">
      <c r="A1375" s="5">
        <f>1368</f>
      </c>
      <c r="B1375" s="5" t="s">
        <v>1394</v>
      </c>
      <c r="C1375" s="5" t="s">
        <v>29</v>
      </c>
      <c r="D1375" s="5" t="s">
        <v>26</v>
      </c>
      <c r="E1375" s="5">
        <v>0</v>
      </c>
      <c r="F1375" s="5">
        <v>0</v>
      </c>
      <c r="G1375" s="5">
        <v>1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10</v>
      </c>
      <c r="Q1375" s="5">
        <v>16</v>
      </c>
      <c r="R1375" s="5">
        <v>0</v>
      </c>
      <c r="S1375" s="5" t="s">
        <v>29</v>
      </c>
      <c r="T1375" s="5"/>
    </row>
    <row r="1376" spans="1:20" x14ac:dyDescent="0.25">
      <c r="A1376" s="5">
        <f>1369</f>
      </c>
      <c r="B1376" s="5" t="s">
        <v>1395</v>
      </c>
      <c r="C1376" s="5" t="s">
        <v>29</v>
      </c>
      <c r="D1376" s="5" t="s">
        <v>26</v>
      </c>
      <c r="E1376" s="5">
        <v>0</v>
      </c>
      <c r="F1376" s="5">
        <v>0</v>
      </c>
      <c r="G1376" s="5">
        <v>1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10</v>
      </c>
      <c r="Q1376" s="5">
        <v>16</v>
      </c>
      <c r="R1376" s="5">
        <v>0</v>
      </c>
      <c r="S1376" s="5" t="s">
        <v>29</v>
      </c>
      <c r="T1376" s="5"/>
    </row>
    <row r="1377" spans="1:20" x14ac:dyDescent="0.25">
      <c r="A1377" s="5">
        <f>1370</f>
      </c>
      <c r="B1377" s="5" t="s">
        <v>1396</v>
      </c>
      <c r="C1377" s="5" t="s">
        <v>29</v>
      </c>
      <c r="D1377" s="5" t="s">
        <v>26</v>
      </c>
      <c r="E1377" s="5">
        <v>0</v>
      </c>
      <c r="F1377" s="5">
        <v>0</v>
      </c>
      <c r="G1377" s="5">
        <v>1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10</v>
      </c>
      <c r="Q1377" s="5">
        <v>16</v>
      </c>
      <c r="R1377" s="5">
        <v>0</v>
      </c>
      <c r="S1377" s="5" t="s">
        <v>29</v>
      </c>
      <c r="T1377" s="5"/>
    </row>
    <row r="1378" spans="1:20" x14ac:dyDescent="0.25">
      <c r="A1378" s="5">
        <f>1371</f>
      </c>
      <c r="B1378" s="5" t="s">
        <v>1397</v>
      </c>
      <c r="C1378" s="5" t="s">
        <v>29</v>
      </c>
      <c r="D1378" s="5" t="s">
        <v>26</v>
      </c>
      <c r="E1378" s="5">
        <v>0</v>
      </c>
      <c r="F1378" s="5">
        <v>0</v>
      </c>
      <c r="G1378" s="5">
        <v>1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10</v>
      </c>
      <c r="Q1378" s="5">
        <v>16</v>
      </c>
      <c r="R1378" s="5">
        <v>0</v>
      </c>
      <c r="S1378" s="5" t="s">
        <v>29</v>
      </c>
      <c r="T1378" s="5"/>
    </row>
    <row r="1379" spans="1:20" x14ac:dyDescent="0.25">
      <c r="A1379" s="5">
        <f>1372</f>
      </c>
      <c r="B1379" s="5" t="s">
        <v>1398</v>
      </c>
      <c r="C1379" s="5" t="s">
        <v>29</v>
      </c>
      <c r="D1379" s="5" t="s">
        <v>26</v>
      </c>
      <c r="E1379" s="5">
        <v>0</v>
      </c>
      <c r="F1379" s="5">
        <v>0</v>
      </c>
      <c r="G1379" s="5">
        <v>1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10</v>
      </c>
      <c r="Q1379" s="5">
        <v>16</v>
      </c>
      <c r="R1379" s="5">
        <v>0</v>
      </c>
      <c r="S1379" s="5" t="s">
        <v>29</v>
      </c>
      <c r="T1379" s="5"/>
    </row>
    <row r="1380" spans="1:20" x14ac:dyDescent="0.25">
      <c r="A1380" s="5">
        <f>1373</f>
      </c>
      <c r="B1380" s="5" t="s">
        <v>1399</v>
      </c>
      <c r="C1380" s="5" t="s">
        <v>29</v>
      </c>
      <c r="D1380" s="5" t="s">
        <v>26</v>
      </c>
      <c r="E1380" s="5">
        <v>0</v>
      </c>
      <c r="F1380" s="5">
        <v>0</v>
      </c>
      <c r="G1380" s="5">
        <v>1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10</v>
      </c>
      <c r="Q1380" s="5">
        <v>16</v>
      </c>
      <c r="R1380" s="5">
        <v>0</v>
      </c>
      <c r="S1380" s="5" t="s">
        <v>29</v>
      </c>
      <c r="T1380" s="5"/>
    </row>
    <row r="1381" spans="1:20" x14ac:dyDescent="0.25">
      <c r="A1381" s="5">
        <f>1374</f>
      </c>
      <c r="B1381" s="5" t="s">
        <v>1400</v>
      </c>
      <c r="C1381" s="5" t="s">
        <v>29</v>
      </c>
      <c r="D1381" s="5" t="s">
        <v>26</v>
      </c>
      <c r="E1381" s="5">
        <v>0</v>
      </c>
      <c r="F1381" s="5">
        <v>0</v>
      </c>
      <c r="G1381" s="5">
        <v>1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10</v>
      </c>
      <c r="Q1381" s="5">
        <v>16</v>
      </c>
      <c r="R1381" s="5">
        <v>0</v>
      </c>
      <c r="S1381" s="5" t="s">
        <v>29</v>
      </c>
      <c r="T1381" s="5"/>
    </row>
    <row r="1382" spans="1:20" x14ac:dyDescent="0.25">
      <c r="A1382" s="5">
        <f>1375</f>
      </c>
      <c r="B1382" s="5" t="s">
        <v>1401</v>
      </c>
      <c r="C1382" s="5" t="s">
        <v>29</v>
      </c>
      <c r="D1382" s="5" t="s">
        <v>26</v>
      </c>
      <c r="E1382" s="5">
        <v>0</v>
      </c>
      <c r="F1382" s="5">
        <v>0</v>
      </c>
      <c r="G1382" s="5">
        <v>1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10</v>
      </c>
      <c r="Q1382" s="5">
        <v>16</v>
      </c>
      <c r="R1382" s="5">
        <v>0</v>
      </c>
      <c r="S1382" s="5" t="s">
        <v>29</v>
      </c>
      <c r="T1382" s="5"/>
    </row>
    <row r="1383" spans="1:20" x14ac:dyDescent="0.25">
      <c r="A1383" s="5">
        <f>1376</f>
      </c>
      <c r="B1383" s="5" t="s">
        <v>1402</v>
      </c>
      <c r="C1383" s="5" t="s">
        <v>29</v>
      </c>
      <c r="D1383" s="5" t="s">
        <v>26</v>
      </c>
      <c r="E1383" s="5">
        <v>0</v>
      </c>
      <c r="F1383" s="5">
        <v>0</v>
      </c>
      <c r="G1383" s="5">
        <v>1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10</v>
      </c>
      <c r="Q1383" s="5">
        <v>16</v>
      </c>
      <c r="R1383" s="5">
        <v>0</v>
      </c>
      <c r="S1383" s="5" t="s">
        <v>29</v>
      </c>
      <c r="T1383" s="5"/>
    </row>
    <row r="1384" spans="1:20" x14ac:dyDescent="0.25">
      <c r="A1384" s="5">
        <f>1377</f>
      </c>
      <c r="B1384" s="5" t="s">
        <v>1403</v>
      </c>
      <c r="C1384" s="5" t="s">
        <v>29</v>
      </c>
      <c r="D1384" s="5" t="s">
        <v>26</v>
      </c>
      <c r="E1384" s="5">
        <v>0</v>
      </c>
      <c r="F1384" s="5">
        <v>0</v>
      </c>
      <c r="G1384" s="5">
        <v>1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10</v>
      </c>
      <c r="Q1384" s="5">
        <v>16</v>
      </c>
      <c r="R1384" s="5">
        <v>0</v>
      </c>
      <c r="S1384" s="5" t="s">
        <v>29</v>
      </c>
      <c r="T1384" s="5"/>
    </row>
    <row r="1385" spans="1:20" x14ac:dyDescent="0.25">
      <c r="A1385" s="5">
        <f>1378</f>
      </c>
      <c r="B1385" s="5" t="s">
        <v>1404</v>
      </c>
      <c r="C1385" s="5" t="s">
        <v>29</v>
      </c>
      <c r="D1385" s="5" t="s">
        <v>26</v>
      </c>
      <c r="E1385" s="5">
        <v>0</v>
      </c>
      <c r="F1385" s="5">
        <v>0</v>
      </c>
      <c r="G1385" s="5">
        <v>1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10</v>
      </c>
      <c r="Q1385" s="5">
        <v>16</v>
      </c>
      <c r="R1385" s="5">
        <v>0</v>
      </c>
      <c r="S1385" s="5" t="s">
        <v>29</v>
      </c>
      <c r="T1385" s="5"/>
    </row>
    <row r="1386" spans="1:20" x14ac:dyDescent="0.25">
      <c r="A1386" s="5">
        <f>1379</f>
      </c>
      <c r="B1386" s="5" t="s">
        <v>1405</v>
      </c>
      <c r="C1386" s="5" t="s">
        <v>29</v>
      </c>
      <c r="D1386" s="5" t="s">
        <v>26</v>
      </c>
      <c r="E1386" s="5">
        <v>0</v>
      </c>
      <c r="F1386" s="5">
        <v>0</v>
      </c>
      <c r="G1386" s="5">
        <v>1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10</v>
      </c>
      <c r="Q1386" s="5">
        <v>16</v>
      </c>
      <c r="R1386" s="5">
        <v>0</v>
      </c>
      <c r="S1386" s="5" t="s">
        <v>29</v>
      </c>
      <c r="T1386" s="5"/>
    </row>
    <row r="1387" spans="1:20" x14ac:dyDescent="0.25">
      <c r="A1387" s="5">
        <f>1380</f>
      </c>
      <c r="B1387" s="5" t="s">
        <v>1406</v>
      </c>
      <c r="C1387" s="5" t="s">
        <v>29</v>
      </c>
      <c r="D1387" s="5" t="s">
        <v>26</v>
      </c>
      <c r="E1387" s="5">
        <v>0</v>
      </c>
      <c r="F1387" s="5">
        <v>0</v>
      </c>
      <c r="G1387" s="5">
        <v>1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10</v>
      </c>
      <c r="Q1387" s="5">
        <v>16</v>
      </c>
      <c r="R1387" s="5">
        <v>0</v>
      </c>
      <c r="S1387" s="5" t="s">
        <v>29</v>
      </c>
      <c r="T1387" s="5"/>
    </row>
    <row r="1388" spans="1:20" x14ac:dyDescent="0.25">
      <c r="A1388" s="5">
        <f>1381</f>
      </c>
      <c r="B1388" s="5" t="s">
        <v>1407</v>
      </c>
      <c r="C1388" s="5" t="s">
        <v>29</v>
      </c>
      <c r="D1388" s="5" t="s">
        <v>26</v>
      </c>
      <c r="E1388" s="5">
        <v>0</v>
      </c>
      <c r="F1388" s="5">
        <v>0</v>
      </c>
      <c r="G1388" s="5">
        <v>1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10</v>
      </c>
      <c r="Q1388" s="5">
        <v>16</v>
      </c>
      <c r="R1388" s="5">
        <v>0</v>
      </c>
      <c r="S1388" s="5" t="s">
        <v>29</v>
      </c>
      <c r="T1388" s="5"/>
    </row>
    <row r="1389" spans="1:20" x14ac:dyDescent="0.25">
      <c r="A1389" s="5">
        <f>1382</f>
      </c>
      <c r="B1389" s="5" t="s">
        <v>1408</v>
      </c>
      <c r="C1389" s="5" t="s">
        <v>29</v>
      </c>
      <c r="D1389" s="5" t="s">
        <v>26</v>
      </c>
      <c r="E1389" s="5">
        <v>0</v>
      </c>
      <c r="F1389" s="5">
        <v>0</v>
      </c>
      <c r="G1389" s="5">
        <v>1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10</v>
      </c>
      <c r="Q1389" s="5">
        <v>16</v>
      </c>
      <c r="R1389" s="5">
        <v>0</v>
      </c>
      <c r="S1389" s="5" t="s">
        <v>29</v>
      </c>
      <c r="T1389" s="5"/>
    </row>
    <row r="1390" spans="1:20" x14ac:dyDescent="0.25">
      <c r="A1390" s="5">
        <f>1383</f>
      </c>
      <c r="B1390" s="5" t="s">
        <v>1409</v>
      </c>
      <c r="C1390" s="5" t="s">
        <v>29</v>
      </c>
      <c r="D1390" s="5" t="s">
        <v>26</v>
      </c>
      <c r="E1390" s="5">
        <v>0</v>
      </c>
      <c r="F1390" s="5">
        <v>0</v>
      </c>
      <c r="G1390" s="5">
        <v>1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10</v>
      </c>
      <c r="Q1390" s="5">
        <v>16</v>
      </c>
      <c r="R1390" s="5">
        <v>0</v>
      </c>
      <c r="S1390" s="5" t="s">
        <v>29</v>
      </c>
      <c r="T1390" s="5"/>
    </row>
    <row r="1391" spans="1:20" x14ac:dyDescent="0.25">
      <c r="A1391" s="5">
        <f>1384</f>
      </c>
      <c r="B1391" s="5" t="s">
        <v>1410</v>
      </c>
      <c r="C1391" s="5" t="s">
        <v>29</v>
      </c>
      <c r="D1391" s="5" t="s">
        <v>26</v>
      </c>
      <c r="E1391" s="5">
        <v>0</v>
      </c>
      <c r="F1391" s="5">
        <v>0</v>
      </c>
      <c r="G1391" s="5">
        <v>1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10</v>
      </c>
      <c r="Q1391" s="5">
        <v>16</v>
      </c>
      <c r="R1391" s="5">
        <v>0</v>
      </c>
      <c r="S1391" s="5" t="s">
        <v>29</v>
      </c>
      <c r="T1391" s="5"/>
    </row>
    <row r="1392" spans="1:20" x14ac:dyDescent="0.25">
      <c r="A1392" s="5">
        <f>1385</f>
      </c>
      <c r="B1392" s="5" t="s">
        <v>1411</v>
      </c>
      <c r="C1392" s="5" t="s">
        <v>29</v>
      </c>
      <c r="D1392" s="5" t="s">
        <v>26</v>
      </c>
      <c r="E1392" s="5">
        <v>0</v>
      </c>
      <c r="F1392" s="5">
        <v>0</v>
      </c>
      <c r="G1392" s="5">
        <v>1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10</v>
      </c>
      <c r="Q1392" s="5">
        <v>16</v>
      </c>
      <c r="R1392" s="5">
        <v>0</v>
      </c>
      <c r="S1392" s="5" t="s">
        <v>29</v>
      </c>
      <c r="T1392" s="5"/>
    </row>
    <row r="1393" spans="1:20" x14ac:dyDescent="0.25">
      <c r="A1393" s="5">
        <f>1386</f>
      </c>
      <c r="B1393" s="5" t="s">
        <v>1412</v>
      </c>
      <c r="C1393" s="5" t="s">
        <v>29</v>
      </c>
      <c r="D1393" s="5" t="s">
        <v>26</v>
      </c>
      <c r="E1393" s="5">
        <v>0</v>
      </c>
      <c r="F1393" s="5">
        <v>0</v>
      </c>
      <c r="G1393" s="5">
        <v>1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10</v>
      </c>
      <c r="Q1393" s="5">
        <v>16</v>
      </c>
      <c r="R1393" s="5">
        <v>0</v>
      </c>
      <c r="S1393" s="5" t="s">
        <v>29</v>
      </c>
      <c r="T1393" s="5"/>
    </row>
    <row r="1394" spans="1:20" x14ac:dyDescent="0.25">
      <c r="A1394" s="5">
        <f>1387</f>
      </c>
      <c r="B1394" s="5" t="s">
        <v>1413</v>
      </c>
      <c r="C1394" s="5" t="s">
        <v>29</v>
      </c>
      <c r="D1394" s="5" t="s">
        <v>26</v>
      </c>
      <c r="E1394" s="5">
        <v>0</v>
      </c>
      <c r="F1394" s="5">
        <v>0</v>
      </c>
      <c r="G1394" s="5">
        <v>1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10</v>
      </c>
      <c r="Q1394" s="5">
        <v>16</v>
      </c>
      <c r="R1394" s="5">
        <v>0</v>
      </c>
      <c r="S1394" s="5" t="s">
        <v>29</v>
      </c>
      <c r="T1394" s="5"/>
    </row>
    <row r="1395" spans="1:20" x14ac:dyDescent="0.25">
      <c r="A1395" s="5">
        <f>1388</f>
      </c>
      <c r="B1395" s="5" t="s">
        <v>1414</v>
      </c>
      <c r="C1395" s="5" t="s">
        <v>29</v>
      </c>
      <c r="D1395" s="5" t="s">
        <v>26</v>
      </c>
      <c r="E1395" s="5">
        <v>0</v>
      </c>
      <c r="F1395" s="5">
        <v>0</v>
      </c>
      <c r="G1395" s="5">
        <v>1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10</v>
      </c>
      <c r="Q1395" s="5">
        <v>16</v>
      </c>
      <c r="R1395" s="5">
        <v>0</v>
      </c>
      <c r="S1395" s="5" t="s">
        <v>29</v>
      </c>
      <c r="T1395" s="5"/>
    </row>
    <row r="1396" spans="1:20" x14ac:dyDescent="0.25">
      <c r="A1396" s="5">
        <f>1389</f>
      </c>
      <c r="B1396" s="5" t="s">
        <v>1415</v>
      </c>
      <c r="C1396" s="5" t="s">
        <v>29</v>
      </c>
      <c r="D1396" s="5" t="s">
        <v>26</v>
      </c>
      <c r="E1396" s="5">
        <v>0</v>
      </c>
      <c r="F1396" s="5">
        <v>0</v>
      </c>
      <c r="G1396" s="5">
        <v>1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10</v>
      </c>
      <c r="Q1396" s="5">
        <v>16</v>
      </c>
      <c r="R1396" s="5">
        <v>0</v>
      </c>
      <c r="S1396" s="5" t="s">
        <v>29</v>
      </c>
      <c r="T1396" s="5"/>
    </row>
    <row r="1397" spans="1:20" x14ac:dyDescent="0.25">
      <c r="A1397" s="5">
        <f>1390</f>
      </c>
      <c r="B1397" s="5" t="s">
        <v>1416</v>
      </c>
      <c r="C1397" s="5" t="s">
        <v>29</v>
      </c>
      <c r="D1397" s="5" t="s">
        <v>26</v>
      </c>
      <c r="E1397" s="5">
        <v>0</v>
      </c>
      <c r="F1397" s="5">
        <v>0</v>
      </c>
      <c r="G1397" s="5">
        <v>1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10</v>
      </c>
      <c r="Q1397" s="5">
        <v>16</v>
      </c>
      <c r="R1397" s="5">
        <v>0</v>
      </c>
      <c r="S1397" s="5" t="s">
        <v>29</v>
      </c>
      <c r="T1397" s="5"/>
    </row>
    <row r="1398" spans="1:20" x14ac:dyDescent="0.25">
      <c r="A1398" s="5">
        <f>1391</f>
      </c>
      <c r="B1398" s="5" t="s">
        <v>1417</v>
      </c>
      <c r="C1398" s="5" t="s">
        <v>29</v>
      </c>
      <c r="D1398" s="5" t="s">
        <v>26</v>
      </c>
      <c r="E1398" s="5">
        <v>0</v>
      </c>
      <c r="F1398" s="5">
        <v>0</v>
      </c>
      <c r="G1398" s="5">
        <v>1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10</v>
      </c>
      <c r="Q1398" s="5">
        <v>16</v>
      </c>
      <c r="R1398" s="5">
        <v>0</v>
      </c>
      <c r="S1398" s="5" t="s">
        <v>29</v>
      </c>
      <c r="T1398" s="5"/>
    </row>
    <row r="1399" spans="1:20" x14ac:dyDescent="0.25">
      <c r="A1399" s="5">
        <f>1392</f>
      </c>
      <c r="B1399" s="5" t="s">
        <v>1418</v>
      </c>
      <c r="C1399" s="5" t="s">
        <v>29</v>
      </c>
      <c r="D1399" s="5" t="s">
        <v>26</v>
      </c>
      <c r="E1399" s="5">
        <v>0</v>
      </c>
      <c r="F1399" s="5">
        <v>0</v>
      </c>
      <c r="G1399" s="5">
        <v>1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10</v>
      </c>
      <c r="Q1399" s="5">
        <v>16</v>
      </c>
      <c r="R1399" s="5">
        <v>0</v>
      </c>
      <c r="S1399" s="5" t="s">
        <v>29</v>
      </c>
      <c r="T1399" s="5"/>
    </row>
    <row r="1400" spans="1:20" x14ac:dyDescent="0.25">
      <c r="A1400" s="5">
        <f>1393</f>
      </c>
      <c r="B1400" s="5" t="s">
        <v>1419</v>
      </c>
      <c r="C1400" s="5" t="s">
        <v>29</v>
      </c>
      <c r="D1400" s="5" t="s">
        <v>26</v>
      </c>
      <c r="E1400" s="5">
        <v>0</v>
      </c>
      <c r="F1400" s="5">
        <v>0</v>
      </c>
      <c r="G1400" s="5">
        <v>1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10</v>
      </c>
      <c r="Q1400" s="5">
        <v>16</v>
      </c>
      <c r="R1400" s="5">
        <v>0</v>
      </c>
      <c r="S1400" s="5" t="s">
        <v>29</v>
      </c>
      <c r="T1400" s="5"/>
    </row>
    <row r="1401" spans="1:20" x14ac:dyDescent="0.25">
      <c r="A1401" s="5">
        <f>1394</f>
      </c>
      <c r="B1401" s="5" t="s">
        <v>1420</v>
      </c>
      <c r="C1401" s="5" t="s">
        <v>29</v>
      </c>
      <c r="D1401" s="5" t="s">
        <v>26</v>
      </c>
      <c r="E1401" s="5">
        <v>0</v>
      </c>
      <c r="F1401" s="5">
        <v>0</v>
      </c>
      <c r="G1401" s="5">
        <v>1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10</v>
      </c>
      <c r="Q1401" s="5">
        <v>16</v>
      </c>
      <c r="R1401" s="5">
        <v>0</v>
      </c>
      <c r="S1401" s="5" t="s">
        <v>29</v>
      </c>
      <c r="T1401" s="5"/>
    </row>
    <row r="1402" spans="1:20" x14ac:dyDescent="0.25">
      <c r="A1402" s="5">
        <f>1395</f>
      </c>
      <c r="B1402" s="5" t="s">
        <v>1421</v>
      </c>
      <c r="C1402" s="5" t="s">
        <v>29</v>
      </c>
      <c r="D1402" s="5" t="s">
        <v>26</v>
      </c>
      <c r="E1402" s="5">
        <v>0</v>
      </c>
      <c r="F1402" s="5">
        <v>0</v>
      </c>
      <c r="G1402" s="5">
        <v>1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10</v>
      </c>
      <c r="Q1402" s="5">
        <v>16</v>
      </c>
      <c r="R1402" s="5">
        <v>0</v>
      </c>
      <c r="S1402" s="5" t="s">
        <v>29</v>
      </c>
      <c r="T1402" s="5"/>
    </row>
    <row r="1403" spans="1:20" x14ac:dyDescent="0.25">
      <c r="A1403" s="5">
        <f>1396</f>
      </c>
      <c r="B1403" s="5" t="s">
        <v>1422</v>
      </c>
      <c r="C1403" s="5" t="s">
        <v>29</v>
      </c>
      <c r="D1403" s="5" t="s">
        <v>26</v>
      </c>
      <c r="E1403" s="5">
        <v>0</v>
      </c>
      <c r="F1403" s="5">
        <v>0</v>
      </c>
      <c r="G1403" s="5">
        <v>1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10</v>
      </c>
      <c r="Q1403" s="5">
        <v>16</v>
      </c>
      <c r="R1403" s="5">
        <v>0</v>
      </c>
      <c r="S1403" s="5" t="s">
        <v>29</v>
      </c>
      <c r="T1403" s="5"/>
    </row>
    <row r="1404" spans="1:20" x14ac:dyDescent="0.25">
      <c r="A1404" s="5">
        <f>1397</f>
      </c>
      <c r="B1404" s="5" t="s">
        <v>1423</v>
      </c>
      <c r="C1404" s="5" t="s">
        <v>29</v>
      </c>
      <c r="D1404" s="5" t="s">
        <v>26</v>
      </c>
      <c r="E1404" s="5">
        <v>0</v>
      </c>
      <c r="F1404" s="5">
        <v>0</v>
      </c>
      <c r="G1404" s="5">
        <v>1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10</v>
      </c>
      <c r="Q1404" s="5">
        <v>16</v>
      </c>
      <c r="R1404" s="5">
        <v>0</v>
      </c>
      <c r="S1404" s="5" t="s">
        <v>29</v>
      </c>
      <c r="T1404" s="5"/>
    </row>
    <row r="1405" spans="1:20" x14ac:dyDescent="0.25">
      <c r="A1405" s="5">
        <f>1398</f>
      </c>
      <c r="B1405" s="5" t="s">
        <v>1424</v>
      </c>
      <c r="C1405" s="5" t="s">
        <v>29</v>
      </c>
      <c r="D1405" s="5" t="s">
        <v>26</v>
      </c>
      <c r="E1405" s="5">
        <v>0</v>
      </c>
      <c r="F1405" s="5">
        <v>0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10</v>
      </c>
      <c r="Q1405" s="5">
        <v>16</v>
      </c>
      <c r="R1405" s="5">
        <v>0</v>
      </c>
      <c r="S1405" s="5" t="s">
        <v>29</v>
      </c>
      <c r="T1405" s="5"/>
    </row>
    <row r="1406" spans="1:20" x14ac:dyDescent="0.25">
      <c r="A1406" s="5">
        <f>1399</f>
      </c>
      <c r="B1406" s="5" t="s">
        <v>1425</v>
      </c>
      <c r="C1406" s="5" t="s">
        <v>29</v>
      </c>
      <c r="D1406" s="5" t="s">
        <v>26</v>
      </c>
      <c r="E1406" s="5">
        <v>0</v>
      </c>
      <c r="F1406" s="5">
        <v>0</v>
      </c>
      <c r="G1406" s="5">
        <v>1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10</v>
      </c>
      <c r="Q1406" s="5">
        <v>16</v>
      </c>
      <c r="R1406" s="5">
        <v>0</v>
      </c>
      <c r="S1406" s="5" t="s">
        <v>29</v>
      </c>
      <c r="T1406" s="5"/>
    </row>
    <row r="1407" spans="1:20" x14ac:dyDescent="0.25">
      <c r="A1407" s="5">
        <f>1400</f>
      </c>
      <c r="B1407" s="5" t="s">
        <v>1426</v>
      </c>
      <c r="C1407" s="5" t="s">
        <v>29</v>
      </c>
      <c r="D1407" s="5" t="s">
        <v>26</v>
      </c>
      <c r="E1407" s="5">
        <v>0</v>
      </c>
      <c r="F1407" s="5">
        <v>0</v>
      </c>
      <c r="G1407" s="5">
        <v>1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10</v>
      </c>
      <c r="Q1407" s="5">
        <v>16</v>
      </c>
      <c r="R1407" s="5">
        <v>0</v>
      </c>
      <c r="S1407" s="5" t="s">
        <v>29</v>
      </c>
      <c r="T1407" s="5"/>
    </row>
    <row r="1408" spans="1:20" x14ac:dyDescent="0.25">
      <c r="A1408" s="5">
        <f>1401</f>
      </c>
      <c r="B1408" s="5" t="s">
        <v>1427</v>
      </c>
      <c r="C1408" s="5" t="s">
        <v>29</v>
      </c>
      <c r="D1408" s="5" t="s">
        <v>26</v>
      </c>
      <c r="E1408" s="5">
        <v>0</v>
      </c>
      <c r="F1408" s="5">
        <v>0</v>
      </c>
      <c r="G1408" s="5">
        <v>1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10</v>
      </c>
      <c r="Q1408" s="5">
        <v>16</v>
      </c>
      <c r="R1408" s="5">
        <v>0</v>
      </c>
      <c r="S1408" s="5" t="s">
        <v>29</v>
      </c>
      <c r="T1408" s="5"/>
    </row>
    <row r="1409" spans="1:20" x14ac:dyDescent="0.25">
      <c r="A1409" s="5">
        <f>1402</f>
      </c>
      <c r="B1409" s="5" t="s">
        <v>1428</v>
      </c>
      <c r="C1409" s="5" t="s">
        <v>29</v>
      </c>
      <c r="D1409" s="5" t="s">
        <v>26</v>
      </c>
      <c r="E1409" s="5">
        <v>0</v>
      </c>
      <c r="F1409" s="5">
        <v>0</v>
      </c>
      <c r="G1409" s="5">
        <v>1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10</v>
      </c>
      <c r="Q1409" s="5">
        <v>16</v>
      </c>
      <c r="R1409" s="5">
        <v>0</v>
      </c>
      <c r="S1409" s="5" t="s">
        <v>29</v>
      </c>
      <c r="T1409" s="5"/>
    </row>
    <row r="1410" spans="1:20" x14ac:dyDescent="0.25">
      <c r="A1410" s="5">
        <f>1403</f>
      </c>
      <c r="B1410" s="5" t="s">
        <v>1429</v>
      </c>
      <c r="C1410" s="5" t="s">
        <v>29</v>
      </c>
      <c r="D1410" s="5" t="s">
        <v>26</v>
      </c>
      <c r="E1410" s="5">
        <v>0</v>
      </c>
      <c r="F1410" s="5">
        <v>0</v>
      </c>
      <c r="G1410" s="5">
        <v>1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10</v>
      </c>
      <c r="Q1410" s="5">
        <v>16</v>
      </c>
      <c r="R1410" s="5">
        <v>0</v>
      </c>
      <c r="S1410" s="5" t="s">
        <v>29</v>
      </c>
      <c r="T1410" s="5"/>
    </row>
    <row r="1411" spans="1:20" x14ac:dyDescent="0.25">
      <c r="A1411" s="5">
        <f>1404</f>
      </c>
      <c r="B1411" s="5" t="s">
        <v>1430</v>
      </c>
      <c r="C1411" s="5" t="s">
        <v>29</v>
      </c>
      <c r="D1411" s="5" t="s">
        <v>26</v>
      </c>
      <c r="E1411" s="5">
        <v>0</v>
      </c>
      <c r="F1411" s="5">
        <v>0</v>
      </c>
      <c r="G1411" s="5">
        <v>1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10</v>
      </c>
      <c r="Q1411" s="5">
        <v>16</v>
      </c>
      <c r="R1411" s="5">
        <v>0</v>
      </c>
      <c r="S1411" s="5" t="s">
        <v>29</v>
      </c>
      <c r="T1411" s="5"/>
    </row>
    <row r="1412" spans="1:20" x14ac:dyDescent="0.25">
      <c r="A1412" s="5">
        <f>1405</f>
      </c>
      <c r="B1412" s="5" t="s">
        <v>1431</v>
      </c>
      <c r="C1412" s="5" t="s">
        <v>29</v>
      </c>
      <c r="D1412" s="5" t="s">
        <v>26</v>
      </c>
      <c r="E1412" s="5">
        <v>0</v>
      </c>
      <c r="F1412" s="5">
        <v>0</v>
      </c>
      <c r="G1412" s="5">
        <v>1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10</v>
      </c>
      <c r="Q1412" s="5">
        <v>16</v>
      </c>
      <c r="R1412" s="5">
        <v>0</v>
      </c>
      <c r="S1412" s="5" t="s">
        <v>29</v>
      </c>
      <c r="T1412" s="5"/>
    </row>
    <row r="1413" spans="1:20" x14ac:dyDescent="0.25">
      <c r="A1413" s="5">
        <f>1406</f>
      </c>
      <c r="B1413" s="5" t="s">
        <v>1432</v>
      </c>
      <c r="C1413" s="5" t="s">
        <v>29</v>
      </c>
      <c r="D1413" s="5" t="s">
        <v>26</v>
      </c>
      <c r="E1413" s="5">
        <v>0</v>
      </c>
      <c r="F1413" s="5">
        <v>0</v>
      </c>
      <c r="G1413" s="5">
        <v>1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10</v>
      </c>
      <c r="Q1413" s="5">
        <v>16</v>
      </c>
      <c r="R1413" s="5">
        <v>0</v>
      </c>
      <c r="S1413" s="5" t="s">
        <v>29</v>
      </c>
      <c r="T1413" s="5"/>
    </row>
    <row r="1414" spans="1:20" x14ac:dyDescent="0.25">
      <c r="A1414" s="5">
        <f>1407</f>
      </c>
      <c r="B1414" s="5" t="s">
        <v>1433</v>
      </c>
      <c r="C1414" s="5" t="s">
        <v>29</v>
      </c>
      <c r="D1414" s="5" t="s">
        <v>26</v>
      </c>
      <c r="E1414" s="5">
        <v>0</v>
      </c>
      <c r="F1414" s="5">
        <v>0</v>
      </c>
      <c r="G1414" s="5">
        <v>1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10</v>
      </c>
      <c r="Q1414" s="5">
        <v>16</v>
      </c>
      <c r="R1414" s="5">
        <v>0</v>
      </c>
      <c r="S1414" s="5" t="s">
        <v>29</v>
      </c>
      <c r="T1414" s="5"/>
    </row>
    <row r="1415" spans="1:20" x14ac:dyDescent="0.25">
      <c r="A1415" s="5">
        <f>1408</f>
      </c>
      <c r="B1415" s="5" t="s">
        <v>1434</v>
      </c>
      <c r="C1415" s="5" t="s">
        <v>29</v>
      </c>
      <c r="D1415" s="5" t="s">
        <v>26</v>
      </c>
      <c r="E1415" s="5">
        <v>0</v>
      </c>
      <c r="F1415" s="5">
        <v>0</v>
      </c>
      <c r="G1415" s="5">
        <v>1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10</v>
      </c>
      <c r="Q1415" s="5">
        <v>16</v>
      </c>
      <c r="R1415" s="5">
        <v>0</v>
      </c>
      <c r="S1415" s="5" t="s">
        <v>29</v>
      </c>
      <c r="T1415" s="5"/>
    </row>
    <row r="1416" spans="1:20" x14ac:dyDescent="0.25">
      <c r="A1416" s="5">
        <f>1409</f>
      </c>
      <c r="B1416" s="5" t="s">
        <v>1435</v>
      </c>
      <c r="C1416" s="5" t="s">
        <v>29</v>
      </c>
      <c r="D1416" s="5" t="s">
        <v>26</v>
      </c>
      <c r="E1416" s="5">
        <v>0</v>
      </c>
      <c r="F1416" s="5">
        <v>0</v>
      </c>
      <c r="G1416" s="5">
        <v>1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10</v>
      </c>
      <c r="Q1416" s="5">
        <v>16</v>
      </c>
      <c r="R1416" s="5">
        <v>0</v>
      </c>
      <c r="S1416" s="5" t="s">
        <v>29</v>
      </c>
      <c r="T1416" s="5"/>
    </row>
    <row r="1417" spans="1:20" x14ac:dyDescent="0.25">
      <c r="A1417" s="5">
        <f>1410</f>
      </c>
      <c r="B1417" s="5" t="s">
        <v>1436</v>
      </c>
      <c r="C1417" s="5" t="s">
        <v>29</v>
      </c>
      <c r="D1417" s="5" t="s">
        <v>26</v>
      </c>
      <c r="E1417" s="5">
        <v>0</v>
      </c>
      <c r="F1417" s="5">
        <v>0</v>
      </c>
      <c r="G1417" s="5">
        <v>1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10</v>
      </c>
      <c r="Q1417" s="5">
        <v>16</v>
      </c>
      <c r="R1417" s="5">
        <v>0</v>
      </c>
      <c r="S1417" s="5" t="s">
        <v>29</v>
      </c>
      <c r="T1417" s="5"/>
    </row>
    <row r="1418" spans="1:20" x14ac:dyDescent="0.25">
      <c r="A1418" s="5">
        <f>1411</f>
      </c>
      <c r="B1418" s="5" t="s">
        <v>1437</v>
      </c>
      <c r="C1418" s="5" t="s">
        <v>29</v>
      </c>
      <c r="D1418" s="5" t="s">
        <v>26</v>
      </c>
      <c r="E1418" s="5">
        <v>0</v>
      </c>
      <c r="F1418" s="5">
        <v>0</v>
      </c>
      <c r="G1418" s="5">
        <v>1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10</v>
      </c>
      <c r="Q1418" s="5">
        <v>16</v>
      </c>
      <c r="R1418" s="5">
        <v>0</v>
      </c>
      <c r="S1418" s="5" t="s">
        <v>29</v>
      </c>
      <c r="T1418" s="5"/>
    </row>
    <row r="1419" spans="1:20" x14ac:dyDescent="0.25">
      <c r="A1419" s="5">
        <f>1412</f>
      </c>
      <c r="B1419" s="5" t="s">
        <v>1438</v>
      </c>
      <c r="C1419" s="5" t="s">
        <v>29</v>
      </c>
      <c r="D1419" s="5" t="s">
        <v>26</v>
      </c>
      <c r="E1419" s="5">
        <v>0</v>
      </c>
      <c r="F1419" s="5">
        <v>0</v>
      </c>
      <c r="G1419" s="5">
        <v>1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10</v>
      </c>
      <c r="Q1419" s="5">
        <v>16</v>
      </c>
      <c r="R1419" s="5">
        <v>0</v>
      </c>
      <c r="S1419" s="5" t="s">
        <v>29</v>
      </c>
      <c r="T1419" s="5"/>
    </row>
    <row r="1420" spans="1:20" x14ac:dyDescent="0.25">
      <c r="A1420" s="5">
        <f>1413</f>
      </c>
      <c r="B1420" s="5" t="s">
        <v>1439</v>
      </c>
      <c r="C1420" s="5" t="s">
        <v>29</v>
      </c>
      <c r="D1420" s="5" t="s">
        <v>26</v>
      </c>
      <c r="E1420" s="5">
        <v>0</v>
      </c>
      <c r="F1420" s="5">
        <v>0</v>
      </c>
      <c r="G1420" s="5">
        <v>1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10</v>
      </c>
      <c r="Q1420" s="5">
        <v>16</v>
      </c>
      <c r="R1420" s="5">
        <v>0</v>
      </c>
      <c r="S1420" s="5" t="s">
        <v>29</v>
      </c>
      <c r="T1420" s="5"/>
    </row>
    <row r="1421" spans="1:20" x14ac:dyDescent="0.25">
      <c r="A1421" s="5">
        <f>1414</f>
      </c>
      <c r="B1421" s="5" t="s">
        <v>1440</v>
      </c>
      <c r="C1421" s="5" t="s">
        <v>29</v>
      </c>
      <c r="D1421" s="5" t="s">
        <v>26</v>
      </c>
      <c r="E1421" s="5">
        <v>0</v>
      </c>
      <c r="F1421" s="5">
        <v>0</v>
      </c>
      <c r="G1421" s="5">
        <v>1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10</v>
      </c>
      <c r="Q1421" s="5">
        <v>16</v>
      </c>
      <c r="R1421" s="5">
        <v>0</v>
      </c>
      <c r="S1421" s="5" t="s">
        <v>29</v>
      </c>
      <c r="T1421" s="5"/>
    </row>
    <row r="1422" spans="1:20" x14ac:dyDescent="0.25">
      <c r="A1422" s="5">
        <f>1415</f>
      </c>
      <c r="B1422" s="5" t="s">
        <v>1441</v>
      </c>
      <c r="C1422" s="5" t="s">
        <v>29</v>
      </c>
      <c r="D1422" s="5" t="s">
        <v>26</v>
      </c>
      <c r="E1422" s="5">
        <v>0</v>
      </c>
      <c r="F1422" s="5">
        <v>0</v>
      </c>
      <c r="G1422" s="5">
        <v>1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10</v>
      </c>
      <c r="Q1422" s="5">
        <v>16</v>
      </c>
      <c r="R1422" s="5">
        <v>0</v>
      </c>
      <c r="S1422" s="5" t="s">
        <v>29</v>
      </c>
      <c r="T1422" s="5"/>
    </row>
    <row r="1423" spans="1:20" x14ac:dyDescent="0.25">
      <c r="A1423" s="5">
        <f>1416</f>
      </c>
      <c r="B1423" s="5" t="s">
        <v>1442</v>
      </c>
      <c r="C1423" s="5" t="s">
        <v>29</v>
      </c>
      <c r="D1423" s="5" t="s">
        <v>26</v>
      </c>
      <c r="E1423" s="5">
        <v>0</v>
      </c>
      <c r="F1423" s="5">
        <v>0</v>
      </c>
      <c r="G1423" s="5">
        <v>1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10</v>
      </c>
      <c r="Q1423" s="5">
        <v>16</v>
      </c>
      <c r="R1423" s="5">
        <v>0</v>
      </c>
      <c r="S1423" s="5" t="s">
        <v>29</v>
      </c>
      <c r="T1423" s="5"/>
    </row>
    <row r="1424" spans="1:20" x14ac:dyDescent="0.25">
      <c r="A1424" s="5">
        <f>1417</f>
      </c>
      <c r="B1424" s="5" t="s">
        <v>1443</v>
      </c>
      <c r="C1424" s="5" t="s">
        <v>29</v>
      </c>
      <c r="D1424" s="5" t="s">
        <v>26</v>
      </c>
      <c r="E1424" s="5">
        <v>0</v>
      </c>
      <c r="F1424" s="5">
        <v>0</v>
      </c>
      <c r="G1424" s="5">
        <v>1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10</v>
      </c>
      <c r="Q1424" s="5">
        <v>16</v>
      </c>
      <c r="R1424" s="5">
        <v>0</v>
      </c>
      <c r="S1424" s="5" t="s">
        <v>29</v>
      </c>
      <c r="T1424" s="5"/>
    </row>
    <row r="1425" spans="1:20" x14ac:dyDescent="0.25">
      <c r="A1425" s="5">
        <f>1418</f>
      </c>
      <c r="B1425" s="5" t="s">
        <v>1444</v>
      </c>
      <c r="C1425" s="5" t="s">
        <v>29</v>
      </c>
      <c r="D1425" s="5" t="s">
        <v>26</v>
      </c>
      <c r="E1425" s="5">
        <v>0</v>
      </c>
      <c r="F1425" s="5">
        <v>0</v>
      </c>
      <c r="G1425" s="5">
        <v>1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10</v>
      </c>
      <c r="Q1425" s="5">
        <v>16</v>
      </c>
      <c r="R1425" s="5">
        <v>0</v>
      </c>
      <c r="S1425" s="5" t="s">
        <v>29</v>
      </c>
      <c r="T1425" s="5"/>
    </row>
    <row r="1426" spans="1:20" x14ac:dyDescent="0.25">
      <c r="A1426" s="5">
        <f>1419</f>
      </c>
      <c r="B1426" s="5" t="s">
        <v>1445</v>
      </c>
      <c r="C1426" s="5" t="s">
        <v>26</v>
      </c>
      <c r="D1426" s="5" t="s">
        <v>29</v>
      </c>
      <c r="E1426" s="5">
        <v>0</v>
      </c>
      <c r="F1426" s="5">
        <v>0</v>
      </c>
      <c r="G1426" s="5">
        <v>1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10</v>
      </c>
      <c r="Q1426" s="5">
        <v>16</v>
      </c>
      <c r="R1426" s="5">
        <v>0</v>
      </c>
      <c r="S1426" s="5" t="s">
        <v>29</v>
      </c>
      <c r="T1426" s="5"/>
    </row>
    <row r="1427" spans="1:20" x14ac:dyDescent="0.25">
      <c r="A1427" s="5">
        <f>1420</f>
      </c>
      <c r="B1427" s="5" t="s">
        <v>1446</v>
      </c>
      <c r="C1427" s="5" t="s">
        <v>26</v>
      </c>
      <c r="D1427" s="5" t="s">
        <v>29</v>
      </c>
      <c r="E1427" s="5">
        <v>0</v>
      </c>
      <c r="F1427" s="5">
        <v>0</v>
      </c>
      <c r="G1427" s="5">
        <v>1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10</v>
      </c>
      <c r="Q1427" s="5">
        <v>16</v>
      </c>
      <c r="R1427" s="5">
        <v>0</v>
      </c>
      <c r="S1427" s="5" t="s">
        <v>29</v>
      </c>
      <c r="T1427" s="5"/>
    </row>
    <row r="1428" spans="1:20" x14ac:dyDescent="0.25">
      <c r="A1428" s="5">
        <f>1421</f>
      </c>
      <c r="B1428" s="5" t="s">
        <v>1447</v>
      </c>
      <c r="C1428" s="5" t="s">
        <v>26</v>
      </c>
      <c r="D1428" s="5" t="s">
        <v>29</v>
      </c>
      <c r="E1428" s="5">
        <v>0</v>
      </c>
      <c r="F1428" s="5">
        <v>0</v>
      </c>
      <c r="G1428" s="5">
        <v>1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10</v>
      </c>
      <c r="Q1428" s="5">
        <v>16</v>
      </c>
      <c r="R1428" s="5">
        <v>0</v>
      </c>
      <c r="S1428" s="5" t="s">
        <v>29</v>
      </c>
      <c r="T1428" s="5"/>
    </row>
    <row r="1429" spans="1:20" x14ac:dyDescent="0.25">
      <c r="A1429" s="5">
        <f>1422</f>
      </c>
      <c r="B1429" s="5" t="s">
        <v>1448</v>
      </c>
      <c r="C1429" s="5" t="s">
        <v>26</v>
      </c>
      <c r="D1429" s="5" t="s">
        <v>29</v>
      </c>
      <c r="E1429" s="5">
        <v>0</v>
      </c>
      <c r="F1429" s="5">
        <v>0</v>
      </c>
      <c r="G1429" s="5">
        <v>1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10</v>
      </c>
      <c r="Q1429" s="5">
        <v>16</v>
      </c>
      <c r="R1429" s="5">
        <v>0</v>
      </c>
      <c r="S1429" s="5" t="s">
        <v>29</v>
      </c>
      <c r="T1429" s="5"/>
    </row>
    <row r="1430" spans="1:20" x14ac:dyDescent="0.25">
      <c r="A1430" s="5">
        <f>1423</f>
      </c>
      <c r="B1430" s="5" t="s">
        <v>1449</v>
      </c>
      <c r="C1430" s="5" t="s">
        <v>26</v>
      </c>
      <c r="D1430" s="5" t="s">
        <v>29</v>
      </c>
      <c r="E1430" s="5">
        <v>0</v>
      </c>
      <c r="F1430" s="5">
        <v>0</v>
      </c>
      <c r="G1430" s="5">
        <v>1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10</v>
      </c>
      <c r="Q1430" s="5">
        <v>16</v>
      </c>
      <c r="R1430" s="5">
        <v>0</v>
      </c>
      <c r="S1430" s="5" t="s">
        <v>29</v>
      </c>
      <c r="T1430" s="5"/>
    </row>
    <row r="1431" spans="1:20" x14ac:dyDescent="0.25">
      <c r="A1431" s="5">
        <f>1424</f>
      </c>
      <c r="B1431" s="5" t="s">
        <v>1450</v>
      </c>
      <c r="C1431" s="5" t="s">
        <v>26</v>
      </c>
      <c r="D1431" s="5" t="s">
        <v>29</v>
      </c>
      <c r="E1431" s="5">
        <v>0</v>
      </c>
      <c r="F1431" s="5">
        <v>0</v>
      </c>
      <c r="G1431" s="5">
        <v>1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10</v>
      </c>
      <c r="Q1431" s="5">
        <v>16</v>
      </c>
      <c r="R1431" s="5">
        <v>0</v>
      </c>
      <c r="S1431" s="5" t="s">
        <v>29</v>
      </c>
      <c r="T1431" s="5"/>
    </row>
    <row r="1432" spans="1:20" x14ac:dyDescent="0.25">
      <c r="A1432" s="5">
        <f>1425</f>
      </c>
      <c r="B1432" s="5" t="s">
        <v>1451</v>
      </c>
      <c r="C1432" s="5" t="s">
        <v>26</v>
      </c>
      <c r="D1432" s="5" t="s">
        <v>29</v>
      </c>
      <c r="E1432" s="5">
        <v>0</v>
      </c>
      <c r="F1432" s="5">
        <v>0</v>
      </c>
      <c r="G1432" s="5">
        <v>1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10</v>
      </c>
      <c r="Q1432" s="5">
        <v>16</v>
      </c>
      <c r="R1432" s="5">
        <v>0</v>
      </c>
      <c r="S1432" s="5" t="s">
        <v>29</v>
      </c>
      <c r="T1432" s="5"/>
    </row>
    <row r="1433" spans="1:20" x14ac:dyDescent="0.25">
      <c r="A1433" s="5">
        <f>1426</f>
      </c>
      <c r="B1433" s="5" t="s">
        <v>1452</v>
      </c>
      <c r="C1433" s="5" t="s">
        <v>26</v>
      </c>
      <c r="D1433" s="5" t="s">
        <v>29</v>
      </c>
      <c r="E1433" s="5">
        <v>0</v>
      </c>
      <c r="F1433" s="5">
        <v>0</v>
      </c>
      <c r="G1433" s="5">
        <v>1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10</v>
      </c>
      <c r="Q1433" s="5">
        <v>16</v>
      </c>
      <c r="R1433" s="5">
        <v>0</v>
      </c>
      <c r="S1433" s="5" t="s">
        <v>29</v>
      </c>
      <c r="T1433" s="5"/>
    </row>
    <row r="1434" spans="1:20" x14ac:dyDescent="0.25">
      <c r="A1434" s="5">
        <f>1427</f>
      </c>
      <c r="B1434" s="5" t="s">
        <v>1453</v>
      </c>
      <c r="C1434" s="5" t="s">
        <v>26</v>
      </c>
      <c r="D1434" s="5" t="s">
        <v>29</v>
      </c>
      <c r="E1434" s="5">
        <v>0</v>
      </c>
      <c r="F1434" s="5">
        <v>0</v>
      </c>
      <c r="G1434" s="5">
        <v>1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10</v>
      </c>
      <c r="Q1434" s="5">
        <v>16</v>
      </c>
      <c r="R1434" s="5">
        <v>0</v>
      </c>
      <c r="S1434" s="5" t="s">
        <v>29</v>
      </c>
      <c r="T1434" s="5"/>
    </row>
    <row r="1435" spans="1:20" x14ac:dyDescent="0.25">
      <c r="A1435" s="5">
        <f>1428</f>
      </c>
      <c r="B1435" s="5" t="s">
        <v>1454</v>
      </c>
      <c r="C1435" s="5" t="s">
        <v>26</v>
      </c>
      <c r="D1435" s="5" t="s">
        <v>29</v>
      </c>
      <c r="E1435" s="5">
        <v>0</v>
      </c>
      <c r="F1435" s="5">
        <v>0</v>
      </c>
      <c r="G1435" s="5">
        <v>1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10</v>
      </c>
      <c r="Q1435" s="5">
        <v>16</v>
      </c>
      <c r="R1435" s="5">
        <v>0</v>
      </c>
      <c r="S1435" s="5" t="s">
        <v>29</v>
      </c>
      <c r="T1435" s="5"/>
    </row>
    <row r="1436" spans="1:20" x14ac:dyDescent="0.25">
      <c r="A1436" s="5">
        <f>1429</f>
      </c>
      <c r="B1436" s="5" t="s">
        <v>1455</v>
      </c>
      <c r="C1436" s="5" t="s">
        <v>26</v>
      </c>
      <c r="D1436" s="5" t="s">
        <v>29</v>
      </c>
      <c r="E1436" s="5">
        <v>0</v>
      </c>
      <c r="F1436" s="5">
        <v>0</v>
      </c>
      <c r="G1436" s="5">
        <v>1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10</v>
      </c>
      <c r="Q1436" s="5">
        <v>16</v>
      </c>
      <c r="R1436" s="5">
        <v>0</v>
      </c>
      <c r="S1436" s="5" t="s">
        <v>29</v>
      </c>
      <c r="T1436" s="5"/>
    </row>
    <row r="1437" spans="1:20" x14ac:dyDescent="0.25">
      <c r="A1437" s="5">
        <f>1430</f>
      </c>
      <c r="B1437" s="5" t="s">
        <v>1456</v>
      </c>
      <c r="C1437" s="5" t="s">
        <v>26</v>
      </c>
      <c r="D1437" s="5" t="s">
        <v>29</v>
      </c>
      <c r="E1437" s="5">
        <v>0</v>
      </c>
      <c r="F1437" s="5">
        <v>0</v>
      </c>
      <c r="G1437" s="5">
        <v>1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10</v>
      </c>
      <c r="Q1437" s="5">
        <v>16</v>
      </c>
      <c r="R1437" s="5">
        <v>0</v>
      </c>
      <c r="S1437" s="5" t="s">
        <v>29</v>
      </c>
      <c r="T1437" s="5"/>
    </row>
    <row r="1438" spans="1:20" x14ac:dyDescent="0.25">
      <c r="A1438" s="5">
        <f>1431</f>
      </c>
      <c r="B1438" s="5" t="s">
        <v>1457</v>
      </c>
      <c r="C1438" s="5" t="s">
        <v>26</v>
      </c>
      <c r="D1438" s="5" t="s">
        <v>29</v>
      </c>
      <c r="E1438" s="5">
        <v>0</v>
      </c>
      <c r="F1438" s="5">
        <v>0</v>
      </c>
      <c r="G1438" s="5">
        <v>1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10</v>
      </c>
      <c r="Q1438" s="5">
        <v>16</v>
      </c>
      <c r="R1438" s="5">
        <v>0</v>
      </c>
      <c r="S1438" s="5" t="s">
        <v>29</v>
      </c>
      <c r="T1438" s="5"/>
    </row>
    <row r="1439" spans="1:20" x14ac:dyDescent="0.25">
      <c r="A1439" s="5">
        <f>1432</f>
      </c>
      <c r="B1439" s="5" t="s">
        <v>1458</v>
      </c>
      <c r="C1439" s="5" t="s">
        <v>26</v>
      </c>
      <c r="D1439" s="5" t="s">
        <v>29</v>
      </c>
      <c r="E1439" s="5">
        <v>0</v>
      </c>
      <c r="F1439" s="5">
        <v>0</v>
      </c>
      <c r="G1439" s="5">
        <v>1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10</v>
      </c>
      <c r="Q1439" s="5">
        <v>16</v>
      </c>
      <c r="R1439" s="5">
        <v>0</v>
      </c>
      <c r="S1439" s="5" t="s">
        <v>29</v>
      </c>
      <c r="T1439" s="5"/>
    </row>
    <row r="1440" spans="1:20" x14ac:dyDescent="0.25">
      <c r="A1440" s="5">
        <f>1433</f>
      </c>
      <c r="B1440" s="5" t="s">
        <v>1459</v>
      </c>
      <c r="C1440" s="5" t="s">
        <v>26</v>
      </c>
      <c r="D1440" s="5" t="s">
        <v>29</v>
      </c>
      <c r="E1440" s="5">
        <v>0</v>
      </c>
      <c r="F1440" s="5">
        <v>0</v>
      </c>
      <c r="G1440" s="5">
        <v>1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10</v>
      </c>
      <c r="Q1440" s="5">
        <v>16</v>
      </c>
      <c r="R1440" s="5">
        <v>0</v>
      </c>
      <c r="S1440" s="5" t="s">
        <v>29</v>
      </c>
      <c r="T1440" s="5"/>
    </row>
    <row r="1441" spans="1:20" x14ac:dyDescent="0.25">
      <c r="A1441" s="5">
        <f>1434</f>
      </c>
      <c r="B1441" s="5" t="s">
        <v>1460</v>
      </c>
      <c r="C1441" s="5" t="s">
        <v>26</v>
      </c>
      <c r="D1441" s="5" t="s">
        <v>29</v>
      </c>
      <c r="E1441" s="5">
        <v>0</v>
      </c>
      <c r="F1441" s="5">
        <v>0</v>
      </c>
      <c r="G1441" s="5">
        <v>1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10</v>
      </c>
      <c r="Q1441" s="5">
        <v>16</v>
      </c>
      <c r="R1441" s="5">
        <v>0</v>
      </c>
      <c r="S1441" s="5" t="s">
        <v>29</v>
      </c>
      <c r="T1441" s="5"/>
    </row>
    <row r="1442" spans="1:20" x14ac:dyDescent="0.25">
      <c r="A1442" s="5">
        <f>1435</f>
      </c>
      <c r="B1442" s="5" t="s">
        <v>1461</v>
      </c>
      <c r="C1442" s="5" t="s">
        <v>26</v>
      </c>
      <c r="D1442" s="5" t="s">
        <v>29</v>
      </c>
      <c r="E1442" s="5">
        <v>0</v>
      </c>
      <c r="F1442" s="5">
        <v>0</v>
      </c>
      <c r="G1442" s="5">
        <v>1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10</v>
      </c>
      <c r="Q1442" s="5">
        <v>16</v>
      </c>
      <c r="R1442" s="5">
        <v>0</v>
      </c>
      <c r="S1442" s="5" t="s">
        <v>29</v>
      </c>
      <c r="T1442" s="5"/>
    </row>
    <row r="1443" spans="1:20" x14ac:dyDescent="0.25">
      <c r="A1443" s="5">
        <f>1436</f>
      </c>
      <c r="B1443" s="5" t="s">
        <v>1462</v>
      </c>
      <c r="C1443" s="5" t="s">
        <v>26</v>
      </c>
      <c r="D1443" s="5" t="s">
        <v>29</v>
      </c>
      <c r="E1443" s="5">
        <v>0</v>
      </c>
      <c r="F1443" s="5">
        <v>0</v>
      </c>
      <c r="G1443" s="5">
        <v>1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10</v>
      </c>
      <c r="Q1443" s="5">
        <v>16</v>
      </c>
      <c r="R1443" s="5">
        <v>0</v>
      </c>
      <c r="S1443" s="5" t="s">
        <v>29</v>
      </c>
      <c r="T1443" s="5"/>
    </row>
    <row r="1444" spans="1:20" x14ac:dyDescent="0.25">
      <c r="A1444" s="5">
        <f>1437</f>
      </c>
      <c r="B1444" s="5" t="s">
        <v>1463</v>
      </c>
      <c r="C1444" s="5" t="s">
        <v>26</v>
      </c>
      <c r="D1444" s="5" t="s">
        <v>29</v>
      </c>
      <c r="E1444" s="5">
        <v>0</v>
      </c>
      <c r="F1444" s="5">
        <v>0</v>
      </c>
      <c r="G1444" s="5">
        <v>1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10</v>
      </c>
      <c r="Q1444" s="5">
        <v>16</v>
      </c>
      <c r="R1444" s="5">
        <v>0</v>
      </c>
      <c r="S1444" s="5" t="s">
        <v>29</v>
      </c>
      <c r="T1444" s="5"/>
    </row>
    <row r="1445" spans="1:20" x14ac:dyDescent="0.25">
      <c r="A1445" s="5">
        <f>1438</f>
      </c>
      <c r="B1445" s="5" t="s">
        <v>1464</v>
      </c>
      <c r="C1445" s="5" t="s">
        <v>26</v>
      </c>
      <c r="D1445" s="5" t="s">
        <v>29</v>
      </c>
      <c r="E1445" s="5">
        <v>0</v>
      </c>
      <c r="F1445" s="5">
        <v>0</v>
      </c>
      <c r="G1445" s="5">
        <v>1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10</v>
      </c>
      <c r="Q1445" s="5">
        <v>16</v>
      </c>
      <c r="R1445" s="5">
        <v>0</v>
      </c>
      <c r="S1445" s="5" t="s">
        <v>29</v>
      </c>
      <c r="T1445" s="5"/>
    </row>
    <row r="1446" spans="1:20" x14ac:dyDescent="0.25">
      <c r="A1446" s="5">
        <f>1439</f>
      </c>
      <c r="B1446" s="5" t="s">
        <v>1465</v>
      </c>
      <c r="C1446" s="5" t="s">
        <v>26</v>
      </c>
      <c r="D1446" s="5" t="s">
        <v>29</v>
      </c>
      <c r="E1446" s="5">
        <v>0</v>
      </c>
      <c r="F1446" s="5">
        <v>0</v>
      </c>
      <c r="G1446" s="5">
        <v>1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10</v>
      </c>
      <c r="Q1446" s="5">
        <v>16</v>
      </c>
      <c r="R1446" s="5">
        <v>0</v>
      </c>
      <c r="S1446" s="5" t="s">
        <v>29</v>
      </c>
      <c r="T1446" s="5"/>
    </row>
    <row r="1447" spans="1:20" x14ac:dyDescent="0.25">
      <c r="A1447" s="5">
        <f>1440</f>
      </c>
      <c r="B1447" s="5" t="s">
        <v>1466</v>
      </c>
      <c r="C1447" s="5" t="s">
        <v>26</v>
      </c>
      <c r="D1447" s="5" t="s">
        <v>29</v>
      </c>
      <c r="E1447" s="5">
        <v>0</v>
      </c>
      <c r="F1447" s="5">
        <v>0</v>
      </c>
      <c r="G1447" s="5">
        <v>1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10</v>
      </c>
      <c r="Q1447" s="5">
        <v>16</v>
      </c>
      <c r="R1447" s="5">
        <v>0</v>
      </c>
      <c r="S1447" s="5" t="s">
        <v>29</v>
      </c>
      <c r="T1447" s="5"/>
    </row>
    <row r="1448" spans="1:20" x14ac:dyDescent="0.25">
      <c r="A1448" s="5">
        <f>1441</f>
      </c>
      <c r="B1448" s="5" t="s">
        <v>1467</v>
      </c>
      <c r="C1448" s="5" t="s">
        <v>26</v>
      </c>
      <c r="D1448" s="5" t="s">
        <v>29</v>
      </c>
      <c r="E1448" s="5">
        <v>0</v>
      </c>
      <c r="F1448" s="5">
        <v>0</v>
      </c>
      <c r="G1448" s="5">
        <v>1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10</v>
      </c>
      <c r="Q1448" s="5">
        <v>16</v>
      </c>
      <c r="R1448" s="5">
        <v>0</v>
      </c>
      <c r="S1448" s="5" t="s">
        <v>29</v>
      </c>
      <c r="T1448" s="5"/>
    </row>
    <row r="1449" spans="1:20" x14ac:dyDescent="0.25">
      <c r="A1449" s="5">
        <f>1442</f>
      </c>
      <c r="B1449" s="5" t="s">
        <v>1468</v>
      </c>
      <c r="C1449" s="5" t="s">
        <v>26</v>
      </c>
      <c r="D1449" s="5" t="s">
        <v>29</v>
      </c>
      <c r="E1449" s="5">
        <v>0</v>
      </c>
      <c r="F1449" s="5">
        <v>0</v>
      </c>
      <c r="G1449" s="5">
        <v>1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10</v>
      </c>
      <c r="Q1449" s="5">
        <v>16</v>
      </c>
      <c r="R1449" s="5">
        <v>0</v>
      </c>
      <c r="S1449" s="5" t="s">
        <v>29</v>
      </c>
      <c r="T1449" s="5"/>
    </row>
    <row r="1450" spans="1:20" x14ac:dyDescent="0.25">
      <c r="A1450" s="5">
        <f>1443</f>
      </c>
      <c r="B1450" s="5" t="s">
        <v>1469</v>
      </c>
      <c r="C1450" s="5" t="s">
        <v>26</v>
      </c>
      <c r="D1450" s="5" t="s">
        <v>29</v>
      </c>
      <c r="E1450" s="5">
        <v>0</v>
      </c>
      <c r="F1450" s="5">
        <v>0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10</v>
      </c>
      <c r="Q1450" s="5">
        <v>16</v>
      </c>
      <c r="R1450" s="5">
        <v>0</v>
      </c>
      <c r="S1450" s="5" t="s">
        <v>29</v>
      </c>
      <c r="T1450" s="5"/>
    </row>
    <row r="1451" spans="1:20" x14ac:dyDescent="0.25">
      <c r="A1451" s="5">
        <f>1444</f>
      </c>
      <c r="B1451" s="5" t="s">
        <v>1470</v>
      </c>
      <c r="C1451" s="5" t="s">
        <v>26</v>
      </c>
      <c r="D1451" s="5" t="s">
        <v>29</v>
      </c>
      <c r="E1451" s="5">
        <v>0</v>
      </c>
      <c r="F1451" s="5">
        <v>0</v>
      </c>
      <c r="G1451" s="5">
        <v>1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10</v>
      </c>
      <c r="Q1451" s="5">
        <v>16</v>
      </c>
      <c r="R1451" s="5">
        <v>0</v>
      </c>
      <c r="S1451" s="5" t="s">
        <v>29</v>
      </c>
      <c r="T1451" s="5"/>
    </row>
    <row r="1452" spans="1:20" x14ac:dyDescent="0.25">
      <c r="A1452" s="5">
        <f>1445</f>
      </c>
      <c r="B1452" s="5" t="s">
        <v>1471</v>
      </c>
      <c r="C1452" s="5" t="s">
        <v>26</v>
      </c>
      <c r="D1452" s="5" t="s">
        <v>29</v>
      </c>
      <c r="E1452" s="5">
        <v>0</v>
      </c>
      <c r="F1452" s="5">
        <v>0</v>
      </c>
      <c r="G1452" s="5">
        <v>1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10</v>
      </c>
      <c r="Q1452" s="5">
        <v>16</v>
      </c>
      <c r="R1452" s="5">
        <v>0</v>
      </c>
      <c r="S1452" s="5" t="s">
        <v>29</v>
      </c>
      <c r="T1452" s="5"/>
    </row>
    <row r="1453" spans="1:20" x14ac:dyDescent="0.25">
      <c r="A1453" s="5">
        <f>1446</f>
      </c>
      <c r="B1453" s="5" t="s">
        <v>1472</v>
      </c>
      <c r="C1453" s="5" t="s">
        <v>26</v>
      </c>
      <c r="D1453" s="5" t="s">
        <v>29</v>
      </c>
      <c r="E1453" s="5">
        <v>0</v>
      </c>
      <c r="F1453" s="5">
        <v>0</v>
      </c>
      <c r="G1453" s="5">
        <v>1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10</v>
      </c>
      <c r="Q1453" s="5">
        <v>16</v>
      </c>
      <c r="R1453" s="5">
        <v>0</v>
      </c>
      <c r="S1453" s="5" t="s">
        <v>29</v>
      </c>
      <c r="T1453" s="5"/>
    </row>
    <row r="1454" spans="1:20" x14ac:dyDescent="0.25">
      <c r="A1454" s="5">
        <f>1447</f>
      </c>
      <c r="B1454" s="5" t="s">
        <v>1473</v>
      </c>
      <c r="C1454" s="5" t="s">
        <v>26</v>
      </c>
      <c r="D1454" s="5" t="s">
        <v>29</v>
      </c>
      <c r="E1454" s="5">
        <v>0</v>
      </c>
      <c r="F1454" s="5">
        <v>0</v>
      </c>
      <c r="G1454" s="5">
        <v>1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10</v>
      </c>
      <c r="Q1454" s="5">
        <v>16</v>
      </c>
      <c r="R1454" s="5">
        <v>0</v>
      </c>
      <c r="S1454" s="5" t="s">
        <v>29</v>
      </c>
      <c r="T1454" s="5"/>
    </row>
    <row r="1455" spans="1:20" x14ac:dyDescent="0.25">
      <c r="A1455" s="5">
        <f>1448</f>
      </c>
      <c r="B1455" s="5" t="s">
        <v>1474</v>
      </c>
      <c r="C1455" s="5" t="s">
        <v>26</v>
      </c>
      <c r="D1455" s="5" t="s">
        <v>29</v>
      </c>
      <c r="E1455" s="5">
        <v>0</v>
      </c>
      <c r="F1455" s="5">
        <v>0</v>
      </c>
      <c r="G1455" s="5">
        <v>1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10</v>
      </c>
      <c r="Q1455" s="5">
        <v>16</v>
      </c>
      <c r="R1455" s="5">
        <v>0</v>
      </c>
      <c r="S1455" s="5" t="s">
        <v>29</v>
      </c>
      <c r="T1455" s="5"/>
    </row>
    <row r="1456" spans="1:20" x14ac:dyDescent="0.25">
      <c r="A1456" s="5">
        <f>1449</f>
      </c>
      <c r="B1456" s="5" t="s">
        <v>1475</v>
      </c>
      <c r="C1456" s="5" t="s">
        <v>26</v>
      </c>
      <c r="D1456" s="5" t="s">
        <v>29</v>
      </c>
      <c r="E1456" s="5">
        <v>0</v>
      </c>
      <c r="F1456" s="5">
        <v>0</v>
      </c>
      <c r="G1456" s="5">
        <v>1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10</v>
      </c>
      <c r="Q1456" s="5">
        <v>16</v>
      </c>
      <c r="R1456" s="5">
        <v>0</v>
      </c>
      <c r="S1456" s="5" t="s">
        <v>29</v>
      </c>
      <c r="T1456" s="5"/>
    </row>
    <row r="1457" spans="1:20" x14ac:dyDescent="0.25">
      <c r="A1457" s="5">
        <f>1450</f>
      </c>
      <c r="B1457" s="5" t="s">
        <v>1476</v>
      </c>
      <c r="C1457" s="5" t="s">
        <v>26</v>
      </c>
      <c r="D1457" s="5" t="s">
        <v>29</v>
      </c>
      <c r="E1457" s="5">
        <v>0</v>
      </c>
      <c r="F1457" s="5">
        <v>0</v>
      </c>
      <c r="G1457" s="5">
        <v>1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10</v>
      </c>
      <c r="Q1457" s="5">
        <v>16</v>
      </c>
      <c r="R1457" s="5">
        <v>0</v>
      </c>
      <c r="S1457" s="5" t="s">
        <v>29</v>
      </c>
      <c r="T1457" s="5"/>
    </row>
    <row r="1458" spans="1:20" x14ac:dyDescent="0.25">
      <c r="A1458" s="5">
        <f>1451</f>
      </c>
      <c r="B1458" s="5" t="s">
        <v>1477</v>
      </c>
      <c r="C1458" s="5" t="s">
        <v>26</v>
      </c>
      <c r="D1458" s="5" t="s">
        <v>29</v>
      </c>
      <c r="E1458" s="5">
        <v>0</v>
      </c>
      <c r="F1458" s="5">
        <v>0</v>
      </c>
      <c r="G1458" s="5">
        <v>1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10</v>
      </c>
      <c r="Q1458" s="5">
        <v>16</v>
      </c>
      <c r="R1458" s="5">
        <v>0</v>
      </c>
      <c r="S1458" s="5" t="s">
        <v>29</v>
      </c>
      <c r="T1458" s="5"/>
    </row>
    <row r="1459" spans="1:20" x14ac:dyDescent="0.25">
      <c r="A1459" s="5">
        <f>1452</f>
      </c>
      <c r="B1459" s="5" t="s">
        <v>1478</v>
      </c>
      <c r="C1459" s="5" t="s">
        <v>26</v>
      </c>
      <c r="D1459" s="5" t="s">
        <v>29</v>
      </c>
      <c r="E1459" s="5">
        <v>0</v>
      </c>
      <c r="F1459" s="5">
        <v>0</v>
      </c>
      <c r="G1459" s="5">
        <v>1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10</v>
      </c>
      <c r="Q1459" s="5">
        <v>16</v>
      </c>
      <c r="R1459" s="5">
        <v>0</v>
      </c>
      <c r="S1459" s="5" t="s">
        <v>29</v>
      </c>
      <c r="T1459" s="5"/>
    </row>
    <row r="1460" spans="1:20" x14ac:dyDescent="0.25">
      <c r="A1460" s="5">
        <f>1453</f>
      </c>
      <c r="B1460" s="5" t="s">
        <v>1479</v>
      </c>
      <c r="C1460" s="5" t="s">
        <v>26</v>
      </c>
      <c r="D1460" s="5" t="s">
        <v>29</v>
      </c>
      <c r="E1460" s="5">
        <v>0</v>
      </c>
      <c r="F1460" s="5">
        <v>0</v>
      </c>
      <c r="G1460" s="5">
        <v>1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10</v>
      </c>
      <c r="Q1460" s="5">
        <v>16</v>
      </c>
      <c r="R1460" s="5">
        <v>0</v>
      </c>
      <c r="S1460" s="5" t="s">
        <v>29</v>
      </c>
      <c r="T1460" s="5"/>
    </row>
    <row r="1461" spans="1:20" x14ac:dyDescent="0.25">
      <c r="A1461" s="5">
        <f>1454</f>
      </c>
      <c r="B1461" s="5" t="s">
        <v>1480</v>
      </c>
      <c r="C1461" s="5" t="s">
        <v>26</v>
      </c>
      <c r="D1461" s="5" t="s">
        <v>29</v>
      </c>
      <c r="E1461" s="5">
        <v>0</v>
      </c>
      <c r="F1461" s="5">
        <v>0</v>
      </c>
      <c r="G1461" s="5">
        <v>1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10</v>
      </c>
      <c r="Q1461" s="5">
        <v>16</v>
      </c>
      <c r="R1461" s="5">
        <v>0</v>
      </c>
      <c r="S1461" s="5" t="s">
        <v>29</v>
      </c>
      <c r="T1461" s="5"/>
    </row>
    <row r="1462" spans="1:20" x14ac:dyDescent="0.25">
      <c r="A1462" s="5">
        <f>1455</f>
      </c>
      <c r="B1462" s="5" t="s">
        <v>1481</v>
      </c>
      <c r="C1462" s="5" t="s">
        <v>26</v>
      </c>
      <c r="D1462" s="5" t="s">
        <v>29</v>
      </c>
      <c r="E1462" s="5">
        <v>0</v>
      </c>
      <c r="F1462" s="5">
        <v>0</v>
      </c>
      <c r="G1462" s="5">
        <v>1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10</v>
      </c>
      <c r="Q1462" s="5">
        <v>16</v>
      </c>
      <c r="R1462" s="5">
        <v>0</v>
      </c>
      <c r="S1462" s="5" t="s">
        <v>29</v>
      </c>
      <c r="T1462" s="5"/>
    </row>
    <row r="1463" spans="1:20" x14ac:dyDescent="0.25">
      <c r="A1463" s="5">
        <f>1456</f>
      </c>
      <c r="B1463" s="5" t="s">
        <v>1482</v>
      </c>
      <c r="C1463" s="5" t="s">
        <v>26</v>
      </c>
      <c r="D1463" s="5" t="s">
        <v>29</v>
      </c>
      <c r="E1463" s="5">
        <v>0</v>
      </c>
      <c r="F1463" s="5">
        <v>0</v>
      </c>
      <c r="G1463" s="5">
        <v>1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10</v>
      </c>
      <c r="Q1463" s="5">
        <v>16</v>
      </c>
      <c r="R1463" s="5">
        <v>0</v>
      </c>
      <c r="S1463" s="5" t="s">
        <v>29</v>
      </c>
      <c r="T1463" s="5"/>
    </row>
    <row r="1464" spans="1:20" x14ac:dyDescent="0.25">
      <c r="A1464" s="5">
        <f>1457</f>
      </c>
      <c r="B1464" s="5" t="s">
        <v>1483</v>
      </c>
      <c r="C1464" s="5" t="s">
        <v>26</v>
      </c>
      <c r="D1464" s="5" t="s">
        <v>29</v>
      </c>
      <c r="E1464" s="5">
        <v>0</v>
      </c>
      <c r="F1464" s="5">
        <v>0</v>
      </c>
      <c r="G1464" s="5">
        <v>1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10</v>
      </c>
      <c r="Q1464" s="5">
        <v>16</v>
      </c>
      <c r="R1464" s="5">
        <v>0</v>
      </c>
      <c r="S1464" s="5" t="s">
        <v>29</v>
      </c>
      <c r="T1464" s="5"/>
    </row>
    <row r="1465" spans="1:20" x14ac:dyDescent="0.25">
      <c r="A1465" s="5">
        <f>1458</f>
      </c>
      <c r="B1465" s="5" t="s">
        <v>1484</v>
      </c>
      <c r="C1465" s="5" t="s">
        <v>26</v>
      </c>
      <c r="D1465" s="5" t="s">
        <v>29</v>
      </c>
      <c r="E1465" s="5">
        <v>0</v>
      </c>
      <c r="F1465" s="5">
        <v>0</v>
      </c>
      <c r="G1465" s="5">
        <v>1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10</v>
      </c>
      <c r="Q1465" s="5">
        <v>16</v>
      </c>
      <c r="R1465" s="5">
        <v>0</v>
      </c>
      <c r="S1465" s="5" t="s">
        <v>29</v>
      </c>
      <c r="T1465" s="5"/>
    </row>
    <row r="1466" spans="1:20" x14ac:dyDescent="0.25">
      <c r="A1466" s="5">
        <f>1459</f>
      </c>
      <c r="B1466" s="5" t="s">
        <v>1485</v>
      </c>
      <c r="C1466" s="5" t="s">
        <v>26</v>
      </c>
      <c r="D1466" s="5" t="s">
        <v>29</v>
      </c>
      <c r="E1466" s="5">
        <v>0</v>
      </c>
      <c r="F1466" s="5">
        <v>0</v>
      </c>
      <c r="G1466" s="5">
        <v>1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10</v>
      </c>
      <c r="Q1466" s="5">
        <v>16</v>
      </c>
      <c r="R1466" s="5">
        <v>0</v>
      </c>
      <c r="S1466" s="5" t="s">
        <v>29</v>
      </c>
      <c r="T1466" s="5"/>
    </row>
    <row r="1467" spans="1:20" x14ac:dyDescent="0.25">
      <c r="A1467" s="5">
        <f>1460</f>
      </c>
      <c r="B1467" s="5" t="s">
        <v>1486</v>
      </c>
      <c r="C1467" s="5" t="s">
        <v>26</v>
      </c>
      <c r="D1467" s="5" t="s">
        <v>29</v>
      </c>
      <c r="E1467" s="5">
        <v>0</v>
      </c>
      <c r="F1467" s="5">
        <v>0</v>
      </c>
      <c r="G1467" s="5">
        <v>1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10</v>
      </c>
      <c r="Q1467" s="5">
        <v>16</v>
      </c>
      <c r="R1467" s="5">
        <v>0</v>
      </c>
      <c r="S1467" s="5" t="s">
        <v>29</v>
      </c>
      <c r="T1467" s="5"/>
    </row>
    <row r="1468" spans="1:20" x14ac:dyDescent="0.25">
      <c r="A1468" s="5">
        <f>1461</f>
      </c>
      <c r="B1468" s="5" t="s">
        <v>1487</v>
      </c>
      <c r="C1468" s="5" t="s">
        <v>26</v>
      </c>
      <c r="D1468" s="5" t="s">
        <v>29</v>
      </c>
      <c r="E1468" s="5">
        <v>0</v>
      </c>
      <c r="F1468" s="5">
        <v>0</v>
      </c>
      <c r="G1468" s="5">
        <v>1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10</v>
      </c>
      <c r="Q1468" s="5">
        <v>16</v>
      </c>
      <c r="R1468" s="5">
        <v>0</v>
      </c>
      <c r="S1468" s="5" t="s">
        <v>29</v>
      </c>
      <c r="T1468" s="5"/>
    </row>
    <row r="1469" spans="1:20" x14ac:dyDescent="0.25">
      <c r="A1469" s="5">
        <f>1462</f>
      </c>
      <c r="B1469" s="5" t="s">
        <v>1488</v>
      </c>
      <c r="C1469" s="5" t="s">
        <v>26</v>
      </c>
      <c r="D1469" s="5" t="s">
        <v>29</v>
      </c>
      <c r="E1469" s="5">
        <v>0</v>
      </c>
      <c r="F1469" s="5">
        <v>0</v>
      </c>
      <c r="G1469" s="5">
        <v>1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10</v>
      </c>
      <c r="Q1469" s="5">
        <v>16</v>
      </c>
      <c r="R1469" s="5">
        <v>0</v>
      </c>
      <c r="S1469" s="5" t="s">
        <v>29</v>
      </c>
      <c r="T1469" s="5"/>
    </row>
    <row r="1470" spans="1:20" x14ac:dyDescent="0.25">
      <c r="A1470" s="5">
        <f>1463</f>
      </c>
      <c r="B1470" s="5" t="s">
        <v>1489</v>
      </c>
      <c r="C1470" s="5" t="s">
        <v>26</v>
      </c>
      <c r="D1470" s="5" t="s">
        <v>29</v>
      </c>
      <c r="E1470" s="5">
        <v>0</v>
      </c>
      <c r="F1470" s="5">
        <v>0</v>
      </c>
      <c r="G1470" s="5">
        <v>1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10</v>
      </c>
      <c r="Q1470" s="5">
        <v>16</v>
      </c>
      <c r="R1470" s="5">
        <v>0</v>
      </c>
      <c r="S1470" s="5" t="s">
        <v>29</v>
      </c>
      <c r="T1470" s="5"/>
    </row>
    <row r="1471" spans="1:20" x14ac:dyDescent="0.25">
      <c r="A1471" s="5">
        <f>1464</f>
      </c>
      <c r="B1471" s="5" t="s">
        <v>1490</v>
      </c>
      <c r="C1471" s="5" t="s">
        <v>26</v>
      </c>
      <c r="D1471" s="5" t="s">
        <v>29</v>
      </c>
      <c r="E1471" s="5">
        <v>0</v>
      </c>
      <c r="F1471" s="5">
        <v>0</v>
      </c>
      <c r="G1471" s="5">
        <v>1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10</v>
      </c>
      <c r="Q1471" s="5">
        <v>16</v>
      </c>
      <c r="R1471" s="5">
        <v>0</v>
      </c>
      <c r="S1471" s="5" t="s">
        <v>29</v>
      </c>
      <c r="T1471" s="5"/>
    </row>
    <row r="1472" spans="1:20" x14ac:dyDescent="0.25">
      <c r="A1472" s="5">
        <f>1465</f>
      </c>
      <c r="B1472" s="5" t="s">
        <v>1491</v>
      </c>
      <c r="C1472" s="5" t="s">
        <v>26</v>
      </c>
      <c r="D1472" s="5" t="s">
        <v>29</v>
      </c>
      <c r="E1472" s="5">
        <v>0</v>
      </c>
      <c r="F1472" s="5">
        <v>0</v>
      </c>
      <c r="G1472" s="5">
        <v>1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10</v>
      </c>
      <c r="Q1472" s="5">
        <v>16</v>
      </c>
      <c r="R1472" s="5">
        <v>0</v>
      </c>
      <c r="S1472" s="5" t="s">
        <v>29</v>
      </c>
      <c r="T1472" s="5"/>
    </row>
    <row r="1473" spans="1:20" x14ac:dyDescent="0.25">
      <c r="A1473" s="5">
        <f>1466</f>
      </c>
      <c r="B1473" s="5" t="s">
        <v>1492</v>
      </c>
      <c r="C1473" s="5" t="s">
        <v>26</v>
      </c>
      <c r="D1473" s="5" t="s">
        <v>29</v>
      </c>
      <c r="E1473" s="5">
        <v>0</v>
      </c>
      <c r="F1473" s="5">
        <v>0</v>
      </c>
      <c r="G1473" s="5">
        <v>1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10</v>
      </c>
      <c r="Q1473" s="5">
        <v>16</v>
      </c>
      <c r="R1473" s="5">
        <v>0</v>
      </c>
      <c r="S1473" s="5" t="s">
        <v>29</v>
      </c>
      <c r="T1473" s="5"/>
    </row>
    <row r="1474" spans="1:20" x14ac:dyDescent="0.25">
      <c r="A1474" s="5">
        <f>1467</f>
      </c>
      <c r="B1474" s="5" t="s">
        <v>1493</v>
      </c>
      <c r="C1474" s="5" t="s">
        <v>26</v>
      </c>
      <c r="D1474" s="5" t="s">
        <v>29</v>
      </c>
      <c r="E1474" s="5">
        <v>0</v>
      </c>
      <c r="F1474" s="5">
        <v>0</v>
      </c>
      <c r="G1474" s="5">
        <v>1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10</v>
      </c>
      <c r="Q1474" s="5">
        <v>16</v>
      </c>
      <c r="R1474" s="5">
        <v>0</v>
      </c>
      <c r="S1474" s="5" t="s">
        <v>29</v>
      </c>
      <c r="T1474" s="5"/>
    </row>
    <row r="1475" spans="1:20" x14ac:dyDescent="0.25">
      <c r="A1475" s="5">
        <f>1468</f>
      </c>
      <c r="B1475" s="5" t="s">
        <v>1494</v>
      </c>
      <c r="C1475" s="5" t="s">
        <v>26</v>
      </c>
      <c r="D1475" s="5" t="s">
        <v>29</v>
      </c>
      <c r="E1475" s="5">
        <v>0</v>
      </c>
      <c r="F1475" s="5">
        <v>0</v>
      </c>
      <c r="G1475" s="5">
        <v>1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10</v>
      </c>
      <c r="Q1475" s="5">
        <v>16</v>
      </c>
      <c r="R1475" s="5">
        <v>0</v>
      </c>
      <c r="S1475" s="5" t="s">
        <v>29</v>
      </c>
      <c r="T1475" s="5"/>
    </row>
    <row r="1476" spans="1:20" x14ac:dyDescent="0.25">
      <c r="A1476" s="5">
        <f>1469</f>
      </c>
      <c r="B1476" s="5" t="s">
        <v>1495</v>
      </c>
      <c r="C1476" s="5" t="s">
        <v>26</v>
      </c>
      <c r="D1476" s="5" t="s">
        <v>29</v>
      </c>
      <c r="E1476" s="5">
        <v>0</v>
      </c>
      <c r="F1476" s="5">
        <v>0</v>
      </c>
      <c r="G1476" s="5">
        <v>1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10</v>
      </c>
      <c r="Q1476" s="5">
        <v>16</v>
      </c>
      <c r="R1476" s="5">
        <v>0</v>
      </c>
      <c r="S1476" s="5" t="s">
        <v>29</v>
      </c>
      <c r="T1476" s="5"/>
    </row>
    <row r="1477" spans="1:20" x14ac:dyDescent="0.25">
      <c r="A1477" s="5">
        <f>1470</f>
      </c>
      <c r="B1477" s="5" t="s">
        <v>1496</v>
      </c>
      <c r="C1477" s="5" t="s">
        <v>26</v>
      </c>
      <c r="D1477" s="5" t="s">
        <v>29</v>
      </c>
      <c r="E1477" s="5">
        <v>0</v>
      </c>
      <c r="F1477" s="5">
        <v>0</v>
      </c>
      <c r="G1477" s="5">
        <v>1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10</v>
      </c>
      <c r="Q1477" s="5">
        <v>16</v>
      </c>
      <c r="R1477" s="5">
        <v>0</v>
      </c>
      <c r="S1477" s="5" t="s">
        <v>29</v>
      </c>
      <c r="T1477" s="5"/>
    </row>
    <row r="1478" spans="1:20" x14ac:dyDescent="0.25">
      <c r="A1478" s="5">
        <f>1471</f>
      </c>
      <c r="B1478" s="5" t="s">
        <v>1497</v>
      </c>
      <c r="C1478" s="5" t="s">
        <v>26</v>
      </c>
      <c r="D1478" s="5" t="s">
        <v>29</v>
      </c>
      <c r="E1478" s="5">
        <v>0</v>
      </c>
      <c r="F1478" s="5">
        <v>0</v>
      </c>
      <c r="G1478" s="5">
        <v>1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10</v>
      </c>
      <c r="Q1478" s="5">
        <v>16</v>
      </c>
      <c r="R1478" s="5">
        <v>0</v>
      </c>
      <c r="S1478" s="5" t="s">
        <v>29</v>
      </c>
      <c r="T1478" s="5"/>
    </row>
    <row r="1479" spans="1:20" x14ac:dyDescent="0.25">
      <c r="A1479" s="5">
        <f>1472</f>
      </c>
      <c r="B1479" s="5" t="s">
        <v>1498</v>
      </c>
      <c r="C1479" s="5" t="s">
        <v>26</v>
      </c>
      <c r="D1479" s="5" t="s">
        <v>29</v>
      </c>
      <c r="E1479" s="5">
        <v>0</v>
      </c>
      <c r="F1479" s="5">
        <v>0</v>
      </c>
      <c r="G1479" s="5">
        <v>1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10</v>
      </c>
      <c r="Q1479" s="5">
        <v>16</v>
      </c>
      <c r="R1479" s="5">
        <v>0</v>
      </c>
      <c r="S1479" s="5" t="s">
        <v>29</v>
      </c>
      <c r="T1479" s="5"/>
    </row>
    <row r="1480" spans="1:20" x14ac:dyDescent="0.25">
      <c r="A1480" s="5">
        <f>1473</f>
      </c>
      <c r="B1480" s="5" t="s">
        <v>1499</v>
      </c>
      <c r="C1480" s="5" t="s">
        <v>26</v>
      </c>
      <c r="D1480" s="5" t="s">
        <v>29</v>
      </c>
      <c r="E1480" s="5">
        <v>0</v>
      </c>
      <c r="F1480" s="5">
        <v>0</v>
      </c>
      <c r="G1480" s="5">
        <v>1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10</v>
      </c>
      <c r="Q1480" s="5">
        <v>16</v>
      </c>
      <c r="R1480" s="5">
        <v>0</v>
      </c>
      <c r="S1480" s="5" t="s">
        <v>29</v>
      </c>
      <c r="T1480" s="5"/>
    </row>
    <row r="1481" spans="1:20" x14ac:dyDescent="0.25">
      <c r="A1481" s="5">
        <f>1474</f>
      </c>
      <c r="B1481" s="5" t="s">
        <v>1500</v>
      </c>
      <c r="C1481" s="5" t="s">
        <v>26</v>
      </c>
      <c r="D1481" s="5" t="s">
        <v>29</v>
      </c>
      <c r="E1481" s="5">
        <v>0</v>
      </c>
      <c r="F1481" s="5">
        <v>0</v>
      </c>
      <c r="G1481" s="5">
        <v>1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10</v>
      </c>
      <c r="Q1481" s="5">
        <v>16</v>
      </c>
      <c r="R1481" s="5">
        <v>0</v>
      </c>
      <c r="S1481" s="5" t="s">
        <v>29</v>
      </c>
      <c r="T1481" s="5"/>
    </row>
    <row r="1482" spans="1:20" x14ac:dyDescent="0.25">
      <c r="A1482" s="5">
        <f>1475</f>
      </c>
      <c r="B1482" s="5" t="s">
        <v>1501</v>
      </c>
      <c r="C1482" s="5" t="s">
        <v>26</v>
      </c>
      <c r="D1482" s="5" t="s">
        <v>29</v>
      </c>
      <c r="E1482" s="5">
        <v>0</v>
      </c>
      <c r="F1482" s="5">
        <v>0</v>
      </c>
      <c r="G1482" s="5">
        <v>1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10</v>
      </c>
      <c r="Q1482" s="5">
        <v>16</v>
      </c>
      <c r="R1482" s="5">
        <v>0</v>
      </c>
      <c r="S1482" s="5" t="s">
        <v>29</v>
      </c>
      <c r="T1482" s="5"/>
    </row>
    <row r="1483" spans="1:20" x14ac:dyDescent="0.25">
      <c r="A1483" s="5">
        <f>1476</f>
      </c>
      <c r="B1483" s="5" t="s">
        <v>1502</v>
      </c>
      <c r="C1483" s="5" t="s">
        <v>26</v>
      </c>
      <c r="D1483" s="5" t="s">
        <v>29</v>
      </c>
      <c r="E1483" s="5">
        <v>0</v>
      </c>
      <c r="F1483" s="5">
        <v>0</v>
      </c>
      <c r="G1483" s="5">
        <v>1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10</v>
      </c>
      <c r="Q1483" s="5">
        <v>16</v>
      </c>
      <c r="R1483" s="5">
        <v>0</v>
      </c>
      <c r="S1483" s="5" t="s">
        <v>29</v>
      </c>
      <c r="T1483" s="5"/>
    </row>
    <row r="1484" spans="1:20" x14ac:dyDescent="0.25">
      <c r="A1484" s="5">
        <f>1477</f>
      </c>
      <c r="B1484" s="5" t="s">
        <v>1503</v>
      </c>
      <c r="C1484" s="5" t="s">
        <v>26</v>
      </c>
      <c r="D1484" s="5" t="s">
        <v>29</v>
      </c>
      <c r="E1484" s="5">
        <v>0</v>
      </c>
      <c r="F1484" s="5">
        <v>0</v>
      </c>
      <c r="G1484" s="5">
        <v>1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10</v>
      </c>
      <c r="Q1484" s="5">
        <v>16</v>
      </c>
      <c r="R1484" s="5">
        <v>0</v>
      </c>
      <c r="S1484" s="5" t="s">
        <v>29</v>
      </c>
      <c r="T1484" s="5"/>
    </row>
    <row r="1485" spans="1:20" x14ac:dyDescent="0.25">
      <c r="A1485" s="5">
        <f>1478</f>
      </c>
      <c r="B1485" s="5" t="s">
        <v>1504</v>
      </c>
      <c r="C1485" s="5" t="s">
        <v>26</v>
      </c>
      <c r="D1485" s="5" t="s">
        <v>29</v>
      </c>
      <c r="E1485" s="5">
        <v>0</v>
      </c>
      <c r="F1485" s="5">
        <v>0</v>
      </c>
      <c r="G1485" s="5">
        <v>1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10</v>
      </c>
      <c r="Q1485" s="5">
        <v>16</v>
      </c>
      <c r="R1485" s="5">
        <v>0</v>
      </c>
      <c r="S1485" s="5" t="s">
        <v>29</v>
      </c>
      <c r="T1485" s="5"/>
    </row>
    <row r="1486" spans="1:20" x14ac:dyDescent="0.25">
      <c r="A1486" s="5">
        <f>1479</f>
      </c>
      <c r="B1486" s="5" t="s">
        <v>1505</v>
      </c>
      <c r="C1486" s="5" t="s">
        <v>26</v>
      </c>
      <c r="D1486" s="5" t="s">
        <v>29</v>
      </c>
      <c r="E1486" s="5">
        <v>0</v>
      </c>
      <c r="F1486" s="5">
        <v>0</v>
      </c>
      <c r="G1486" s="5">
        <v>1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10</v>
      </c>
      <c r="Q1486" s="5">
        <v>16</v>
      </c>
      <c r="R1486" s="5">
        <v>0</v>
      </c>
      <c r="S1486" s="5" t="s">
        <v>29</v>
      </c>
      <c r="T1486" s="5"/>
    </row>
    <row r="1487" spans="1:20" x14ac:dyDescent="0.25">
      <c r="A1487" s="5">
        <f>1480</f>
      </c>
      <c r="B1487" s="5" t="s">
        <v>1506</v>
      </c>
      <c r="C1487" s="5" t="s">
        <v>26</v>
      </c>
      <c r="D1487" s="5" t="s">
        <v>29</v>
      </c>
      <c r="E1487" s="5">
        <v>0</v>
      </c>
      <c r="F1487" s="5">
        <v>0</v>
      </c>
      <c r="G1487" s="5">
        <v>1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10</v>
      </c>
      <c r="Q1487" s="5">
        <v>16</v>
      </c>
      <c r="R1487" s="5">
        <v>0</v>
      </c>
      <c r="S1487" s="5" t="s">
        <v>29</v>
      </c>
      <c r="T1487" s="5"/>
    </row>
    <row r="1488" spans="1:20" x14ac:dyDescent="0.25">
      <c r="A1488" s="5">
        <f>1481</f>
      </c>
      <c r="B1488" s="5" t="s">
        <v>1507</v>
      </c>
      <c r="C1488" s="5" t="s">
        <v>26</v>
      </c>
      <c r="D1488" s="5" t="s">
        <v>29</v>
      </c>
      <c r="E1488" s="5">
        <v>0</v>
      </c>
      <c r="F1488" s="5">
        <v>0</v>
      </c>
      <c r="G1488" s="5">
        <v>1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10</v>
      </c>
      <c r="Q1488" s="5">
        <v>16</v>
      </c>
      <c r="R1488" s="5">
        <v>0</v>
      </c>
      <c r="S1488" s="5" t="s">
        <v>29</v>
      </c>
      <c r="T1488" s="5"/>
    </row>
    <row r="1489" spans="1:20" x14ac:dyDescent="0.25">
      <c r="A1489" s="5">
        <f>1482</f>
      </c>
      <c r="B1489" s="5" t="s">
        <v>1508</v>
      </c>
      <c r="C1489" s="5" t="s">
        <v>26</v>
      </c>
      <c r="D1489" s="5" t="s">
        <v>29</v>
      </c>
      <c r="E1489" s="5">
        <v>0</v>
      </c>
      <c r="F1489" s="5">
        <v>0</v>
      </c>
      <c r="G1489" s="5">
        <v>1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10</v>
      </c>
      <c r="Q1489" s="5">
        <v>16</v>
      </c>
      <c r="R1489" s="5">
        <v>0</v>
      </c>
      <c r="S1489" s="5" t="s">
        <v>29</v>
      </c>
      <c r="T1489" s="5"/>
    </row>
    <row r="1490" spans="1:20" x14ac:dyDescent="0.25">
      <c r="A1490" s="5">
        <f>1483</f>
      </c>
      <c r="B1490" s="5" t="s">
        <v>1509</v>
      </c>
      <c r="C1490" s="5" t="s">
        <v>26</v>
      </c>
      <c r="D1490" s="5" t="s">
        <v>29</v>
      </c>
      <c r="E1490" s="5">
        <v>0</v>
      </c>
      <c r="F1490" s="5">
        <v>0</v>
      </c>
      <c r="G1490" s="5">
        <v>1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10</v>
      </c>
      <c r="Q1490" s="5">
        <v>16</v>
      </c>
      <c r="R1490" s="5">
        <v>0</v>
      </c>
      <c r="S1490" s="5" t="s">
        <v>29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29</v>
      </c>
      <c r="E1491" s="5">
        <v>0</v>
      </c>
      <c r="F1491" s="5">
        <v>0</v>
      </c>
      <c r="G1491" s="5">
        <v>1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10</v>
      </c>
      <c r="Q1491" s="5">
        <v>16</v>
      </c>
      <c r="R1491" s="5">
        <v>0</v>
      </c>
      <c r="S1491" s="5" t="s">
        <v>29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29</v>
      </c>
      <c r="E1492" s="5">
        <v>0</v>
      </c>
      <c r="F1492" s="5">
        <v>0</v>
      </c>
      <c r="G1492" s="5">
        <v>1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10</v>
      </c>
      <c r="Q1492" s="5">
        <v>16</v>
      </c>
      <c r="R1492" s="5">
        <v>0</v>
      </c>
      <c r="S1492" s="5" t="s">
        <v>29</v>
      </c>
      <c r="T1492" s="5"/>
    </row>
    <row r="1493" spans="1:20" x14ac:dyDescent="0.25">
      <c r="A1493" s="5">
        <f>1486</f>
      </c>
      <c r="B1493" s="5" t="s">
        <v>1512</v>
      </c>
      <c r="C1493" s="5" t="s">
        <v>26</v>
      </c>
      <c r="D1493" s="5" t="s">
        <v>29</v>
      </c>
      <c r="E1493" s="5">
        <v>0</v>
      </c>
      <c r="F1493" s="5">
        <v>0</v>
      </c>
      <c r="G1493" s="5">
        <v>1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10</v>
      </c>
      <c r="Q1493" s="5">
        <v>16</v>
      </c>
      <c r="R1493" s="5">
        <v>0</v>
      </c>
      <c r="S1493" s="5" t="s">
        <v>29</v>
      </c>
      <c r="T1493" s="5"/>
    </row>
    <row r="1494" spans="1:20" x14ac:dyDescent="0.25">
      <c r="A1494" s="5">
        <f>1487</f>
      </c>
      <c r="B1494" s="5" t="s">
        <v>1513</v>
      </c>
      <c r="C1494" s="5" t="s">
        <v>26</v>
      </c>
      <c r="D1494" s="5" t="s">
        <v>29</v>
      </c>
      <c r="E1494" s="5">
        <v>0</v>
      </c>
      <c r="F1494" s="5">
        <v>0</v>
      </c>
      <c r="G1494" s="5">
        <v>1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10</v>
      </c>
      <c r="Q1494" s="5">
        <v>16</v>
      </c>
      <c r="R1494" s="5">
        <v>0</v>
      </c>
      <c r="S1494" s="5" t="s">
        <v>29</v>
      </c>
      <c r="T1494" s="5"/>
    </row>
    <row r="1495" spans="1:20" x14ac:dyDescent="0.25">
      <c r="A1495" s="5">
        <f>1488</f>
      </c>
      <c r="B1495" s="5" t="s">
        <v>1514</v>
      </c>
      <c r="C1495" s="5" t="s">
        <v>26</v>
      </c>
      <c r="D1495" s="5" t="s">
        <v>29</v>
      </c>
      <c r="E1495" s="5">
        <v>0</v>
      </c>
      <c r="F1495" s="5">
        <v>0</v>
      </c>
      <c r="G1495" s="5">
        <v>1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10</v>
      </c>
      <c r="Q1495" s="5">
        <v>16</v>
      </c>
      <c r="R1495" s="5">
        <v>0</v>
      </c>
      <c r="S1495" s="5" t="s">
        <v>29</v>
      </c>
      <c r="T1495" s="5"/>
    </row>
    <row r="1496" spans="1:20" x14ac:dyDescent="0.25">
      <c r="A1496" s="5">
        <f>1489</f>
      </c>
      <c r="B1496" s="5" t="s">
        <v>1515</v>
      </c>
      <c r="C1496" s="5" t="s">
        <v>26</v>
      </c>
      <c r="D1496" s="5" t="s">
        <v>29</v>
      </c>
      <c r="E1496" s="5">
        <v>0</v>
      </c>
      <c r="F1496" s="5">
        <v>0</v>
      </c>
      <c r="G1496" s="5">
        <v>1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10</v>
      </c>
      <c r="Q1496" s="5">
        <v>16</v>
      </c>
      <c r="R1496" s="5">
        <v>0</v>
      </c>
      <c r="S1496" s="5" t="s">
        <v>29</v>
      </c>
      <c r="T1496" s="5"/>
    </row>
    <row r="1497" spans="1:20" x14ac:dyDescent="0.25">
      <c r="A1497" s="5">
        <f>1490</f>
      </c>
      <c r="B1497" s="5" t="s">
        <v>1516</v>
      </c>
      <c r="C1497" s="5" t="s">
        <v>26</v>
      </c>
      <c r="D1497" s="5" t="s">
        <v>29</v>
      </c>
      <c r="E1497" s="5">
        <v>0</v>
      </c>
      <c r="F1497" s="5">
        <v>0</v>
      </c>
      <c r="G1497" s="5">
        <v>1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10</v>
      </c>
      <c r="Q1497" s="5">
        <v>16</v>
      </c>
      <c r="R1497" s="5">
        <v>0</v>
      </c>
      <c r="S1497" s="5" t="s">
        <v>29</v>
      </c>
      <c r="T1497" s="5"/>
    </row>
    <row r="1498" spans="1:20" x14ac:dyDescent="0.25">
      <c r="A1498" s="5">
        <f>1491</f>
      </c>
      <c r="B1498" s="5" t="s">
        <v>1517</v>
      </c>
      <c r="C1498" s="5" t="s">
        <v>26</v>
      </c>
      <c r="D1498" s="5" t="s">
        <v>29</v>
      </c>
      <c r="E1498" s="5">
        <v>0</v>
      </c>
      <c r="F1498" s="5">
        <v>0</v>
      </c>
      <c r="G1498" s="5">
        <v>1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10</v>
      </c>
      <c r="Q1498" s="5">
        <v>16</v>
      </c>
      <c r="R1498" s="5">
        <v>0</v>
      </c>
      <c r="S1498" s="5" t="s">
        <v>29</v>
      </c>
      <c r="T1498" s="5"/>
    </row>
    <row r="1499" spans="1:20" x14ac:dyDescent="0.25">
      <c r="A1499" s="5">
        <f>1492</f>
      </c>
      <c r="B1499" s="5" t="s">
        <v>1518</v>
      </c>
      <c r="C1499" s="5" t="s">
        <v>26</v>
      </c>
      <c r="D1499" s="5" t="s">
        <v>29</v>
      </c>
      <c r="E1499" s="5">
        <v>0</v>
      </c>
      <c r="F1499" s="5">
        <v>0</v>
      </c>
      <c r="G1499" s="5">
        <v>1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10</v>
      </c>
      <c r="Q1499" s="5">
        <v>16</v>
      </c>
      <c r="R1499" s="5">
        <v>0</v>
      </c>
      <c r="S1499" s="5" t="s">
        <v>29</v>
      </c>
      <c r="T1499" s="5"/>
    </row>
    <row r="1500" spans="1:20" x14ac:dyDescent="0.25">
      <c r="A1500" s="5">
        <f>1493</f>
      </c>
      <c r="B1500" s="5" t="s">
        <v>1519</v>
      </c>
      <c r="C1500" s="5" t="s">
        <v>26</v>
      </c>
      <c r="D1500" s="5" t="s">
        <v>29</v>
      </c>
      <c r="E1500" s="5">
        <v>0</v>
      </c>
      <c r="F1500" s="5">
        <v>0</v>
      </c>
      <c r="G1500" s="5">
        <v>1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10</v>
      </c>
      <c r="Q1500" s="5">
        <v>16</v>
      </c>
      <c r="R1500" s="5">
        <v>0</v>
      </c>
      <c r="S1500" s="5" t="s">
        <v>29</v>
      </c>
      <c r="T1500" s="5"/>
    </row>
    <row r="1501" spans="1:20" x14ac:dyDescent="0.25">
      <c r="A1501" s="5">
        <f>1494</f>
      </c>
      <c r="B1501" s="5" t="s">
        <v>1520</v>
      </c>
      <c r="C1501" s="5" t="s">
        <v>26</v>
      </c>
      <c r="D1501" s="5" t="s">
        <v>29</v>
      </c>
      <c r="E1501" s="5">
        <v>0</v>
      </c>
      <c r="F1501" s="5">
        <v>0</v>
      </c>
      <c r="G1501" s="5">
        <v>1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10</v>
      </c>
      <c r="Q1501" s="5">
        <v>16</v>
      </c>
      <c r="R1501" s="5">
        <v>0</v>
      </c>
      <c r="S1501" s="5" t="s">
        <v>29</v>
      </c>
      <c r="T1501" s="5"/>
    </row>
    <row r="1502" spans="1:20" x14ac:dyDescent="0.25">
      <c r="A1502" s="5">
        <f>1495</f>
      </c>
      <c r="B1502" s="5" t="s">
        <v>1521</v>
      </c>
      <c r="C1502" s="5" t="s">
        <v>26</v>
      </c>
      <c r="D1502" s="5" t="s">
        <v>29</v>
      </c>
      <c r="E1502" s="5">
        <v>0</v>
      </c>
      <c r="F1502" s="5">
        <v>0</v>
      </c>
      <c r="G1502" s="5">
        <v>1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10</v>
      </c>
      <c r="Q1502" s="5">
        <v>16</v>
      </c>
      <c r="R1502" s="5">
        <v>0</v>
      </c>
      <c r="S1502" s="5" t="s">
        <v>29</v>
      </c>
      <c r="T1502" s="5"/>
    </row>
    <row r="1503" spans="1:20" x14ac:dyDescent="0.25">
      <c r="A1503" s="5">
        <f>1496</f>
      </c>
      <c r="B1503" s="5" t="s">
        <v>1522</v>
      </c>
      <c r="C1503" s="5" t="s">
        <v>26</v>
      </c>
      <c r="D1503" s="5" t="s">
        <v>29</v>
      </c>
      <c r="E1503" s="5">
        <v>0</v>
      </c>
      <c r="F1503" s="5">
        <v>0</v>
      </c>
      <c r="G1503" s="5">
        <v>1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10</v>
      </c>
      <c r="Q1503" s="5">
        <v>16</v>
      </c>
      <c r="R1503" s="5">
        <v>0</v>
      </c>
      <c r="S1503" s="5" t="s">
        <v>29</v>
      </c>
      <c r="T1503" s="5"/>
    </row>
    <row r="1504" spans="1:20" x14ac:dyDescent="0.25">
      <c r="A1504" s="5">
        <f>1497</f>
      </c>
      <c r="B1504" s="5" t="s">
        <v>1523</v>
      </c>
      <c r="C1504" s="5" t="s">
        <v>26</v>
      </c>
      <c r="D1504" s="5" t="s">
        <v>29</v>
      </c>
      <c r="E1504" s="5">
        <v>0</v>
      </c>
      <c r="F1504" s="5">
        <v>0</v>
      </c>
      <c r="G1504" s="5">
        <v>1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10</v>
      </c>
      <c r="Q1504" s="5">
        <v>16</v>
      </c>
      <c r="R1504" s="5">
        <v>0</v>
      </c>
      <c r="S1504" s="5" t="s">
        <v>29</v>
      </c>
      <c r="T1504" s="5"/>
    </row>
    <row r="1505" spans="1:20" x14ac:dyDescent="0.25">
      <c r="A1505" s="5">
        <f>1498</f>
      </c>
      <c r="B1505" s="5" t="s">
        <v>1524</v>
      </c>
      <c r="C1505" s="5" t="s">
        <v>26</v>
      </c>
      <c r="D1505" s="5" t="s">
        <v>29</v>
      </c>
      <c r="E1505" s="5">
        <v>0</v>
      </c>
      <c r="F1505" s="5">
        <v>0</v>
      </c>
      <c r="G1505" s="5">
        <v>1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10</v>
      </c>
      <c r="Q1505" s="5">
        <v>16</v>
      </c>
      <c r="R1505" s="5">
        <v>0</v>
      </c>
      <c r="S1505" s="5" t="s">
        <v>29</v>
      </c>
      <c r="T1505" s="5"/>
    </row>
    <row r="1506" spans="1:20" x14ac:dyDescent="0.25">
      <c r="A1506" s="5">
        <f>1499</f>
      </c>
      <c r="B1506" s="5" t="s">
        <v>1525</v>
      </c>
      <c r="C1506" s="5" t="s">
        <v>26</v>
      </c>
      <c r="D1506" s="5" t="s">
        <v>29</v>
      </c>
      <c r="E1506" s="5">
        <v>0</v>
      </c>
      <c r="F1506" s="5">
        <v>0</v>
      </c>
      <c r="G1506" s="5">
        <v>1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10</v>
      </c>
      <c r="Q1506" s="5">
        <v>16</v>
      </c>
      <c r="R1506" s="5">
        <v>0</v>
      </c>
      <c r="S1506" s="5" t="s">
        <v>29</v>
      </c>
      <c r="T1506" s="5"/>
    </row>
    <row r="1507" spans="1:20" x14ac:dyDescent="0.25">
      <c r="A1507" s="5">
        <f>1500</f>
      </c>
      <c r="B1507" s="5" t="s">
        <v>1526</v>
      </c>
      <c r="C1507" s="5" t="s">
        <v>26</v>
      </c>
      <c r="D1507" s="5" t="s">
        <v>29</v>
      </c>
      <c r="E1507" s="5">
        <v>0</v>
      </c>
      <c r="F1507" s="5">
        <v>0</v>
      </c>
      <c r="G1507" s="5">
        <v>1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10</v>
      </c>
      <c r="Q1507" s="5">
        <v>16</v>
      </c>
      <c r="R1507" s="5">
        <v>0</v>
      </c>
      <c r="S1507" s="5" t="s">
        <v>29</v>
      </c>
      <c r="T1507" s="5"/>
    </row>
    <row r="1508" spans="1:20" x14ac:dyDescent="0.25">
      <c r="A1508" s="5">
        <f>1501</f>
      </c>
      <c r="B1508" s="5" t="s">
        <v>1527</v>
      </c>
      <c r="C1508" s="5" t="s">
        <v>26</v>
      </c>
      <c r="D1508" s="5" t="s">
        <v>29</v>
      </c>
      <c r="E1508" s="5">
        <v>0</v>
      </c>
      <c r="F1508" s="5">
        <v>0</v>
      </c>
      <c r="G1508" s="5">
        <v>1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10</v>
      </c>
      <c r="Q1508" s="5">
        <v>16</v>
      </c>
      <c r="R1508" s="5">
        <v>0</v>
      </c>
      <c r="S1508" s="5" t="s">
        <v>29</v>
      </c>
      <c r="T1508" s="5"/>
    </row>
    <row r="1509" spans="1:20" x14ac:dyDescent="0.25">
      <c r="A1509" s="5">
        <f>1502</f>
      </c>
      <c r="B1509" s="5" t="s">
        <v>1528</v>
      </c>
      <c r="C1509" s="5" t="s">
        <v>26</v>
      </c>
      <c r="D1509" s="5" t="s">
        <v>29</v>
      </c>
      <c r="E1509" s="5">
        <v>0</v>
      </c>
      <c r="F1509" s="5">
        <v>0</v>
      </c>
      <c r="G1509" s="5">
        <v>1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10</v>
      </c>
      <c r="Q1509" s="5">
        <v>16</v>
      </c>
      <c r="R1509" s="5">
        <v>0</v>
      </c>
      <c r="S1509" s="5" t="s">
        <v>29</v>
      </c>
      <c r="T1509" s="5"/>
    </row>
    <row r="1510" spans="1:20" x14ac:dyDescent="0.25">
      <c r="A1510" s="5">
        <f>1503</f>
      </c>
      <c r="B1510" s="5" t="s">
        <v>1529</v>
      </c>
      <c r="C1510" s="5" t="s">
        <v>26</v>
      </c>
      <c r="D1510" s="5" t="s">
        <v>29</v>
      </c>
      <c r="E1510" s="5">
        <v>0</v>
      </c>
      <c r="F1510" s="5">
        <v>0</v>
      </c>
      <c r="G1510" s="5">
        <v>1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10</v>
      </c>
      <c r="Q1510" s="5">
        <v>16</v>
      </c>
      <c r="R1510" s="5">
        <v>0</v>
      </c>
      <c r="S1510" s="5" t="s">
        <v>29</v>
      </c>
      <c r="T1510" s="5"/>
    </row>
    <row r="1511" spans="1:20" x14ac:dyDescent="0.25">
      <c r="A1511" s="5">
        <f>1504</f>
      </c>
      <c r="B1511" s="5" t="s">
        <v>1530</v>
      </c>
      <c r="C1511" s="5" t="s">
        <v>26</v>
      </c>
      <c r="D1511" s="5" t="s">
        <v>29</v>
      </c>
      <c r="E1511" s="5">
        <v>0</v>
      </c>
      <c r="F1511" s="5">
        <v>0</v>
      </c>
      <c r="G1511" s="5">
        <v>1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10</v>
      </c>
      <c r="Q1511" s="5">
        <v>16</v>
      </c>
      <c r="R1511" s="5">
        <v>0</v>
      </c>
      <c r="S1511" s="5" t="s">
        <v>29</v>
      </c>
      <c r="T1511" s="5"/>
    </row>
    <row r="1512" spans="1:20" x14ac:dyDescent="0.25">
      <c r="A1512" s="5">
        <f>1505</f>
      </c>
      <c r="B1512" s="5" t="s">
        <v>1531</v>
      </c>
      <c r="C1512" s="5" t="s">
        <v>26</v>
      </c>
      <c r="D1512" s="5" t="s">
        <v>29</v>
      </c>
      <c r="E1512" s="5">
        <v>0</v>
      </c>
      <c r="F1512" s="5">
        <v>0</v>
      </c>
      <c r="G1512" s="5">
        <v>1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10</v>
      </c>
      <c r="Q1512" s="5">
        <v>16</v>
      </c>
      <c r="R1512" s="5">
        <v>0</v>
      </c>
      <c r="S1512" s="5" t="s">
        <v>29</v>
      </c>
      <c r="T1512" s="5"/>
    </row>
    <row r="1513" spans="1:20" x14ac:dyDescent="0.25">
      <c r="A1513" s="5">
        <f>1506</f>
      </c>
      <c r="B1513" s="5" t="s">
        <v>1532</v>
      </c>
      <c r="C1513" s="5" t="s">
        <v>26</v>
      </c>
      <c r="D1513" s="5" t="s">
        <v>29</v>
      </c>
      <c r="E1513" s="5">
        <v>0</v>
      </c>
      <c r="F1513" s="5">
        <v>0</v>
      </c>
      <c r="G1513" s="5">
        <v>1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10</v>
      </c>
      <c r="Q1513" s="5">
        <v>16</v>
      </c>
      <c r="R1513" s="5">
        <v>0</v>
      </c>
      <c r="S1513" s="5" t="s">
        <v>29</v>
      </c>
      <c r="T1513" s="5"/>
    </row>
    <row r="1514" spans="1:20" x14ac:dyDescent="0.25">
      <c r="A1514" s="5">
        <f>1507</f>
      </c>
      <c r="B1514" s="5" t="s">
        <v>1533</v>
      </c>
      <c r="C1514" s="5" t="s">
        <v>26</v>
      </c>
      <c r="D1514" s="5" t="s">
        <v>29</v>
      </c>
      <c r="E1514" s="5">
        <v>0</v>
      </c>
      <c r="F1514" s="5">
        <v>0</v>
      </c>
      <c r="G1514" s="5">
        <v>1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10</v>
      </c>
      <c r="Q1514" s="5">
        <v>16</v>
      </c>
      <c r="R1514" s="5">
        <v>0</v>
      </c>
      <c r="S1514" s="5" t="s">
        <v>29</v>
      </c>
      <c r="T1514" s="5"/>
    </row>
    <row r="1515" spans="1:20" x14ac:dyDescent="0.25">
      <c r="A1515" s="5">
        <f>1508</f>
      </c>
      <c r="B1515" s="5" t="s">
        <v>1534</v>
      </c>
      <c r="C1515" s="5" t="s">
        <v>26</v>
      </c>
      <c r="D1515" s="5" t="s">
        <v>29</v>
      </c>
      <c r="E1515" s="5">
        <v>0</v>
      </c>
      <c r="F1515" s="5">
        <v>0</v>
      </c>
      <c r="G1515" s="5">
        <v>1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10</v>
      </c>
      <c r="Q1515" s="5">
        <v>16</v>
      </c>
      <c r="R1515" s="5">
        <v>0</v>
      </c>
      <c r="S1515" s="5" t="s">
        <v>29</v>
      </c>
      <c r="T1515" s="5"/>
    </row>
    <row r="1516" spans="1:20" x14ac:dyDescent="0.25">
      <c r="A1516" s="5">
        <f>1509</f>
      </c>
      <c r="B1516" s="5" t="s">
        <v>1535</v>
      </c>
      <c r="C1516" s="5" t="s">
        <v>26</v>
      </c>
      <c r="D1516" s="5" t="s">
        <v>29</v>
      </c>
      <c r="E1516" s="5">
        <v>0</v>
      </c>
      <c r="F1516" s="5">
        <v>0</v>
      </c>
      <c r="G1516" s="5">
        <v>1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10</v>
      </c>
      <c r="Q1516" s="5">
        <v>16</v>
      </c>
      <c r="R1516" s="5">
        <v>0</v>
      </c>
      <c r="S1516" s="5" t="s">
        <v>29</v>
      </c>
      <c r="T1516" s="5"/>
    </row>
    <row r="1517" spans="1:20" x14ac:dyDescent="0.25">
      <c r="A1517" s="5">
        <f>1510</f>
      </c>
      <c r="B1517" s="5" t="s">
        <v>1536</v>
      </c>
      <c r="C1517" s="5" t="s">
        <v>26</v>
      </c>
      <c r="D1517" s="5" t="s">
        <v>29</v>
      </c>
      <c r="E1517" s="5">
        <v>0</v>
      </c>
      <c r="F1517" s="5">
        <v>0</v>
      </c>
      <c r="G1517" s="5">
        <v>1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10</v>
      </c>
      <c r="Q1517" s="5">
        <v>16</v>
      </c>
      <c r="R1517" s="5">
        <v>0</v>
      </c>
      <c r="S1517" s="5" t="s">
        <v>29</v>
      </c>
      <c r="T1517" s="5"/>
    </row>
    <row r="1518" spans="1:20" x14ac:dyDescent="0.25">
      <c r="A1518" s="5">
        <f>1511</f>
      </c>
      <c r="B1518" s="5" t="s">
        <v>1537</v>
      </c>
      <c r="C1518" s="5" t="s">
        <v>26</v>
      </c>
      <c r="D1518" s="5" t="s">
        <v>29</v>
      </c>
      <c r="E1518" s="5">
        <v>0</v>
      </c>
      <c r="F1518" s="5">
        <v>0</v>
      </c>
      <c r="G1518" s="5">
        <v>1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10</v>
      </c>
      <c r="Q1518" s="5">
        <v>16</v>
      </c>
      <c r="R1518" s="5">
        <v>0</v>
      </c>
      <c r="S1518" s="5" t="s">
        <v>29</v>
      </c>
      <c r="T1518" s="5"/>
    </row>
    <row r="1519" spans="1:20" x14ac:dyDescent="0.25">
      <c r="A1519" s="5">
        <f>1512</f>
      </c>
      <c r="B1519" s="5" t="s">
        <v>1538</v>
      </c>
      <c r="C1519" s="5" t="s">
        <v>26</v>
      </c>
      <c r="D1519" s="5" t="s">
        <v>29</v>
      </c>
      <c r="E1519" s="5">
        <v>0</v>
      </c>
      <c r="F1519" s="5">
        <v>0</v>
      </c>
      <c r="G1519" s="5">
        <v>1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10</v>
      </c>
      <c r="Q1519" s="5">
        <v>16</v>
      </c>
      <c r="R1519" s="5">
        <v>0</v>
      </c>
      <c r="S1519" s="5" t="s">
        <v>29</v>
      </c>
      <c r="T1519" s="5"/>
    </row>
    <row r="1520" spans="1:20" x14ac:dyDescent="0.25">
      <c r="A1520" s="5">
        <f>1513</f>
      </c>
      <c r="B1520" s="5" t="s">
        <v>1539</v>
      </c>
      <c r="C1520" s="5" t="s">
        <v>26</v>
      </c>
      <c r="D1520" s="5" t="s">
        <v>29</v>
      </c>
      <c r="E1520" s="5">
        <v>0</v>
      </c>
      <c r="F1520" s="5">
        <v>0</v>
      </c>
      <c r="G1520" s="5">
        <v>1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10</v>
      </c>
      <c r="Q1520" s="5">
        <v>16</v>
      </c>
      <c r="R1520" s="5">
        <v>0</v>
      </c>
      <c r="S1520" s="5" t="s">
        <v>29</v>
      </c>
      <c r="T1520" s="5"/>
    </row>
    <row r="1521" spans="1:20" x14ac:dyDescent="0.25">
      <c r="A1521" s="5">
        <f>1514</f>
      </c>
      <c r="B1521" s="5" t="s">
        <v>1540</v>
      </c>
      <c r="C1521" s="5" t="s">
        <v>26</v>
      </c>
      <c r="D1521" s="5" t="s">
        <v>29</v>
      </c>
      <c r="E1521" s="5">
        <v>0</v>
      </c>
      <c r="F1521" s="5">
        <v>0</v>
      </c>
      <c r="G1521" s="5">
        <v>1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10</v>
      </c>
      <c r="Q1521" s="5">
        <v>16</v>
      </c>
      <c r="R1521" s="5">
        <v>0</v>
      </c>
      <c r="S1521" s="5" t="s">
        <v>29</v>
      </c>
      <c r="T1521" s="5"/>
    </row>
    <row r="1522" spans="1:20" x14ac:dyDescent="0.25">
      <c r="A1522" s="5">
        <f>1515</f>
      </c>
      <c r="B1522" s="5" t="s">
        <v>1541</v>
      </c>
      <c r="C1522" s="5" t="s">
        <v>26</v>
      </c>
      <c r="D1522" s="5" t="s">
        <v>29</v>
      </c>
      <c r="E1522" s="5">
        <v>0</v>
      </c>
      <c r="F1522" s="5">
        <v>0</v>
      </c>
      <c r="G1522" s="5">
        <v>1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10</v>
      </c>
      <c r="Q1522" s="5">
        <v>16</v>
      </c>
      <c r="R1522" s="5">
        <v>0</v>
      </c>
      <c r="S1522" s="5" t="s">
        <v>29</v>
      </c>
      <c r="T1522" s="5"/>
    </row>
    <row r="1523" spans="1:20" x14ac:dyDescent="0.25">
      <c r="A1523" s="5">
        <f>1516</f>
      </c>
      <c r="B1523" s="5" t="s">
        <v>1542</v>
      </c>
      <c r="C1523" s="5" t="s">
        <v>26</v>
      </c>
      <c r="D1523" s="5" t="s">
        <v>29</v>
      </c>
      <c r="E1523" s="5">
        <v>0</v>
      </c>
      <c r="F1523" s="5">
        <v>0</v>
      </c>
      <c r="G1523" s="5">
        <v>1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10</v>
      </c>
      <c r="Q1523" s="5">
        <v>16</v>
      </c>
      <c r="R1523" s="5">
        <v>0</v>
      </c>
      <c r="S1523" s="5" t="s">
        <v>29</v>
      </c>
      <c r="T1523" s="5"/>
    </row>
    <row r="1524" spans="1:20" x14ac:dyDescent="0.25">
      <c r="A1524" s="5">
        <f>1517</f>
      </c>
      <c r="B1524" s="5" t="s">
        <v>1543</v>
      </c>
      <c r="C1524" s="5" t="s">
        <v>26</v>
      </c>
      <c r="D1524" s="5" t="s">
        <v>29</v>
      </c>
      <c r="E1524" s="5">
        <v>0</v>
      </c>
      <c r="F1524" s="5">
        <v>0</v>
      </c>
      <c r="G1524" s="5">
        <v>1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10</v>
      </c>
      <c r="Q1524" s="5">
        <v>16</v>
      </c>
      <c r="R1524" s="5">
        <v>0</v>
      </c>
      <c r="S1524" s="5" t="s">
        <v>29</v>
      </c>
      <c r="T1524" s="5"/>
    </row>
    <row r="1525" spans="1:20" x14ac:dyDescent="0.25">
      <c r="A1525" s="5">
        <f>1518</f>
      </c>
      <c r="B1525" s="5" t="s">
        <v>1544</v>
      </c>
      <c r="C1525" s="5" t="s">
        <v>26</v>
      </c>
      <c r="D1525" s="5" t="s">
        <v>29</v>
      </c>
      <c r="E1525" s="5">
        <v>0</v>
      </c>
      <c r="F1525" s="5">
        <v>0</v>
      </c>
      <c r="G1525" s="5">
        <v>1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10</v>
      </c>
      <c r="Q1525" s="5">
        <v>16</v>
      </c>
      <c r="R1525" s="5">
        <v>0</v>
      </c>
      <c r="S1525" s="5" t="s">
        <v>29</v>
      </c>
      <c r="T1525" s="5"/>
    </row>
    <row r="1526" spans="1:20" x14ac:dyDescent="0.25">
      <c r="A1526" s="5">
        <f>1519</f>
      </c>
      <c r="B1526" s="5" t="s">
        <v>1545</v>
      </c>
      <c r="C1526" s="5" t="s">
        <v>26</v>
      </c>
      <c r="D1526" s="5" t="s">
        <v>29</v>
      </c>
      <c r="E1526" s="5">
        <v>0</v>
      </c>
      <c r="F1526" s="5">
        <v>0</v>
      </c>
      <c r="G1526" s="5">
        <v>1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10</v>
      </c>
      <c r="Q1526" s="5">
        <v>16</v>
      </c>
      <c r="R1526" s="5">
        <v>0</v>
      </c>
      <c r="S1526" s="5" t="s">
        <v>29</v>
      </c>
      <c r="T1526" s="5"/>
    </row>
    <row r="1527" spans="1:20" x14ac:dyDescent="0.25">
      <c r="A1527" s="5">
        <f>1520</f>
      </c>
      <c r="B1527" s="5" t="s">
        <v>1546</v>
      </c>
      <c r="C1527" s="5" t="s">
        <v>26</v>
      </c>
      <c r="D1527" s="5" t="s">
        <v>29</v>
      </c>
      <c r="E1527" s="5">
        <v>0</v>
      </c>
      <c r="F1527" s="5">
        <v>0</v>
      </c>
      <c r="G1527" s="5">
        <v>1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10</v>
      </c>
      <c r="Q1527" s="5">
        <v>16</v>
      </c>
      <c r="R1527" s="5">
        <v>0</v>
      </c>
      <c r="S1527" s="5" t="s">
        <v>29</v>
      </c>
      <c r="T1527" s="5"/>
    </row>
    <row r="1528" spans="1:20" x14ac:dyDescent="0.25">
      <c r="A1528" s="5">
        <f>1521</f>
      </c>
      <c r="B1528" s="5" t="s">
        <v>1547</v>
      </c>
      <c r="C1528" s="5" t="s">
        <v>26</v>
      </c>
      <c r="D1528" s="5" t="s">
        <v>29</v>
      </c>
      <c r="E1528" s="5">
        <v>0</v>
      </c>
      <c r="F1528" s="5">
        <v>0</v>
      </c>
      <c r="G1528" s="5">
        <v>1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10</v>
      </c>
      <c r="Q1528" s="5">
        <v>16</v>
      </c>
      <c r="R1528" s="5">
        <v>0</v>
      </c>
      <c r="S1528" s="5" t="s">
        <v>29</v>
      </c>
      <c r="T1528" s="5"/>
    </row>
    <row r="1529" spans="1:20" x14ac:dyDescent="0.25">
      <c r="A1529" s="5">
        <f>1522</f>
      </c>
      <c r="B1529" s="5" t="s">
        <v>1548</v>
      </c>
      <c r="C1529" s="5" t="s">
        <v>26</v>
      </c>
      <c r="D1529" s="5" t="s">
        <v>29</v>
      </c>
      <c r="E1529" s="5">
        <v>0</v>
      </c>
      <c r="F1529" s="5">
        <v>0</v>
      </c>
      <c r="G1529" s="5">
        <v>1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10</v>
      </c>
      <c r="Q1529" s="5">
        <v>16</v>
      </c>
      <c r="R1529" s="5">
        <v>0</v>
      </c>
      <c r="S1529" s="5" t="s">
        <v>29</v>
      </c>
      <c r="T1529" s="5"/>
    </row>
    <row r="1530" spans="1:20" x14ac:dyDescent="0.25">
      <c r="A1530" s="5">
        <f>1523</f>
      </c>
      <c r="B1530" s="5" t="s">
        <v>1549</v>
      </c>
      <c r="C1530" s="5" t="s">
        <v>26</v>
      </c>
      <c r="D1530" s="5" t="s">
        <v>29</v>
      </c>
      <c r="E1530" s="5">
        <v>0</v>
      </c>
      <c r="F1530" s="5">
        <v>0</v>
      </c>
      <c r="G1530" s="5">
        <v>1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10</v>
      </c>
      <c r="Q1530" s="5">
        <v>16</v>
      </c>
      <c r="R1530" s="5">
        <v>0</v>
      </c>
      <c r="S1530" s="5" t="s">
        <v>29</v>
      </c>
      <c r="T1530" s="5"/>
    </row>
    <row r="1531" spans="1:20" x14ac:dyDescent="0.25">
      <c r="A1531" s="5">
        <f>1524</f>
      </c>
      <c r="B1531" s="5" t="s">
        <v>1550</v>
      </c>
      <c r="C1531" s="5" t="s">
        <v>26</v>
      </c>
      <c r="D1531" s="5" t="s">
        <v>29</v>
      </c>
      <c r="E1531" s="5">
        <v>0</v>
      </c>
      <c r="F1531" s="5">
        <v>0</v>
      </c>
      <c r="G1531" s="5">
        <v>1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10</v>
      </c>
      <c r="Q1531" s="5">
        <v>16</v>
      </c>
      <c r="R1531" s="5">
        <v>0</v>
      </c>
      <c r="S1531" s="5" t="s">
        <v>29</v>
      </c>
      <c r="T1531" s="5"/>
    </row>
    <row r="1532" spans="1:20" x14ac:dyDescent="0.25">
      <c r="A1532" s="5">
        <f>1525</f>
      </c>
      <c r="B1532" s="5" t="s">
        <v>1551</v>
      </c>
      <c r="C1532" s="5" t="s">
        <v>26</v>
      </c>
      <c r="D1532" s="5" t="s">
        <v>29</v>
      </c>
      <c r="E1532" s="5">
        <v>0</v>
      </c>
      <c r="F1532" s="5">
        <v>0</v>
      </c>
      <c r="G1532" s="5">
        <v>1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10</v>
      </c>
      <c r="Q1532" s="5">
        <v>16</v>
      </c>
      <c r="R1532" s="5">
        <v>0</v>
      </c>
      <c r="S1532" s="5" t="s">
        <v>29</v>
      </c>
      <c r="T1532" s="5"/>
    </row>
    <row r="1533" spans="1:20" x14ac:dyDescent="0.25">
      <c r="A1533" s="5">
        <f>1526</f>
      </c>
      <c r="B1533" s="5" t="s">
        <v>1552</v>
      </c>
      <c r="C1533" s="5" t="s">
        <v>26</v>
      </c>
      <c r="D1533" s="5" t="s">
        <v>29</v>
      </c>
      <c r="E1533" s="5">
        <v>0</v>
      </c>
      <c r="F1533" s="5">
        <v>0</v>
      </c>
      <c r="G1533" s="5">
        <v>1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10</v>
      </c>
      <c r="Q1533" s="5">
        <v>16</v>
      </c>
      <c r="R1533" s="5">
        <v>0</v>
      </c>
      <c r="S1533" s="5" t="s">
        <v>29</v>
      </c>
      <c r="T1533" s="5"/>
    </row>
    <row r="1534" spans="1:20" x14ac:dyDescent="0.25">
      <c r="A1534" s="5">
        <f>1527</f>
      </c>
      <c r="B1534" s="5" t="s">
        <v>1553</v>
      </c>
      <c r="C1534" s="5" t="s">
        <v>26</v>
      </c>
      <c r="D1534" s="5" t="s">
        <v>29</v>
      </c>
      <c r="E1534" s="5">
        <v>0</v>
      </c>
      <c r="F1534" s="5">
        <v>0</v>
      </c>
      <c r="G1534" s="5">
        <v>1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10</v>
      </c>
      <c r="Q1534" s="5">
        <v>16</v>
      </c>
      <c r="R1534" s="5">
        <v>0</v>
      </c>
      <c r="S1534" s="5" t="s">
        <v>29</v>
      </c>
      <c r="T1534" s="5"/>
    </row>
    <row r="1535" spans="1:20" x14ac:dyDescent="0.25">
      <c r="A1535" s="5">
        <f>1528</f>
      </c>
      <c r="B1535" s="5" t="s">
        <v>1554</v>
      </c>
      <c r="C1535" s="5" t="s">
        <v>26</v>
      </c>
      <c r="D1535" s="5" t="s">
        <v>29</v>
      </c>
      <c r="E1535" s="5">
        <v>0</v>
      </c>
      <c r="F1535" s="5">
        <v>0</v>
      </c>
      <c r="G1535" s="5">
        <v>1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10</v>
      </c>
      <c r="Q1535" s="5">
        <v>16</v>
      </c>
      <c r="R1535" s="5">
        <v>0</v>
      </c>
      <c r="S1535" s="5" t="s">
        <v>29</v>
      </c>
      <c r="T1535" s="5"/>
    </row>
    <row r="1536" spans="1:20" x14ac:dyDescent="0.25">
      <c r="A1536" s="5">
        <f>1529</f>
      </c>
      <c r="B1536" s="5" t="s">
        <v>1555</v>
      </c>
      <c r="C1536" s="5" t="s">
        <v>26</v>
      </c>
      <c r="D1536" s="5" t="s">
        <v>29</v>
      </c>
      <c r="E1536" s="5">
        <v>0</v>
      </c>
      <c r="F1536" s="5">
        <v>0</v>
      </c>
      <c r="G1536" s="5">
        <v>1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10</v>
      </c>
      <c r="Q1536" s="5">
        <v>16</v>
      </c>
      <c r="R1536" s="5">
        <v>0</v>
      </c>
      <c r="S1536" s="5" t="s">
        <v>29</v>
      </c>
      <c r="T1536" s="5"/>
    </row>
    <row r="1537" spans="1:20" x14ac:dyDescent="0.25">
      <c r="A1537" s="5">
        <f>1530</f>
      </c>
      <c r="B1537" s="5" t="s">
        <v>1556</v>
      </c>
      <c r="C1537" s="5" t="s">
        <v>26</v>
      </c>
      <c r="D1537" s="5" t="s">
        <v>29</v>
      </c>
      <c r="E1537" s="5">
        <v>0</v>
      </c>
      <c r="F1537" s="5">
        <v>0</v>
      </c>
      <c r="G1537" s="5">
        <v>1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10</v>
      </c>
      <c r="Q1537" s="5">
        <v>16</v>
      </c>
      <c r="R1537" s="5">
        <v>0</v>
      </c>
      <c r="S1537" s="5" t="s">
        <v>29</v>
      </c>
      <c r="T1537" s="5"/>
    </row>
    <row r="1538" spans="1:20" x14ac:dyDescent="0.25">
      <c r="A1538" s="5">
        <f>1531</f>
      </c>
      <c r="B1538" s="5" t="s">
        <v>1557</v>
      </c>
      <c r="C1538" s="5" t="s">
        <v>26</v>
      </c>
      <c r="D1538" s="5" t="s">
        <v>29</v>
      </c>
      <c r="E1538" s="5">
        <v>0</v>
      </c>
      <c r="F1538" s="5">
        <v>0</v>
      </c>
      <c r="G1538" s="5">
        <v>1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10</v>
      </c>
      <c r="Q1538" s="5">
        <v>16</v>
      </c>
      <c r="R1538" s="5">
        <v>0</v>
      </c>
      <c r="S1538" s="5" t="s">
        <v>29</v>
      </c>
      <c r="T1538" s="5"/>
    </row>
    <row r="1539" spans="1:20" x14ac:dyDescent="0.25">
      <c r="A1539" s="5">
        <f>1532</f>
      </c>
      <c r="B1539" s="5" t="s">
        <v>1558</v>
      </c>
      <c r="C1539" s="5" t="s">
        <v>26</v>
      </c>
      <c r="D1539" s="5" t="s">
        <v>29</v>
      </c>
      <c r="E1539" s="5">
        <v>0</v>
      </c>
      <c r="F1539" s="5">
        <v>0</v>
      </c>
      <c r="G1539" s="5">
        <v>1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10</v>
      </c>
      <c r="Q1539" s="5">
        <v>16</v>
      </c>
      <c r="R1539" s="5">
        <v>0</v>
      </c>
      <c r="S1539" s="5" t="s">
        <v>29</v>
      </c>
      <c r="T1539" s="5"/>
    </row>
    <row r="1540" spans="1:20" x14ac:dyDescent="0.25">
      <c r="A1540" s="5">
        <f>1533</f>
      </c>
      <c r="B1540" s="5" t="s">
        <v>1559</v>
      </c>
      <c r="C1540" s="5" t="s">
        <v>26</v>
      </c>
      <c r="D1540" s="5" t="s">
        <v>29</v>
      </c>
      <c r="E1540" s="5">
        <v>0</v>
      </c>
      <c r="F1540" s="5">
        <v>0</v>
      </c>
      <c r="G1540" s="5">
        <v>1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10</v>
      </c>
      <c r="Q1540" s="5">
        <v>16</v>
      </c>
      <c r="R1540" s="5">
        <v>0</v>
      </c>
      <c r="S1540" s="5" t="s">
        <v>29</v>
      </c>
      <c r="T1540" s="5"/>
    </row>
    <row r="1541" spans="1:20" x14ac:dyDescent="0.25">
      <c r="A1541" s="5">
        <f>1534</f>
      </c>
      <c r="B1541" s="5" t="s">
        <v>1560</v>
      </c>
      <c r="C1541" s="5" t="s">
        <v>26</v>
      </c>
      <c r="D1541" s="5" t="s">
        <v>29</v>
      </c>
      <c r="E1541" s="5">
        <v>0</v>
      </c>
      <c r="F1541" s="5">
        <v>0</v>
      </c>
      <c r="G1541" s="5">
        <v>1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10</v>
      </c>
      <c r="Q1541" s="5">
        <v>16</v>
      </c>
      <c r="R1541" s="5">
        <v>0</v>
      </c>
      <c r="S1541" s="5" t="s">
        <v>29</v>
      </c>
      <c r="T1541" s="5"/>
    </row>
    <row r="1542" spans="1:20" x14ac:dyDescent="0.25">
      <c r="A1542" s="5">
        <f>1535</f>
      </c>
      <c r="B1542" s="5" t="s">
        <v>1561</v>
      </c>
      <c r="C1542" s="5" t="s">
        <v>26</v>
      </c>
      <c r="D1542" s="5" t="s">
        <v>29</v>
      </c>
      <c r="E1542" s="5">
        <v>0</v>
      </c>
      <c r="F1542" s="5">
        <v>0</v>
      </c>
      <c r="G1542" s="5">
        <v>1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10</v>
      </c>
      <c r="Q1542" s="5">
        <v>16</v>
      </c>
      <c r="R1542" s="5">
        <v>0</v>
      </c>
      <c r="S1542" s="5" t="s">
        <v>29</v>
      </c>
      <c r="T1542" s="5"/>
    </row>
    <row r="1543" spans="1:20" x14ac:dyDescent="0.25">
      <c r="A1543" s="5">
        <f>1536</f>
      </c>
      <c r="B1543" s="5" t="s">
        <v>1562</v>
      </c>
      <c r="C1543" s="5" t="s">
        <v>26</v>
      </c>
      <c r="D1543" s="5" t="s">
        <v>29</v>
      </c>
      <c r="E1543" s="5">
        <v>0</v>
      </c>
      <c r="F1543" s="5">
        <v>0</v>
      </c>
      <c r="G1543" s="5">
        <v>1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10</v>
      </c>
      <c r="Q1543" s="5">
        <v>16</v>
      </c>
      <c r="R1543" s="5">
        <v>0</v>
      </c>
      <c r="S1543" s="5" t="s">
        <v>29</v>
      </c>
      <c r="T1543" s="5"/>
    </row>
    <row r="1544" spans="1:20" x14ac:dyDescent="0.25">
      <c r="A1544" s="5">
        <f>1537</f>
      </c>
      <c r="B1544" s="5" t="s">
        <v>1563</v>
      </c>
      <c r="C1544" s="5" t="s">
        <v>26</v>
      </c>
      <c r="D1544" s="5" t="s">
        <v>29</v>
      </c>
      <c r="E1544" s="5">
        <v>0</v>
      </c>
      <c r="F1544" s="5">
        <v>0</v>
      </c>
      <c r="G1544" s="5">
        <v>1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10</v>
      </c>
      <c r="Q1544" s="5">
        <v>16</v>
      </c>
      <c r="R1544" s="5">
        <v>0</v>
      </c>
      <c r="S1544" s="5" t="s">
        <v>29</v>
      </c>
      <c r="T1544" s="5"/>
    </row>
    <row r="1545" spans="1:20" x14ac:dyDescent="0.25">
      <c r="A1545" s="5">
        <f>1538</f>
      </c>
      <c r="B1545" s="5" t="s">
        <v>1564</v>
      </c>
      <c r="C1545" s="5" t="s">
        <v>26</v>
      </c>
      <c r="D1545" s="5" t="s">
        <v>29</v>
      </c>
      <c r="E1545" s="5">
        <v>0</v>
      </c>
      <c r="F1545" s="5">
        <v>0</v>
      </c>
      <c r="G1545" s="5">
        <v>1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10</v>
      </c>
      <c r="Q1545" s="5">
        <v>16</v>
      </c>
      <c r="R1545" s="5">
        <v>0</v>
      </c>
      <c r="S1545" s="5" t="s">
        <v>29</v>
      </c>
      <c r="T1545" s="5"/>
    </row>
    <row r="1546" spans="1:20" x14ac:dyDescent="0.25">
      <c r="A1546" s="5">
        <f>1539</f>
      </c>
      <c r="B1546" s="5" t="s">
        <v>1565</v>
      </c>
      <c r="C1546" s="5" t="s">
        <v>26</v>
      </c>
      <c r="D1546" s="5" t="s">
        <v>29</v>
      </c>
      <c r="E1546" s="5">
        <v>0</v>
      </c>
      <c r="F1546" s="5">
        <v>0</v>
      </c>
      <c r="G1546" s="5">
        <v>1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10</v>
      </c>
      <c r="Q1546" s="5">
        <v>16</v>
      </c>
      <c r="R1546" s="5">
        <v>0</v>
      </c>
      <c r="S1546" s="5" t="s">
        <v>29</v>
      </c>
      <c r="T1546" s="5"/>
    </row>
    <row r="1547" spans="1:20" x14ac:dyDescent="0.25">
      <c r="A1547" s="5">
        <f>1540</f>
      </c>
      <c r="B1547" s="5" t="s">
        <v>1566</v>
      </c>
      <c r="C1547" s="5" t="s">
        <v>26</v>
      </c>
      <c r="D1547" s="5" t="s">
        <v>29</v>
      </c>
      <c r="E1547" s="5">
        <v>0</v>
      </c>
      <c r="F1547" s="5">
        <v>0</v>
      </c>
      <c r="G1547" s="5">
        <v>1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10</v>
      </c>
      <c r="Q1547" s="5">
        <v>16</v>
      </c>
      <c r="R1547" s="5">
        <v>0</v>
      </c>
      <c r="S1547" s="5" t="s">
        <v>29</v>
      </c>
      <c r="T1547" s="5"/>
    </row>
    <row r="1548" spans="1:20" x14ac:dyDescent="0.25">
      <c r="A1548" s="5">
        <f>1541</f>
      </c>
      <c r="B1548" s="5" t="s">
        <v>1567</v>
      </c>
      <c r="C1548" s="5" t="s">
        <v>26</v>
      </c>
      <c r="D1548" s="5" t="s">
        <v>29</v>
      </c>
      <c r="E1548" s="5">
        <v>0</v>
      </c>
      <c r="F1548" s="5">
        <v>0</v>
      </c>
      <c r="G1548" s="5">
        <v>1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10</v>
      </c>
      <c r="Q1548" s="5">
        <v>16</v>
      </c>
      <c r="R1548" s="5">
        <v>0</v>
      </c>
      <c r="S1548" s="5" t="s">
        <v>29</v>
      </c>
      <c r="T1548" s="5"/>
    </row>
    <row r="1549" spans="1:20" x14ac:dyDescent="0.25">
      <c r="A1549" s="5">
        <f>1542</f>
      </c>
      <c r="B1549" s="5" t="s">
        <v>1568</v>
      </c>
      <c r="C1549" s="5" t="s">
        <v>26</v>
      </c>
      <c r="D1549" s="5" t="s">
        <v>29</v>
      </c>
      <c r="E1549" s="5">
        <v>0</v>
      </c>
      <c r="F1549" s="5">
        <v>0</v>
      </c>
      <c r="G1549" s="5">
        <v>1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10</v>
      </c>
      <c r="Q1549" s="5">
        <v>16</v>
      </c>
      <c r="R1549" s="5">
        <v>0</v>
      </c>
      <c r="S1549" s="5" t="s">
        <v>29</v>
      </c>
      <c r="T1549" s="5"/>
    </row>
    <row r="1550" spans="1:20" x14ac:dyDescent="0.25">
      <c r="A1550" s="5">
        <f>1543</f>
      </c>
      <c r="B1550" s="5" t="s">
        <v>1569</v>
      </c>
      <c r="C1550" s="5" t="s">
        <v>26</v>
      </c>
      <c r="D1550" s="5" t="s">
        <v>29</v>
      </c>
      <c r="E1550" s="5">
        <v>0</v>
      </c>
      <c r="F1550" s="5">
        <v>0</v>
      </c>
      <c r="G1550" s="5">
        <v>1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10</v>
      </c>
      <c r="Q1550" s="5">
        <v>16</v>
      </c>
      <c r="R1550" s="5">
        <v>0</v>
      </c>
      <c r="S1550" s="5" t="s">
        <v>29</v>
      </c>
      <c r="T1550" s="5"/>
    </row>
    <row r="1551" spans="1:20" x14ac:dyDescent="0.25">
      <c r="A1551" s="5">
        <f>1544</f>
      </c>
      <c r="B1551" s="5" t="s">
        <v>1570</v>
      </c>
      <c r="C1551" s="5" t="s">
        <v>26</v>
      </c>
      <c r="D1551" s="5" t="s">
        <v>29</v>
      </c>
      <c r="E1551" s="5">
        <v>0</v>
      </c>
      <c r="F1551" s="5">
        <v>0</v>
      </c>
      <c r="G1551" s="5">
        <v>1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10</v>
      </c>
      <c r="Q1551" s="5">
        <v>16</v>
      </c>
      <c r="R1551" s="5">
        <v>0</v>
      </c>
      <c r="S1551" s="5" t="s">
        <v>29</v>
      </c>
      <c r="T1551" s="5"/>
    </row>
    <row r="1552" spans="1:20" x14ac:dyDescent="0.25">
      <c r="A1552" s="5">
        <f>1545</f>
      </c>
      <c r="B1552" s="5" t="s">
        <v>1571</v>
      </c>
      <c r="C1552" s="5" t="s">
        <v>26</v>
      </c>
      <c r="D1552" s="5" t="s">
        <v>29</v>
      </c>
      <c r="E1552" s="5">
        <v>0</v>
      </c>
      <c r="F1552" s="5">
        <v>0</v>
      </c>
      <c r="G1552" s="5">
        <v>1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10</v>
      </c>
      <c r="Q1552" s="5">
        <v>16</v>
      </c>
      <c r="R1552" s="5">
        <v>0</v>
      </c>
      <c r="S1552" s="5" t="s">
        <v>29</v>
      </c>
      <c r="T1552" s="5"/>
    </row>
    <row r="1553" spans="1:20" x14ac:dyDescent="0.25">
      <c r="A1553" s="5">
        <f>1546</f>
      </c>
      <c r="B1553" s="5" t="s">
        <v>1572</v>
      </c>
      <c r="C1553" s="5" t="s">
        <v>26</v>
      </c>
      <c r="D1553" s="5" t="s">
        <v>29</v>
      </c>
      <c r="E1553" s="5">
        <v>0</v>
      </c>
      <c r="F1553" s="5">
        <v>0</v>
      </c>
      <c r="G1553" s="5">
        <v>1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10</v>
      </c>
      <c r="Q1553" s="5">
        <v>16</v>
      </c>
      <c r="R1553" s="5">
        <v>0</v>
      </c>
      <c r="S1553" s="5" t="s">
        <v>29</v>
      </c>
      <c r="T1553" s="5"/>
    </row>
    <row r="1554" spans="1:20" x14ac:dyDescent="0.25">
      <c r="A1554" s="5">
        <f>1547</f>
      </c>
      <c r="B1554" s="5" t="s">
        <v>1573</v>
      </c>
      <c r="C1554" s="5" t="s">
        <v>26</v>
      </c>
      <c r="D1554" s="5" t="s">
        <v>29</v>
      </c>
      <c r="E1554" s="5">
        <v>0</v>
      </c>
      <c r="F1554" s="5">
        <v>0</v>
      </c>
      <c r="G1554" s="5">
        <v>1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10</v>
      </c>
      <c r="Q1554" s="5">
        <v>16</v>
      </c>
      <c r="R1554" s="5">
        <v>0</v>
      </c>
      <c r="S1554" s="5" t="s">
        <v>29</v>
      </c>
      <c r="T1554" s="5"/>
    </row>
    <row r="1555" spans="1:20" x14ac:dyDescent="0.25">
      <c r="A1555" s="5">
        <f>1548</f>
      </c>
      <c r="B1555" s="5" t="s">
        <v>1574</v>
      </c>
      <c r="C1555" s="5" t="s">
        <v>26</v>
      </c>
      <c r="D1555" s="5" t="s">
        <v>29</v>
      </c>
      <c r="E1555" s="5">
        <v>0</v>
      </c>
      <c r="F1555" s="5">
        <v>0</v>
      </c>
      <c r="G1555" s="5">
        <v>1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10</v>
      </c>
      <c r="Q1555" s="5">
        <v>16</v>
      </c>
      <c r="R1555" s="5">
        <v>0</v>
      </c>
      <c r="S1555" s="5" t="s">
        <v>29</v>
      </c>
      <c r="T1555" s="5"/>
    </row>
    <row r="1556" spans="1:20" x14ac:dyDescent="0.25">
      <c r="A1556" s="5">
        <f>1549</f>
      </c>
      <c r="B1556" s="5" t="s">
        <v>1575</v>
      </c>
      <c r="C1556" s="5" t="s">
        <v>26</v>
      </c>
      <c r="D1556" s="5" t="s">
        <v>29</v>
      </c>
      <c r="E1556" s="5">
        <v>0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10</v>
      </c>
      <c r="Q1556" s="5">
        <v>16</v>
      </c>
      <c r="R1556" s="5">
        <v>0</v>
      </c>
      <c r="S1556" s="5" t="s">
        <v>29</v>
      </c>
      <c r="T1556" s="5"/>
    </row>
    <row r="1557" spans="1:20" x14ac:dyDescent="0.25">
      <c r="A1557" s="5">
        <f>1550</f>
      </c>
      <c r="B1557" s="5" t="s">
        <v>1576</v>
      </c>
      <c r="C1557" s="5" t="s">
        <v>26</v>
      </c>
      <c r="D1557" s="5" t="s">
        <v>29</v>
      </c>
      <c r="E1557" s="5">
        <v>0</v>
      </c>
      <c r="F1557" s="5">
        <v>0</v>
      </c>
      <c r="G1557" s="5">
        <v>1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10</v>
      </c>
      <c r="Q1557" s="5">
        <v>16</v>
      </c>
      <c r="R1557" s="5">
        <v>0</v>
      </c>
      <c r="S1557" s="5" t="s">
        <v>29</v>
      </c>
      <c r="T1557" s="5"/>
    </row>
    <row r="1558" spans="1:20" x14ac:dyDescent="0.25">
      <c r="A1558" s="5">
        <f>1551</f>
      </c>
      <c r="B1558" s="5" t="s">
        <v>1577</v>
      </c>
      <c r="C1558" s="5" t="s">
        <v>26</v>
      </c>
      <c r="D1558" s="5" t="s">
        <v>29</v>
      </c>
      <c r="E1558" s="5">
        <v>0</v>
      </c>
      <c r="F1558" s="5">
        <v>0</v>
      </c>
      <c r="G1558" s="5">
        <v>1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10</v>
      </c>
      <c r="Q1558" s="5">
        <v>16</v>
      </c>
      <c r="R1558" s="5">
        <v>0</v>
      </c>
      <c r="S1558" s="5" t="s">
        <v>29</v>
      </c>
      <c r="T1558" s="5"/>
    </row>
    <row r="1559" spans="1:20" x14ac:dyDescent="0.25">
      <c r="A1559" s="5">
        <f>1552</f>
      </c>
      <c r="B1559" s="5" t="s">
        <v>1578</v>
      </c>
      <c r="C1559" s="5" t="s">
        <v>26</v>
      </c>
      <c r="D1559" s="5" t="s">
        <v>29</v>
      </c>
      <c r="E1559" s="5">
        <v>0</v>
      </c>
      <c r="F1559" s="5">
        <v>0</v>
      </c>
      <c r="G1559" s="5">
        <v>1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10</v>
      </c>
      <c r="Q1559" s="5">
        <v>16</v>
      </c>
      <c r="R1559" s="5">
        <v>0</v>
      </c>
      <c r="S1559" s="5" t="s">
        <v>29</v>
      </c>
      <c r="T1559" s="5"/>
    </row>
    <row r="1560" spans="1:20" x14ac:dyDescent="0.25">
      <c r="A1560" s="5">
        <f>1553</f>
      </c>
      <c r="B1560" s="5" t="s">
        <v>1579</v>
      </c>
      <c r="C1560" s="5" t="s">
        <v>26</v>
      </c>
      <c r="D1560" s="5" t="s">
        <v>29</v>
      </c>
      <c r="E1560" s="5">
        <v>0</v>
      </c>
      <c r="F1560" s="5">
        <v>0</v>
      </c>
      <c r="G1560" s="5">
        <v>1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10</v>
      </c>
      <c r="Q1560" s="5">
        <v>16</v>
      </c>
      <c r="R1560" s="5">
        <v>0</v>
      </c>
      <c r="S1560" s="5" t="s">
        <v>29</v>
      </c>
      <c r="T1560" s="5"/>
    </row>
    <row r="1561" spans="1:20" x14ac:dyDescent="0.25">
      <c r="A1561" s="5">
        <f>1554</f>
      </c>
      <c r="B1561" s="5" t="s">
        <v>1580</v>
      </c>
      <c r="C1561" s="5" t="s">
        <v>26</v>
      </c>
      <c r="D1561" s="5" t="s">
        <v>29</v>
      </c>
      <c r="E1561" s="5">
        <v>0</v>
      </c>
      <c r="F1561" s="5">
        <v>0</v>
      </c>
      <c r="G1561" s="5">
        <v>1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10</v>
      </c>
      <c r="Q1561" s="5">
        <v>16</v>
      </c>
      <c r="R1561" s="5">
        <v>0</v>
      </c>
      <c r="S1561" s="5" t="s">
        <v>29</v>
      </c>
      <c r="T1561" s="5"/>
    </row>
    <row r="1562" spans="1:20" x14ac:dyDescent="0.25">
      <c r="A1562" s="5">
        <f>1555</f>
      </c>
      <c r="B1562" s="5" t="s">
        <v>1581</v>
      </c>
      <c r="C1562" s="5" t="s">
        <v>26</v>
      </c>
      <c r="D1562" s="5" t="s">
        <v>29</v>
      </c>
      <c r="E1562" s="5">
        <v>0</v>
      </c>
      <c r="F1562" s="5">
        <v>0</v>
      </c>
      <c r="G1562" s="5">
        <v>1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10</v>
      </c>
      <c r="Q1562" s="5">
        <v>16</v>
      </c>
      <c r="R1562" s="5">
        <v>0</v>
      </c>
      <c r="S1562" s="5" t="s">
        <v>29</v>
      </c>
      <c r="T1562" s="5"/>
    </row>
    <row r="1563" spans="1:20" x14ac:dyDescent="0.25">
      <c r="A1563" s="5">
        <f>1556</f>
      </c>
      <c r="B1563" s="5" t="s">
        <v>1582</v>
      </c>
      <c r="C1563" s="5" t="s">
        <v>26</v>
      </c>
      <c r="D1563" s="5" t="s">
        <v>29</v>
      </c>
      <c r="E1563" s="5">
        <v>0</v>
      </c>
      <c r="F1563" s="5">
        <v>0</v>
      </c>
      <c r="G1563" s="5">
        <v>1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10</v>
      </c>
      <c r="Q1563" s="5">
        <v>16</v>
      </c>
      <c r="R1563" s="5">
        <v>0</v>
      </c>
      <c r="S1563" s="5" t="s">
        <v>29</v>
      </c>
      <c r="T1563" s="5"/>
    </row>
    <row r="1564" spans="1:20" x14ac:dyDescent="0.25">
      <c r="A1564" s="5">
        <f>1557</f>
      </c>
      <c r="B1564" s="5" t="s">
        <v>1583</v>
      </c>
      <c r="C1564" s="5" t="s">
        <v>26</v>
      </c>
      <c r="D1564" s="5" t="s">
        <v>29</v>
      </c>
      <c r="E1564" s="5">
        <v>0</v>
      </c>
      <c r="F1564" s="5">
        <v>0</v>
      </c>
      <c r="G1564" s="5">
        <v>1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10</v>
      </c>
      <c r="Q1564" s="5">
        <v>16</v>
      </c>
      <c r="R1564" s="5">
        <v>0</v>
      </c>
      <c r="S1564" s="5" t="s">
        <v>29</v>
      </c>
      <c r="T1564" s="5"/>
    </row>
    <row r="1565" spans="1:20" x14ac:dyDescent="0.25">
      <c r="A1565" s="5">
        <f>1558</f>
      </c>
      <c r="B1565" s="5" t="s">
        <v>1584</v>
      </c>
      <c r="C1565" s="5" t="s">
        <v>26</v>
      </c>
      <c r="D1565" s="5" t="s">
        <v>29</v>
      </c>
      <c r="E1565" s="5">
        <v>0</v>
      </c>
      <c r="F1565" s="5">
        <v>0</v>
      </c>
      <c r="G1565" s="5">
        <v>1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10</v>
      </c>
      <c r="Q1565" s="5">
        <v>16</v>
      </c>
      <c r="R1565" s="5">
        <v>0</v>
      </c>
      <c r="S1565" s="5" t="s">
        <v>29</v>
      </c>
      <c r="T1565" s="5"/>
    </row>
    <row r="1566" spans="1:20" x14ac:dyDescent="0.25">
      <c r="A1566" s="5">
        <f>1559</f>
      </c>
      <c r="B1566" s="5" t="s">
        <v>1585</v>
      </c>
      <c r="C1566" s="5" t="s">
        <v>26</v>
      </c>
      <c r="D1566" s="5" t="s">
        <v>29</v>
      </c>
      <c r="E1566" s="5">
        <v>0</v>
      </c>
      <c r="F1566" s="5">
        <v>0</v>
      </c>
      <c r="G1566" s="5">
        <v>1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10</v>
      </c>
      <c r="Q1566" s="5">
        <v>16</v>
      </c>
      <c r="R1566" s="5">
        <v>0</v>
      </c>
      <c r="S1566" s="5" t="s">
        <v>29</v>
      </c>
      <c r="T1566" s="5"/>
    </row>
    <row r="1567" spans="1:20" x14ac:dyDescent="0.25">
      <c r="A1567" s="5">
        <f>1560</f>
      </c>
      <c r="B1567" s="5" t="s">
        <v>1586</v>
      </c>
      <c r="C1567" s="5" t="s">
        <v>26</v>
      </c>
      <c r="D1567" s="5" t="s">
        <v>29</v>
      </c>
      <c r="E1567" s="5">
        <v>0</v>
      </c>
      <c r="F1567" s="5">
        <v>0</v>
      </c>
      <c r="G1567" s="5">
        <v>1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10</v>
      </c>
      <c r="Q1567" s="5">
        <v>16</v>
      </c>
      <c r="R1567" s="5">
        <v>0</v>
      </c>
      <c r="S1567" s="5" t="s">
        <v>29</v>
      </c>
      <c r="T1567" s="5"/>
    </row>
    <row r="1568" spans="1:20" x14ac:dyDescent="0.25">
      <c r="A1568" s="5">
        <f>1561</f>
      </c>
      <c r="B1568" s="5" t="s">
        <v>1587</v>
      </c>
      <c r="C1568" s="5" t="s">
        <v>26</v>
      </c>
      <c r="D1568" s="5" t="s">
        <v>29</v>
      </c>
      <c r="E1568" s="5">
        <v>0</v>
      </c>
      <c r="F1568" s="5">
        <v>0</v>
      </c>
      <c r="G1568" s="5">
        <v>1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10</v>
      </c>
      <c r="Q1568" s="5">
        <v>16</v>
      </c>
      <c r="R1568" s="5">
        <v>0</v>
      </c>
      <c r="S1568" s="5" t="s">
        <v>29</v>
      </c>
      <c r="T1568" s="5"/>
    </row>
    <row r="1569" spans="1:20" x14ac:dyDescent="0.25">
      <c r="A1569" s="5">
        <f>1562</f>
      </c>
      <c r="B1569" s="5" t="s">
        <v>1588</v>
      </c>
      <c r="C1569" s="5" t="s">
        <v>26</v>
      </c>
      <c r="D1569" s="5" t="s">
        <v>29</v>
      </c>
      <c r="E1569" s="5">
        <v>0</v>
      </c>
      <c r="F1569" s="5">
        <v>0</v>
      </c>
      <c r="G1569" s="5">
        <v>1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10</v>
      </c>
      <c r="Q1569" s="5">
        <v>16</v>
      </c>
      <c r="R1569" s="5">
        <v>0</v>
      </c>
      <c r="S1569" s="5" t="s">
        <v>29</v>
      </c>
      <c r="T1569" s="5"/>
    </row>
    <row r="1570" spans="1:20" x14ac:dyDescent="0.25">
      <c r="A1570" s="5">
        <f>1563</f>
      </c>
      <c r="B1570" s="5" t="s">
        <v>1589</v>
      </c>
      <c r="C1570" s="5" t="s">
        <v>26</v>
      </c>
      <c r="D1570" s="5" t="s">
        <v>29</v>
      </c>
      <c r="E1570" s="5">
        <v>0</v>
      </c>
      <c r="F1570" s="5">
        <v>0</v>
      </c>
      <c r="G1570" s="5">
        <v>1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10</v>
      </c>
      <c r="Q1570" s="5">
        <v>16</v>
      </c>
      <c r="R1570" s="5">
        <v>0</v>
      </c>
      <c r="S1570" s="5" t="s">
        <v>29</v>
      </c>
      <c r="T1570" s="5"/>
    </row>
    <row r="1571" spans="1:20" x14ac:dyDescent="0.25">
      <c r="A1571" s="5">
        <f>1564</f>
      </c>
      <c r="B1571" s="5" t="s">
        <v>1590</v>
      </c>
      <c r="C1571" s="5" t="s">
        <v>26</v>
      </c>
      <c r="D1571" s="5" t="s">
        <v>29</v>
      </c>
      <c r="E1571" s="5">
        <v>0</v>
      </c>
      <c r="F1571" s="5">
        <v>0</v>
      </c>
      <c r="G1571" s="5">
        <v>1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10</v>
      </c>
      <c r="Q1571" s="5">
        <v>16</v>
      </c>
      <c r="R1571" s="5">
        <v>0</v>
      </c>
      <c r="S1571" s="5" t="s">
        <v>29</v>
      </c>
      <c r="T1571" s="5"/>
    </row>
    <row r="1572" spans="1:20" x14ac:dyDescent="0.25">
      <c r="A1572" s="5">
        <f>1565</f>
      </c>
      <c r="B1572" s="5" t="s">
        <v>1591</v>
      </c>
      <c r="C1572" s="5" t="s">
        <v>26</v>
      </c>
      <c r="D1572" s="5" t="s">
        <v>29</v>
      </c>
      <c r="E1572" s="5">
        <v>0</v>
      </c>
      <c r="F1572" s="5">
        <v>0</v>
      </c>
      <c r="G1572" s="5">
        <v>1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10</v>
      </c>
      <c r="Q1572" s="5">
        <v>16</v>
      </c>
      <c r="R1572" s="5">
        <v>0</v>
      </c>
      <c r="S1572" s="5" t="s">
        <v>29</v>
      </c>
      <c r="T1572" s="5"/>
    </row>
    <row r="1573" spans="1:20" x14ac:dyDescent="0.25">
      <c r="A1573" s="5">
        <f>1566</f>
      </c>
      <c r="B1573" s="5" t="s">
        <v>1592</v>
      </c>
      <c r="C1573" s="5" t="s">
        <v>26</v>
      </c>
      <c r="D1573" s="5" t="s">
        <v>29</v>
      </c>
      <c r="E1573" s="5">
        <v>0</v>
      </c>
      <c r="F1573" s="5">
        <v>0</v>
      </c>
      <c r="G1573" s="5">
        <v>1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10</v>
      </c>
      <c r="Q1573" s="5">
        <v>16</v>
      </c>
      <c r="R1573" s="5">
        <v>0</v>
      </c>
      <c r="S1573" s="5" t="s">
        <v>29</v>
      </c>
      <c r="T1573" s="5"/>
    </row>
    <row r="1574" spans="1:20" x14ac:dyDescent="0.25">
      <c r="A1574" s="5">
        <f>1567</f>
      </c>
      <c r="B1574" s="5" t="s">
        <v>1593</v>
      </c>
      <c r="C1574" s="5" t="s">
        <v>26</v>
      </c>
      <c r="D1574" s="5" t="s">
        <v>29</v>
      </c>
      <c r="E1574" s="5">
        <v>0</v>
      </c>
      <c r="F1574" s="5">
        <v>0</v>
      </c>
      <c r="G1574" s="5">
        <v>1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10</v>
      </c>
      <c r="Q1574" s="5">
        <v>16</v>
      </c>
      <c r="R1574" s="5">
        <v>0</v>
      </c>
      <c r="S1574" s="5" t="s">
        <v>29</v>
      </c>
      <c r="T1574" s="5"/>
    </row>
    <row r="1575" spans="1:20" x14ac:dyDescent="0.25">
      <c r="A1575" s="5">
        <f>1568</f>
      </c>
      <c r="B1575" s="5" t="s">
        <v>1594</v>
      </c>
      <c r="C1575" s="5" t="s">
        <v>26</v>
      </c>
      <c r="D1575" s="5" t="s">
        <v>29</v>
      </c>
      <c r="E1575" s="5">
        <v>0</v>
      </c>
      <c r="F1575" s="5">
        <v>0</v>
      </c>
      <c r="G1575" s="5">
        <v>1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10</v>
      </c>
      <c r="Q1575" s="5">
        <v>16</v>
      </c>
      <c r="R1575" s="5">
        <v>0</v>
      </c>
      <c r="S1575" s="5" t="s">
        <v>29</v>
      </c>
      <c r="T1575" s="5"/>
    </row>
    <row r="1576" spans="1:20" x14ac:dyDescent="0.25">
      <c r="A1576" s="5">
        <f>1569</f>
      </c>
      <c r="B1576" s="5" t="s">
        <v>1595</v>
      </c>
      <c r="C1576" s="5" t="s">
        <v>26</v>
      </c>
      <c r="D1576" s="5" t="s">
        <v>26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10</v>
      </c>
      <c r="Q1576" s="5">
        <v>0</v>
      </c>
      <c r="R1576" s="5">
        <v>0</v>
      </c>
      <c r="S1576" s="5" t="s">
        <v>26</v>
      </c>
      <c r="T1576" s="5"/>
    </row>
    <row r="1577" spans="1:20" x14ac:dyDescent="0.25">
      <c r="A1577" s="5">
        <f>1570</f>
      </c>
      <c r="B1577" s="5" t="s">
        <v>1596</v>
      </c>
      <c r="C1577" s="5" t="s">
        <v>26</v>
      </c>
      <c r="D1577" s="5" t="s">
        <v>26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10</v>
      </c>
      <c r="Q1577" s="5">
        <v>0</v>
      </c>
      <c r="R1577" s="5">
        <v>0</v>
      </c>
      <c r="S1577" s="5" t="s">
        <v>26</v>
      </c>
      <c r="T1577" s="5"/>
    </row>
    <row r="1578" spans="1:20" x14ac:dyDescent="0.25">
      <c r="A1578" s="5">
        <f>1571</f>
      </c>
      <c r="B1578" s="5" t="s">
        <v>1597</v>
      </c>
      <c r="C1578" s="5" t="s">
        <v>26</v>
      </c>
      <c r="D1578" s="5" t="s">
        <v>29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10</v>
      </c>
      <c r="Q1578" s="5">
        <v>0</v>
      </c>
      <c r="R1578" s="5">
        <v>0</v>
      </c>
      <c r="S1578" s="5" t="s">
        <v>26</v>
      </c>
      <c r="T1578" s="5"/>
    </row>
    <row r="1579" spans="1:20" x14ac:dyDescent="0.25">
      <c r="A1579" s="5">
        <f>1572</f>
      </c>
      <c r="B1579" s="5" t="s">
        <v>1598</v>
      </c>
      <c r="C1579" s="5" t="s">
        <v>26</v>
      </c>
      <c r="D1579" s="5" t="s">
        <v>29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10</v>
      </c>
      <c r="Q1579" s="5">
        <v>0</v>
      </c>
      <c r="R1579" s="5">
        <v>0</v>
      </c>
      <c r="S1579" s="5" t="s">
        <v>26</v>
      </c>
      <c r="T1579" s="5"/>
    </row>
    <row r="1580" spans="1:20" x14ac:dyDescent="0.25">
      <c r="A1580" s="5">
        <f>1573</f>
      </c>
      <c r="B1580" s="5" t="s">
        <v>1599</v>
      </c>
      <c r="C1580" s="5" t="s">
        <v>26</v>
      </c>
      <c r="D1580" s="5" t="s">
        <v>26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10</v>
      </c>
      <c r="Q1580" s="5">
        <v>0</v>
      </c>
      <c r="R1580" s="5">
        <v>0</v>
      </c>
      <c r="S1580" s="5" t="s">
        <v>26</v>
      </c>
      <c r="T1580" s="5"/>
    </row>
    <row r="1581" spans="1:20" x14ac:dyDescent="0.25">
      <c r="A1581" s="5">
        <f>1574</f>
      </c>
      <c r="B1581" s="5" t="s">
        <v>1600</v>
      </c>
      <c r="C1581" s="5" t="s">
        <v>26</v>
      </c>
      <c r="D1581" s="5" t="s">
        <v>26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10</v>
      </c>
      <c r="Q1581" s="5">
        <v>0</v>
      </c>
      <c r="R1581" s="5">
        <v>0</v>
      </c>
      <c r="S1581" s="5" t="s">
        <v>26</v>
      </c>
      <c r="T1581" s="5"/>
    </row>
    <row r="1582" spans="1:20" x14ac:dyDescent="0.25">
      <c r="A1582" s="5">
        <f>1575</f>
      </c>
      <c r="B1582" s="5" t="s">
        <v>1601</v>
      </c>
      <c r="C1582" s="5" t="s">
        <v>29</v>
      </c>
      <c r="D1582" s="5" t="s">
        <v>26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10</v>
      </c>
      <c r="Q1582" s="5">
        <v>0</v>
      </c>
      <c r="R1582" s="5">
        <v>0</v>
      </c>
      <c r="S1582" s="5" t="s">
        <v>26</v>
      </c>
      <c r="T1582" s="5"/>
    </row>
    <row r="1583" spans="1:20" x14ac:dyDescent="0.25">
      <c r="A1583" s="5">
        <f>1576</f>
      </c>
      <c r="B1583" s="5" t="s">
        <v>1602</v>
      </c>
      <c r="C1583" s="5" t="s">
        <v>29</v>
      </c>
      <c r="D1583" s="5" t="s">
        <v>26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10</v>
      </c>
      <c r="Q1583" s="5">
        <v>0</v>
      </c>
      <c r="R1583" s="5">
        <v>0</v>
      </c>
      <c r="S1583" s="5" t="s">
        <v>26</v>
      </c>
      <c r="T1583" s="5"/>
    </row>
    <row r="1584" spans="1:20" x14ac:dyDescent="0.25">
      <c r="A1584" s="5">
        <f>1577</f>
      </c>
      <c r="B1584" s="5" t="s">
        <v>1603</v>
      </c>
      <c r="C1584" s="5" t="s">
        <v>29</v>
      </c>
      <c r="D1584" s="5" t="s">
        <v>26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10</v>
      </c>
      <c r="Q1584" s="5">
        <v>20</v>
      </c>
      <c r="R1584" s="5">
        <v>25</v>
      </c>
      <c r="S1584" s="5" t="s">
        <v>29</v>
      </c>
      <c r="T1584" s="5"/>
    </row>
    <row r="1585" spans="1:20" x14ac:dyDescent="0.25">
      <c r="A1585" s="5">
        <f>1578</f>
      </c>
      <c r="B1585" s="5" t="s">
        <v>1604</v>
      </c>
      <c r="C1585" s="5" t="s">
        <v>29</v>
      </c>
      <c r="D1585" s="5" t="s">
        <v>26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10</v>
      </c>
      <c r="Q1585" s="5">
        <v>20</v>
      </c>
      <c r="R1585" s="5">
        <v>25</v>
      </c>
      <c r="S1585" s="5" t="s">
        <v>29</v>
      </c>
      <c r="T1585" s="5"/>
    </row>
    <row r="1586" spans="1:20" x14ac:dyDescent="0.25">
      <c r="A1586" s="5">
        <f>1579</f>
      </c>
      <c r="B1586" s="5" t="s">
        <v>1605</v>
      </c>
      <c r="C1586" s="5" t="s">
        <v>29</v>
      </c>
      <c r="D1586" s="5" t="s">
        <v>26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10</v>
      </c>
      <c r="Q1586" s="5">
        <v>20</v>
      </c>
      <c r="R1586" s="5">
        <v>25</v>
      </c>
      <c r="S1586" s="5" t="s">
        <v>29</v>
      </c>
      <c r="T1586" s="5"/>
    </row>
    <row r="1587" spans="1:20" x14ac:dyDescent="0.25">
      <c r="A1587" s="5">
        <f>1580</f>
      </c>
      <c r="B1587" s="5" t="s">
        <v>1606</v>
      </c>
      <c r="C1587" s="5" t="s">
        <v>26</v>
      </c>
      <c r="D1587" s="5" t="s">
        <v>29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10</v>
      </c>
      <c r="Q1587" s="5">
        <v>20</v>
      </c>
      <c r="R1587" s="5">
        <v>25</v>
      </c>
      <c r="S1587" s="5" t="s">
        <v>29</v>
      </c>
      <c r="T1587" s="5"/>
    </row>
    <row r="1588" spans="1:20" x14ac:dyDescent="0.25">
      <c r="A1588" s="5">
        <f>1581</f>
      </c>
      <c r="B1588" s="5" t="s">
        <v>1607</v>
      </c>
      <c r="C1588" s="5" t="s">
        <v>26</v>
      </c>
      <c r="D1588" s="5" t="s">
        <v>29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10</v>
      </c>
      <c r="Q1588" s="5">
        <v>20</v>
      </c>
      <c r="R1588" s="5">
        <v>25</v>
      </c>
      <c r="S1588" s="5" t="s">
        <v>29</v>
      </c>
      <c r="T1588" s="5"/>
    </row>
    <row r="1589" spans="1:20" x14ac:dyDescent="0.25">
      <c r="A1589" s="5">
        <f>1582</f>
      </c>
      <c r="B1589" s="5" t="s">
        <v>1608</v>
      </c>
      <c r="C1589" s="5" t="s">
        <v>26</v>
      </c>
      <c r="D1589" s="5" t="s">
        <v>29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10</v>
      </c>
      <c r="Q1589" s="5">
        <v>20</v>
      </c>
      <c r="R1589" s="5">
        <v>25</v>
      </c>
      <c r="S1589" s="5" t="s">
        <v>29</v>
      </c>
      <c r="T1589" s="5"/>
    </row>
    <row r="1590" spans="1:20" x14ac:dyDescent="0.25">
      <c r="A1590" s="5">
        <f>1583</f>
      </c>
      <c r="B1590" s="5" t="s">
        <v>1609</v>
      </c>
      <c r="C1590" s="5" t="s">
        <v>26</v>
      </c>
      <c r="D1590" s="5" t="s">
        <v>29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10</v>
      </c>
      <c r="Q1590" s="5">
        <v>20</v>
      </c>
      <c r="R1590" s="5">
        <v>25</v>
      </c>
      <c r="S1590" s="5" t="s">
        <v>29</v>
      </c>
      <c r="T1590" s="5"/>
    </row>
    <row r="1591" spans="1:20" x14ac:dyDescent="0.25">
      <c r="A1591" s="5">
        <f>1584</f>
      </c>
      <c r="B1591" s="5" t="s">
        <v>1610</v>
      </c>
      <c r="C1591" s="5" t="s">
        <v>26</v>
      </c>
      <c r="D1591" s="5" t="s">
        <v>29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10</v>
      </c>
      <c r="Q1591" s="5">
        <v>20</v>
      </c>
      <c r="R1591" s="5">
        <v>25</v>
      </c>
      <c r="S1591" s="5" t="s">
        <v>29</v>
      </c>
      <c r="T1591" s="5"/>
    </row>
    <row r="1592" spans="1:20" x14ac:dyDescent="0.25">
      <c r="A1592" s="5">
        <f>1585</f>
      </c>
      <c r="B1592" s="5" t="s">
        <v>1611</v>
      </c>
      <c r="C1592" s="5" t="s">
        <v>26</v>
      </c>
      <c r="D1592" s="5" t="s">
        <v>29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10</v>
      </c>
      <c r="Q1592" s="5">
        <v>20</v>
      </c>
      <c r="R1592" s="5">
        <v>25</v>
      </c>
      <c r="S1592" s="5" t="s">
        <v>29</v>
      </c>
      <c r="T1592" s="5"/>
    </row>
    <row r="1593" spans="1:20" x14ac:dyDescent="0.25">
      <c r="A1593" s="5">
        <f>1586</f>
      </c>
      <c r="B1593" s="5" t="s">
        <v>1612</v>
      </c>
      <c r="C1593" s="5" t="s">
        <v>26</v>
      </c>
      <c r="D1593" s="5" t="s">
        <v>29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10</v>
      </c>
      <c r="Q1593" s="5">
        <v>20</v>
      </c>
      <c r="R1593" s="5">
        <v>25</v>
      </c>
      <c r="S1593" s="5" t="s">
        <v>29</v>
      </c>
      <c r="T1593" s="5"/>
    </row>
    <row r="1594" spans="1:20" x14ac:dyDescent="0.25">
      <c r="A1594" s="5">
        <f>1587</f>
      </c>
      <c r="B1594" s="5" t="s">
        <v>1613</v>
      </c>
      <c r="C1594" s="5" t="s">
        <v>26</v>
      </c>
      <c r="D1594" s="5" t="s">
        <v>29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10</v>
      </c>
      <c r="Q1594" s="5">
        <v>20</v>
      </c>
      <c r="R1594" s="5">
        <v>25</v>
      </c>
      <c r="S1594" s="5" t="s">
        <v>29</v>
      </c>
      <c r="T1594" s="5"/>
    </row>
    <row r="1595" spans="1:20" x14ac:dyDescent="0.25">
      <c r="A1595" s="5">
        <f>1588</f>
      </c>
      <c r="B1595" s="5" t="s">
        <v>1614</v>
      </c>
      <c r="C1595" s="5" t="s">
        <v>26</v>
      </c>
      <c r="D1595" s="5" t="s">
        <v>29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10</v>
      </c>
      <c r="Q1595" s="5">
        <v>20</v>
      </c>
      <c r="R1595" s="5">
        <v>25</v>
      </c>
      <c r="S1595" s="5" t="s">
        <v>29</v>
      </c>
      <c r="T1595" s="5"/>
    </row>
    <row r="1596" spans="1:20" x14ac:dyDescent="0.25">
      <c r="A1596" s="5">
        <f>1589</f>
      </c>
      <c r="B1596" s="5" t="s">
        <v>1615</v>
      </c>
      <c r="C1596" s="5" t="s">
        <v>26</v>
      </c>
      <c r="D1596" s="5" t="s">
        <v>29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10</v>
      </c>
      <c r="Q1596" s="5">
        <v>20</v>
      </c>
      <c r="R1596" s="5">
        <v>25</v>
      </c>
      <c r="S1596" s="5" t="s">
        <v>29</v>
      </c>
      <c r="T1596" s="5"/>
    </row>
    <row r="1597" spans="1:20" x14ac:dyDescent="0.25">
      <c r="A1597" s="5">
        <f>1590</f>
      </c>
      <c r="B1597" s="5" t="s">
        <v>1616</v>
      </c>
      <c r="C1597" s="5" t="s">
        <v>26</v>
      </c>
      <c r="D1597" s="5" t="s">
        <v>29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10</v>
      </c>
      <c r="Q1597" s="5">
        <v>20</v>
      </c>
      <c r="R1597" s="5">
        <v>25</v>
      </c>
      <c r="S1597" s="5" t="s">
        <v>29</v>
      </c>
      <c r="T1597" s="5"/>
    </row>
    <row r="1598" spans="1:20" x14ac:dyDescent="0.25">
      <c r="A1598" s="5">
        <f>1591</f>
      </c>
      <c r="B1598" s="5" t="s">
        <v>1617</v>
      </c>
      <c r="C1598" s="5" t="s">
        <v>26</v>
      </c>
      <c r="D1598" s="5" t="s">
        <v>29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10</v>
      </c>
      <c r="Q1598" s="5">
        <v>20</v>
      </c>
      <c r="R1598" s="5">
        <v>25</v>
      </c>
      <c r="S1598" s="5" t="s">
        <v>29</v>
      </c>
      <c r="T1598" s="5"/>
    </row>
    <row r="1599" spans="1:20" x14ac:dyDescent="0.25">
      <c r="A1599" s="5">
        <f>1592</f>
      </c>
      <c r="B1599" s="5" t="s">
        <v>1618</v>
      </c>
      <c r="C1599" s="5" t="s">
        <v>26</v>
      </c>
      <c r="D1599" s="5" t="s">
        <v>29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10</v>
      </c>
      <c r="Q1599" s="5">
        <v>20</v>
      </c>
      <c r="R1599" s="5">
        <v>25</v>
      </c>
      <c r="S1599" s="5" t="s">
        <v>29</v>
      </c>
      <c r="T1599" s="5"/>
    </row>
    <row r="1600" spans="1:20" x14ac:dyDescent="0.25">
      <c r="A1600" s="5">
        <f>1593</f>
      </c>
      <c r="B1600" s="5" t="s">
        <v>1619</v>
      </c>
      <c r="C1600" s="5" t="s">
        <v>26</v>
      </c>
      <c r="D1600" s="5" t="s">
        <v>29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10</v>
      </c>
      <c r="Q1600" s="5">
        <v>20</v>
      </c>
      <c r="R1600" s="5">
        <v>25</v>
      </c>
      <c r="S1600" s="5" t="s">
        <v>29</v>
      </c>
      <c r="T1600" s="5"/>
    </row>
    <row r="1601" spans="1:20" x14ac:dyDescent="0.25">
      <c r="A1601" s="5">
        <f>1594</f>
      </c>
      <c r="B1601" s="5" t="s">
        <v>1620</v>
      </c>
      <c r="C1601" s="5" t="s">
        <v>26</v>
      </c>
      <c r="D1601" s="5" t="s">
        <v>29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10</v>
      </c>
      <c r="Q1601" s="5">
        <v>20</v>
      </c>
      <c r="R1601" s="5">
        <v>25</v>
      </c>
      <c r="S1601" s="5" t="s">
        <v>29</v>
      </c>
      <c r="T1601" s="5"/>
    </row>
    <row r="1602" spans="1:20" x14ac:dyDescent="0.25">
      <c r="A1602" s="5">
        <f>1595</f>
      </c>
      <c r="B1602" s="5" t="s">
        <v>1621</v>
      </c>
      <c r="C1602" s="5" t="s">
        <v>26</v>
      </c>
      <c r="D1602" s="5" t="s">
        <v>29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10</v>
      </c>
      <c r="Q1602" s="5">
        <v>20</v>
      </c>
      <c r="R1602" s="5">
        <v>25</v>
      </c>
      <c r="S1602" s="5" t="s">
        <v>29</v>
      </c>
      <c r="T1602" s="5"/>
    </row>
    <row r="1603" spans="1:20" x14ac:dyDescent="0.25">
      <c r="A1603" s="5">
        <f>1596</f>
      </c>
      <c r="B1603" s="5" t="s">
        <v>1622</v>
      </c>
      <c r="C1603" s="5" t="s">
        <v>26</v>
      </c>
      <c r="D1603" s="5" t="s">
        <v>29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10</v>
      </c>
      <c r="Q1603" s="5">
        <v>20</v>
      </c>
      <c r="R1603" s="5">
        <v>25</v>
      </c>
      <c r="S1603" s="5" t="s">
        <v>29</v>
      </c>
      <c r="T1603" s="5"/>
    </row>
    <row r="1604" spans="1:20" x14ac:dyDescent="0.25">
      <c r="A1604" s="5">
        <f>1597</f>
      </c>
      <c r="B1604" s="5" t="s">
        <v>1623</v>
      </c>
      <c r="C1604" s="5" t="s">
        <v>26</v>
      </c>
      <c r="D1604" s="5" t="s">
        <v>29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10</v>
      </c>
      <c r="Q1604" s="5">
        <v>20</v>
      </c>
      <c r="R1604" s="5">
        <v>25</v>
      </c>
      <c r="S1604" s="5" t="s">
        <v>29</v>
      </c>
      <c r="T1604" s="5"/>
    </row>
    <row r="1605" spans="1:20" x14ac:dyDescent="0.25">
      <c r="A1605" s="5">
        <f>1598</f>
      </c>
      <c r="B1605" s="5" t="s">
        <v>1624</v>
      </c>
      <c r="C1605" s="5" t="s">
        <v>26</v>
      </c>
      <c r="D1605" s="5" t="s">
        <v>29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10</v>
      </c>
      <c r="Q1605" s="5">
        <v>20</v>
      </c>
      <c r="R1605" s="5">
        <v>25</v>
      </c>
      <c r="S1605" s="5" t="s">
        <v>29</v>
      </c>
      <c r="T1605" s="5"/>
    </row>
    <row r="1606" spans="1:20" x14ac:dyDescent="0.25">
      <c r="A1606" s="5">
        <f>1599</f>
      </c>
      <c r="B1606" s="5" t="s">
        <v>1625</v>
      </c>
      <c r="C1606" s="5" t="s">
        <v>26</v>
      </c>
      <c r="D1606" s="5" t="s">
        <v>29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10</v>
      </c>
      <c r="Q1606" s="5">
        <v>20</v>
      </c>
      <c r="R1606" s="5">
        <v>25</v>
      </c>
      <c r="S1606" s="5" t="s">
        <v>29</v>
      </c>
      <c r="T1606" s="5"/>
    </row>
    <row r="1607" spans="1:20" x14ac:dyDescent="0.25">
      <c r="A1607" s="5">
        <f>1600</f>
      </c>
      <c r="B1607" s="5" t="s">
        <v>1626</v>
      </c>
      <c r="C1607" s="5" t="s">
        <v>26</v>
      </c>
      <c r="D1607" s="5" t="s">
        <v>29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10</v>
      </c>
      <c r="Q1607" s="5">
        <v>20</v>
      </c>
      <c r="R1607" s="5">
        <v>25</v>
      </c>
      <c r="S1607" s="5" t="s">
        <v>29</v>
      </c>
      <c r="T1607" s="5"/>
    </row>
    <row r="1608" spans="1:20" x14ac:dyDescent="0.25">
      <c r="A1608" s="5">
        <f>1601</f>
      </c>
      <c r="B1608" s="5" t="s">
        <v>1627</v>
      </c>
      <c r="C1608" s="5" t="s">
        <v>26</v>
      </c>
      <c r="D1608" s="5" t="s">
        <v>29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10</v>
      </c>
      <c r="Q1608" s="5">
        <v>20</v>
      </c>
      <c r="R1608" s="5">
        <v>25</v>
      </c>
      <c r="S1608" s="5" t="s">
        <v>29</v>
      </c>
      <c r="T1608" s="5"/>
    </row>
    <row r="1609" spans="1:20" x14ac:dyDescent="0.25">
      <c r="A1609" s="5">
        <f>1602</f>
      </c>
      <c r="B1609" s="5" t="s">
        <v>1628</v>
      </c>
      <c r="C1609" s="5" t="s">
        <v>26</v>
      </c>
      <c r="D1609" s="5" t="s">
        <v>29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10</v>
      </c>
      <c r="Q1609" s="5">
        <v>20</v>
      </c>
      <c r="R1609" s="5">
        <v>25</v>
      </c>
      <c r="S1609" s="5" t="s">
        <v>29</v>
      </c>
      <c r="T1609" s="5"/>
    </row>
    <row r="1610" spans="1:20" x14ac:dyDescent="0.25">
      <c r="A1610" s="5">
        <f>1603</f>
      </c>
      <c r="B1610" s="5" t="s">
        <v>1629</v>
      </c>
      <c r="C1610" s="5" t="s">
        <v>26</v>
      </c>
      <c r="D1610" s="5" t="s">
        <v>29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10</v>
      </c>
      <c r="Q1610" s="5">
        <v>20</v>
      </c>
      <c r="R1610" s="5">
        <v>25</v>
      </c>
      <c r="S1610" s="5" t="s">
        <v>29</v>
      </c>
      <c r="T1610" s="5"/>
    </row>
    <row r="1611" spans="1:20" x14ac:dyDescent="0.25">
      <c r="A1611" s="5">
        <f>1604</f>
      </c>
      <c r="B1611" s="5" t="s">
        <v>1630</v>
      </c>
      <c r="C1611" s="5" t="s">
        <v>26</v>
      </c>
      <c r="D1611" s="5" t="s">
        <v>29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10</v>
      </c>
      <c r="Q1611" s="5">
        <v>20</v>
      </c>
      <c r="R1611" s="5">
        <v>25</v>
      </c>
      <c r="S1611" s="5" t="s">
        <v>29</v>
      </c>
      <c r="T1611" s="5"/>
    </row>
    <row r="1612" spans="1:20" x14ac:dyDescent="0.25">
      <c r="A1612" s="5">
        <f>1605</f>
      </c>
      <c r="B1612" s="5" t="s">
        <v>1631</v>
      </c>
      <c r="C1612" s="5" t="s">
        <v>26</v>
      </c>
      <c r="D1612" s="5" t="s">
        <v>29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10</v>
      </c>
      <c r="Q1612" s="5">
        <v>20</v>
      </c>
      <c r="R1612" s="5">
        <v>25</v>
      </c>
      <c r="S1612" s="5" t="s">
        <v>29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29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10</v>
      </c>
      <c r="Q1613" s="5">
        <v>20</v>
      </c>
      <c r="R1613" s="5">
        <v>25</v>
      </c>
      <c r="S1613" s="5" t="s">
        <v>29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29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10</v>
      </c>
      <c r="Q1614" s="5">
        <v>20</v>
      </c>
      <c r="R1614" s="5">
        <v>25</v>
      </c>
      <c r="S1614" s="5" t="s">
        <v>29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29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10</v>
      </c>
      <c r="Q1615" s="5">
        <v>20</v>
      </c>
      <c r="R1615" s="5">
        <v>25</v>
      </c>
      <c r="S1615" s="5" t="s">
        <v>29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29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10</v>
      </c>
      <c r="Q1616" s="5">
        <v>20</v>
      </c>
      <c r="R1616" s="5">
        <v>25</v>
      </c>
      <c r="S1616" s="5" t="s">
        <v>29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29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10</v>
      </c>
      <c r="Q1617" s="5">
        <v>20</v>
      </c>
      <c r="R1617" s="5">
        <v>25</v>
      </c>
      <c r="S1617" s="5" t="s">
        <v>29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29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10</v>
      </c>
      <c r="Q1618" s="5">
        <v>20</v>
      </c>
      <c r="R1618" s="5">
        <v>25</v>
      </c>
      <c r="S1618" s="5" t="s">
        <v>29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29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10</v>
      </c>
      <c r="Q1619" s="5">
        <v>20</v>
      </c>
      <c r="R1619" s="5">
        <v>25</v>
      </c>
      <c r="S1619" s="5" t="s">
        <v>29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29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10</v>
      </c>
      <c r="Q1620" s="5">
        <v>20</v>
      </c>
      <c r="R1620" s="5">
        <v>25</v>
      </c>
      <c r="S1620" s="5" t="s">
        <v>29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29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10</v>
      </c>
      <c r="Q1621" s="5">
        <v>20</v>
      </c>
      <c r="R1621" s="5">
        <v>25</v>
      </c>
      <c r="S1621" s="5" t="s">
        <v>29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29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10</v>
      </c>
      <c r="Q1622" s="5">
        <v>20</v>
      </c>
      <c r="R1622" s="5">
        <v>25</v>
      </c>
      <c r="S1622" s="5" t="s">
        <v>29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29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10</v>
      </c>
      <c r="Q1623" s="5">
        <v>20</v>
      </c>
      <c r="R1623" s="5">
        <v>25</v>
      </c>
      <c r="S1623" s="5" t="s">
        <v>29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29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10</v>
      </c>
      <c r="Q1624" s="5">
        <v>20</v>
      </c>
      <c r="R1624" s="5">
        <v>25</v>
      </c>
      <c r="S1624" s="5" t="s">
        <v>29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29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10</v>
      </c>
      <c r="Q1625" s="5">
        <v>20</v>
      </c>
      <c r="R1625" s="5">
        <v>25</v>
      </c>
      <c r="S1625" s="5" t="s">
        <v>29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29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10</v>
      </c>
      <c r="Q1626" s="5">
        <v>20</v>
      </c>
      <c r="R1626" s="5">
        <v>25</v>
      </c>
      <c r="S1626" s="5" t="s">
        <v>29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29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10</v>
      </c>
      <c r="Q1627" s="5">
        <v>20</v>
      </c>
      <c r="R1627" s="5">
        <v>25</v>
      </c>
      <c r="S1627" s="5" t="s">
        <v>29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29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10</v>
      </c>
      <c r="Q1628" s="5">
        <v>20</v>
      </c>
      <c r="R1628" s="5">
        <v>25</v>
      </c>
      <c r="S1628" s="5" t="s">
        <v>29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29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10</v>
      </c>
      <c r="Q1629" s="5">
        <v>20</v>
      </c>
      <c r="R1629" s="5">
        <v>25</v>
      </c>
      <c r="S1629" s="5" t="s">
        <v>29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29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10</v>
      </c>
      <c r="Q1630" s="5">
        <v>20</v>
      </c>
      <c r="R1630" s="5">
        <v>25</v>
      </c>
      <c r="S1630" s="5" t="s">
        <v>29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29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10</v>
      </c>
      <c r="Q1631" s="5">
        <v>20</v>
      </c>
      <c r="R1631" s="5">
        <v>25</v>
      </c>
      <c r="S1631" s="5" t="s">
        <v>29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29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10</v>
      </c>
      <c r="Q1632" s="5">
        <v>20</v>
      </c>
      <c r="R1632" s="5">
        <v>25</v>
      </c>
      <c r="S1632" s="5" t="s">
        <v>29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29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10</v>
      </c>
      <c r="Q1633" s="5">
        <v>20</v>
      </c>
      <c r="R1633" s="5">
        <v>25</v>
      </c>
      <c r="S1633" s="5" t="s">
        <v>29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29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10</v>
      </c>
      <c r="Q1634" s="5">
        <v>20</v>
      </c>
      <c r="R1634" s="5">
        <v>25</v>
      </c>
      <c r="S1634" s="5" t="s">
        <v>29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29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10</v>
      </c>
      <c r="Q1635" s="5">
        <v>20</v>
      </c>
      <c r="R1635" s="5">
        <v>25</v>
      </c>
      <c r="S1635" s="5" t="s">
        <v>29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29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10</v>
      </c>
      <c r="Q1636" s="5">
        <v>20</v>
      </c>
      <c r="R1636" s="5">
        <v>25</v>
      </c>
      <c r="S1636" s="5" t="s">
        <v>29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29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10</v>
      </c>
      <c r="Q1637" s="5">
        <v>20</v>
      </c>
      <c r="R1637" s="5">
        <v>25</v>
      </c>
      <c r="S1637" s="5" t="s">
        <v>29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29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10</v>
      </c>
      <c r="Q1638" s="5">
        <v>20</v>
      </c>
      <c r="R1638" s="5">
        <v>25</v>
      </c>
      <c r="S1638" s="5" t="s">
        <v>29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29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10</v>
      </c>
      <c r="Q1639" s="5">
        <v>20</v>
      </c>
      <c r="R1639" s="5">
        <v>25</v>
      </c>
      <c r="S1639" s="5" t="s">
        <v>29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29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10</v>
      </c>
      <c r="Q1640" s="5">
        <v>20</v>
      </c>
      <c r="R1640" s="5">
        <v>25</v>
      </c>
      <c r="S1640" s="5" t="s">
        <v>29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29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10</v>
      </c>
      <c r="Q1641" s="5">
        <v>20</v>
      </c>
      <c r="R1641" s="5">
        <v>25</v>
      </c>
      <c r="S1641" s="5" t="s">
        <v>29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29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10</v>
      </c>
      <c r="Q1642" s="5">
        <v>20</v>
      </c>
      <c r="R1642" s="5">
        <v>25</v>
      </c>
      <c r="S1642" s="5" t="s">
        <v>29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29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10</v>
      </c>
      <c r="Q1643" s="5">
        <v>20</v>
      </c>
      <c r="R1643" s="5">
        <v>25</v>
      </c>
      <c r="S1643" s="5" t="s">
        <v>29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29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10</v>
      </c>
      <c r="Q1644" s="5">
        <v>20</v>
      </c>
      <c r="R1644" s="5">
        <v>25</v>
      </c>
      <c r="S1644" s="5" t="s">
        <v>29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29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10</v>
      </c>
      <c r="Q1645" s="5">
        <v>20</v>
      </c>
      <c r="R1645" s="5">
        <v>25</v>
      </c>
      <c r="S1645" s="5" t="s">
        <v>29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29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10</v>
      </c>
      <c r="Q1646" s="5">
        <v>20</v>
      </c>
      <c r="R1646" s="5">
        <v>25</v>
      </c>
      <c r="S1646" s="5" t="s">
        <v>29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29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10</v>
      </c>
      <c r="Q1647" s="5">
        <v>20</v>
      </c>
      <c r="R1647" s="5">
        <v>25</v>
      </c>
      <c r="S1647" s="5" t="s">
        <v>29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29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10</v>
      </c>
      <c r="Q1648" s="5">
        <v>20</v>
      </c>
      <c r="R1648" s="5">
        <v>25</v>
      </c>
      <c r="S1648" s="5" t="s">
        <v>29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29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10</v>
      </c>
      <c r="Q1649" s="5">
        <v>20</v>
      </c>
      <c r="R1649" s="5">
        <v>25</v>
      </c>
      <c r="S1649" s="5" t="s">
        <v>29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29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10</v>
      </c>
      <c r="Q1650" s="5">
        <v>20</v>
      </c>
      <c r="R1650" s="5">
        <v>25</v>
      </c>
      <c r="S1650" s="5" t="s">
        <v>29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29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10</v>
      </c>
      <c r="Q1651" s="5">
        <v>20</v>
      </c>
      <c r="R1651" s="5">
        <v>25</v>
      </c>
      <c r="S1651" s="5" t="s">
        <v>29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29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10</v>
      </c>
      <c r="Q1652" s="5">
        <v>20</v>
      </c>
      <c r="R1652" s="5">
        <v>25</v>
      </c>
      <c r="S1652" s="5" t="s">
        <v>29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29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10</v>
      </c>
      <c r="Q1653" s="5">
        <v>20</v>
      </c>
      <c r="R1653" s="5">
        <v>25</v>
      </c>
      <c r="S1653" s="5" t="s">
        <v>29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29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10</v>
      </c>
      <c r="Q1654" s="5">
        <v>20</v>
      </c>
      <c r="R1654" s="5">
        <v>25</v>
      </c>
      <c r="S1654" s="5" t="s">
        <v>29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29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10</v>
      </c>
      <c r="Q1655" s="5">
        <v>20</v>
      </c>
      <c r="R1655" s="5">
        <v>25</v>
      </c>
      <c r="S1655" s="5" t="s">
        <v>29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29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10</v>
      </c>
      <c r="Q1656" s="5">
        <v>20</v>
      </c>
      <c r="R1656" s="5">
        <v>25</v>
      </c>
      <c r="S1656" s="5" t="s">
        <v>29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29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10</v>
      </c>
      <c r="Q1657" s="5">
        <v>20</v>
      </c>
      <c r="R1657" s="5">
        <v>25</v>
      </c>
      <c r="S1657" s="5" t="s">
        <v>29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29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10</v>
      </c>
      <c r="Q1658" s="5">
        <v>20</v>
      </c>
      <c r="R1658" s="5">
        <v>25</v>
      </c>
      <c r="S1658" s="5" t="s">
        <v>29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29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10</v>
      </c>
      <c r="Q1659" s="5">
        <v>20</v>
      </c>
      <c r="R1659" s="5">
        <v>25</v>
      </c>
      <c r="S1659" s="5" t="s">
        <v>29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29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10</v>
      </c>
      <c r="Q1660" s="5">
        <v>20</v>
      </c>
      <c r="R1660" s="5">
        <v>25</v>
      </c>
      <c r="S1660" s="5" t="s">
        <v>29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29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10</v>
      </c>
      <c r="Q1661" s="5">
        <v>20</v>
      </c>
      <c r="R1661" s="5">
        <v>25</v>
      </c>
      <c r="S1661" s="5" t="s">
        <v>29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29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10</v>
      </c>
      <c r="Q1662" s="5">
        <v>20</v>
      </c>
      <c r="R1662" s="5">
        <v>25</v>
      </c>
      <c r="S1662" s="5" t="s">
        <v>29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29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10</v>
      </c>
      <c r="Q1663" s="5">
        <v>20</v>
      </c>
      <c r="R1663" s="5">
        <v>25</v>
      </c>
      <c r="S1663" s="5" t="s">
        <v>29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29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10</v>
      </c>
      <c r="Q1664" s="5">
        <v>20</v>
      </c>
      <c r="R1664" s="5">
        <v>25</v>
      </c>
      <c r="S1664" s="5" t="s">
        <v>29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29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10</v>
      </c>
      <c r="Q1665" s="5">
        <v>20</v>
      </c>
      <c r="R1665" s="5">
        <v>25</v>
      </c>
      <c r="S1665" s="5" t="s">
        <v>29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29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10</v>
      </c>
      <c r="Q1666" s="5">
        <v>20</v>
      </c>
      <c r="R1666" s="5">
        <v>25</v>
      </c>
      <c r="S1666" s="5" t="s">
        <v>29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29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10</v>
      </c>
      <c r="Q1667" s="5">
        <v>20</v>
      </c>
      <c r="R1667" s="5">
        <v>25</v>
      </c>
      <c r="S1667" s="5" t="s">
        <v>29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29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10</v>
      </c>
      <c r="Q1668" s="5">
        <v>20</v>
      </c>
      <c r="R1668" s="5">
        <v>25</v>
      </c>
      <c r="S1668" s="5" t="s">
        <v>29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29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10</v>
      </c>
      <c r="Q1669" s="5">
        <v>20</v>
      </c>
      <c r="R1669" s="5">
        <v>25</v>
      </c>
      <c r="S1669" s="5" t="s">
        <v>29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29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10</v>
      </c>
      <c r="Q1670" s="5">
        <v>20</v>
      </c>
      <c r="R1670" s="5">
        <v>25</v>
      </c>
      <c r="S1670" s="5" t="s">
        <v>29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29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10</v>
      </c>
      <c r="Q1671" s="5">
        <v>20</v>
      </c>
      <c r="R1671" s="5">
        <v>25</v>
      </c>
      <c r="S1671" s="5" t="s">
        <v>29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29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10</v>
      </c>
      <c r="Q1672" s="5">
        <v>20</v>
      </c>
      <c r="R1672" s="5">
        <v>25</v>
      </c>
      <c r="S1672" s="5" t="s">
        <v>29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29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10</v>
      </c>
      <c r="Q1673" s="5">
        <v>20</v>
      </c>
      <c r="R1673" s="5">
        <v>25</v>
      </c>
      <c r="S1673" s="5" t="s">
        <v>29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29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10</v>
      </c>
      <c r="Q1674" s="5">
        <v>20</v>
      </c>
      <c r="R1674" s="5">
        <v>25</v>
      </c>
      <c r="S1674" s="5" t="s">
        <v>29</v>
      </c>
      <c r="T1674" s="5"/>
    </row>
    <row r="1675" spans="1:20" x14ac:dyDescent="0.25">
      <c r="A1675" s="5">
        <f>1668</f>
      </c>
      <c r="B1675" s="5" t="s">
        <v>1694</v>
      </c>
      <c r="C1675" s="5" t="s">
        <v>29</v>
      </c>
      <c r="D1675" s="5" t="s">
        <v>26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10</v>
      </c>
      <c r="Q1675" s="5">
        <v>20</v>
      </c>
      <c r="R1675" s="5">
        <v>25</v>
      </c>
      <c r="S1675" s="5" t="s">
        <v>29</v>
      </c>
      <c r="T1675" s="5"/>
    </row>
    <row r="1676" spans="1:20" x14ac:dyDescent="0.25">
      <c r="A1676" s="5">
        <f>1669</f>
      </c>
      <c r="B1676" s="5" t="s">
        <v>1695</v>
      </c>
      <c r="C1676" s="5" t="s">
        <v>29</v>
      </c>
      <c r="D1676" s="5" t="s">
        <v>26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10</v>
      </c>
      <c r="Q1676" s="5">
        <v>20</v>
      </c>
      <c r="R1676" s="5">
        <v>25</v>
      </c>
      <c r="S1676" s="5" t="s">
        <v>29</v>
      </c>
      <c r="T1676" s="5"/>
    </row>
    <row r="1677" spans="1:20" x14ac:dyDescent="0.25">
      <c r="A1677" s="5">
        <f>1670</f>
      </c>
      <c r="B1677" s="5" t="s">
        <v>1696</v>
      </c>
      <c r="C1677" s="5" t="s">
        <v>29</v>
      </c>
      <c r="D1677" s="5" t="s">
        <v>26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10</v>
      </c>
      <c r="Q1677" s="5">
        <v>20</v>
      </c>
      <c r="R1677" s="5">
        <v>25</v>
      </c>
      <c r="S1677" s="5" t="s">
        <v>29</v>
      </c>
      <c r="T1677" s="5"/>
    </row>
    <row r="1678" spans="1:20" x14ac:dyDescent="0.25">
      <c r="A1678" s="5">
        <f>1671</f>
      </c>
      <c r="B1678" s="5" t="s">
        <v>1697</v>
      </c>
      <c r="C1678" s="5" t="s">
        <v>29</v>
      </c>
      <c r="D1678" s="5" t="s">
        <v>26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10</v>
      </c>
      <c r="Q1678" s="5">
        <v>20</v>
      </c>
      <c r="R1678" s="5">
        <v>25</v>
      </c>
      <c r="S1678" s="5" t="s">
        <v>29</v>
      </c>
      <c r="T1678" s="5"/>
    </row>
    <row r="1679" spans="1:20" x14ac:dyDescent="0.25">
      <c r="A1679" s="5">
        <f>1672</f>
      </c>
      <c r="B1679" s="5" t="s">
        <v>1698</v>
      </c>
      <c r="C1679" s="5" t="s">
        <v>29</v>
      </c>
      <c r="D1679" s="5" t="s">
        <v>26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10</v>
      </c>
      <c r="Q1679" s="5">
        <v>20</v>
      </c>
      <c r="R1679" s="5">
        <v>25</v>
      </c>
      <c r="S1679" s="5" t="s">
        <v>29</v>
      </c>
      <c r="T1679" s="5"/>
    </row>
    <row r="1680" spans="1:20" x14ac:dyDescent="0.25">
      <c r="A1680" s="5">
        <f>1673</f>
      </c>
      <c r="B1680" s="5" t="s">
        <v>1699</v>
      </c>
      <c r="C1680" s="5" t="s">
        <v>29</v>
      </c>
      <c r="D1680" s="5" t="s">
        <v>26</v>
      </c>
      <c r="E1680" s="5">
        <v>0</v>
      </c>
      <c r="F1680" s="5">
        <v>0</v>
      </c>
      <c r="G1680" s="5">
        <v>1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10</v>
      </c>
      <c r="Q1680" s="5">
        <v>20</v>
      </c>
      <c r="R1680" s="5">
        <v>25</v>
      </c>
      <c r="S1680" s="5" t="s">
        <v>29</v>
      </c>
      <c r="T1680" s="5"/>
    </row>
    <row r="1681" spans="1:20" x14ac:dyDescent="0.25">
      <c r="A1681" s="5">
        <f>1674</f>
      </c>
      <c r="B1681" s="5" t="s">
        <v>1700</v>
      </c>
      <c r="C1681" s="5" t="s">
        <v>29</v>
      </c>
      <c r="D1681" s="5" t="s">
        <v>26</v>
      </c>
      <c r="E1681" s="5">
        <v>22</v>
      </c>
      <c r="F1681" s="5">
        <v>0</v>
      </c>
      <c r="G1681" s="5">
        <v>1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10</v>
      </c>
      <c r="Q1681" s="5">
        <v>20</v>
      </c>
      <c r="R1681" s="5">
        <v>25</v>
      </c>
      <c r="S1681" s="5" t="s">
        <v>26</v>
      </c>
      <c r="T1681" s="5"/>
    </row>
    <row r="1682" spans="1:20" x14ac:dyDescent="0.25">
      <c r="A1682" s="5">
        <f>1675</f>
      </c>
      <c r="B1682" s="5" t="s">
        <v>1701</v>
      </c>
      <c r="C1682" s="5" t="s">
        <v>29</v>
      </c>
      <c r="D1682" s="5" t="s">
        <v>26</v>
      </c>
      <c r="E1682" s="5">
        <v>22</v>
      </c>
      <c r="F1682" s="5">
        <v>0</v>
      </c>
      <c r="G1682" s="5">
        <v>1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10</v>
      </c>
      <c r="Q1682" s="5">
        <v>20</v>
      </c>
      <c r="R1682" s="5">
        <v>25</v>
      </c>
      <c r="S1682" s="5" t="s">
        <v>26</v>
      </c>
      <c r="T1682" s="5"/>
    </row>
    <row r="1683" spans="1:20" x14ac:dyDescent="0.25">
      <c r="A1683" s="5">
        <f>1676</f>
      </c>
      <c r="B1683" s="5" t="s">
        <v>1702</v>
      </c>
      <c r="C1683" s="5" t="s">
        <v>29</v>
      </c>
      <c r="D1683" s="5" t="s">
        <v>26</v>
      </c>
      <c r="E1683" s="5">
        <v>22</v>
      </c>
      <c r="F1683" s="5">
        <v>0</v>
      </c>
      <c r="G1683" s="5">
        <v>1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10</v>
      </c>
      <c r="Q1683" s="5">
        <v>20</v>
      </c>
      <c r="R1683" s="5">
        <v>25</v>
      </c>
      <c r="S1683" s="5" t="s">
        <v>26</v>
      </c>
      <c r="T1683" s="5"/>
    </row>
    <row r="1684" spans="1:20" x14ac:dyDescent="0.25">
      <c r="A1684" s="5">
        <f>1677</f>
      </c>
      <c r="B1684" s="5" t="s">
        <v>1703</v>
      </c>
      <c r="C1684" s="5" t="s">
        <v>29</v>
      </c>
      <c r="D1684" s="5" t="s">
        <v>26</v>
      </c>
      <c r="E1684" s="5">
        <v>22</v>
      </c>
      <c r="F1684" s="5">
        <v>0</v>
      </c>
      <c r="G1684" s="5">
        <v>1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10</v>
      </c>
      <c r="Q1684" s="5">
        <v>20</v>
      </c>
      <c r="R1684" s="5">
        <v>25</v>
      </c>
      <c r="S1684" s="5" t="s">
        <v>26</v>
      </c>
      <c r="T1684" s="5"/>
    </row>
    <row r="1685" spans="1:20" x14ac:dyDescent="0.25">
      <c r="A1685" s="5">
        <f>1678</f>
      </c>
      <c r="B1685" s="5" t="s">
        <v>1704</v>
      </c>
      <c r="C1685" s="5" t="s">
        <v>29</v>
      </c>
      <c r="D1685" s="5" t="s">
        <v>26</v>
      </c>
      <c r="E1685" s="5">
        <v>22</v>
      </c>
      <c r="F1685" s="5">
        <v>0</v>
      </c>
      <c r="G1685" s="5">
        <v>1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10</v>
      </c>
      <c r="Q1685" s="5">
        <v>20</v>
      </c>
      <c r="R1685" s="5">
        <v>25</v>
      </c>
      <c r="S1685" s="5" t="s">
        <v>26</v>
      </c>
      <c r="T1685" s="5"/>
    </row>
    <row r="1686" spans="1:20" x14ac:dyDescent="0.25">
      <c r="A1686" s="5">
        <f>1679</f>
      </c>
      <c r="B1686" s="5" t="s">
        <v>1705</v>
      </c>
      <c r="C1686" s="5" t="s">
        <v>29</v>
      </c>
      <c r="D1686" s="5" t="s">
        <v>26</v>
      </c>
      <c r="E1686" s="5">
        <v>22</v>
      </c>
      <c r="F1686" s="5">
        <v>0</v>
      </c>
      <c r="G1686" s="5">
        <v>1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10</v>
      </c>
      <c r="Q1686" s="5">
        <v>20</v>
      </c>
      <c r="R1686" s="5">
        <v>25</v>
      </c>
      <c r="S1686" s="5" t="s">
        <v>26</v>
      </c>
      <c r="T1686" s="5"/>
    </row>
    <row r="1687" spans="1:20" x14ac:dyDescent="0.25">
      <c r="A1687" s="5">
        <f>1680</f>
      </c>
      <c r="B1687" s="5" t="s">
        <v>1706</v>
      </c>
      <c r="C1687" s="5" t="s">
        <v>29</v>
      </c>
      <c r="D1687" s="5" t="s">
        <v>26</v>
      </c>
      <c r="E1687" s="5">
        <v>22</v>
      </c>
      <c r="F1687" s="5">
        <v>0</v>
      </c>
      <c r="G1687" s="5">
        <v>1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10</v>
      </c>
      <c r="Q1687" s="5">
        <v>20</v>
      </c>
      <c r="R1687" s="5">
        <v>25</v>
      </c>
      <c r="S1687" s="5" t="s">
        <v>26</v>
      </c>
      <c r="T1687" s="5"/>
    </row>
    <row r="1688" spans="1:20" x14ac:dyDescent="0.25">
      <c r="A1688" s="5">
        <f>1681</f>
      </c>
      <c r="B1688" s="5" t="s">
        <v>1707</v>
      </c>
      <c r="C1688" s="5" t="s">
        <v>29</v>
      </c>
      <c r="D1688" s="5" t="s">
        <v>26</v>
      </c>
      <c r="E1688" s="5">
        <v>22</v>
      </c>
      <c r="F1688" s="5">
        <v>0</v>
      </c>
      <c r="G1688" s="5">
        <v>1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10</v>
      </c>
      <c r="Q1688" s="5">
        <v>20</v>
      </c>
      <c r="R1688" s="5">
        <v>25</v>
      </c>
      <c r="S1688" s="5" t="s">
        <v>26</v>
      </c>
      <c r="T1688" s="5"/>
    </row>
    <row r="1689" spans="1:20" x14ac:dyDescent="0.25">
      <c r="A1689" s="5">
        <f>1682</f>
      </c>
      <c r="B1689" s="5" t="s">
        <v>1708</v>
      </c>
      <c r="C1689" s="5" t="s">
        <v>29</v>
      </c>
      <c r="D1689" s="5" t="s">
        <v>26</v>
      </c>
      <c r="E1689" s="5">
        <v>22</v>
      </c>
      <c r="F1689" s="5">
        <v>0</v>
      </c>
      <c r="G1689" s="5">
        <v>1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10</v>
      </c>
      <c r="Q1689" s="5">
        <v>20</v>
      </c>
      <c r="R1689" s="5">
        <v>25</v>
      </c>
      <c r="S1689" s="5" t="s">
        <v>26</v>
      </c>
      <c r="T1689" s="5"/>
    </row>
    <row r="1690" spans="1:20" x14ac:dyDescent="0.25">
      <c r="A1690" s="5">
        <f>1683</f>
      </c>
      <c r="B1690" s="5" t="s">
        <v>1709</v>
      </c>
      <c r="C1690" s="5" t="s">
        <v>29</v>
      </c>
      <c r="D1690" s="5" t="s">
        <v>26</v>
      </c>
      <c r="E1690" s="5">
        <v>22</v>
      </c>
      <c r="F1690" s="5">
        <v>0</v>
      </c>
      <c r="G1690" s="5">
        <v>1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10</v>
      </c>
      <c r="Q1690" s="5">
        <v>20</v>
      </c>
      <c r="R1690" s="5">
        <v>25</v>
      </c>
      <c r="S1690" s="5" t="s">
        <v>26</v>
      </c>
      <c r="T1690" s="5"/>
    </row>
    <row r="1691" spans="1:20" x14ac:dyDescent="0.25">
      <c r="A1691" s="5">
        <f>1684</f>
      </c>
      <c r="B1691" s="5" t="s">
        <v>1710</v>
      </c>
      <c r="C1691" s="5" t="s">
        <v>29</v>
      </c>
      <c r="D1691" s="5" t="s">
        <v>26</v>
      </c>
      <c r="E1691" s="5">
        <v>22</v>
      </c>
      <c r="F1691" s="5">
        <v>0</v>
      </c>
      <c r="G1691" s="5">
        <v>1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10</v>
      </c>
      <c r="Q1691" s="5">
        <v>20</v>
      </c>
      <c r="R1691" s="5">
        <v>25</v>
      </c>
      <c r="S1691" s="5" t="s">
        <v>26</v>
      </c>
      <c r="T1691" s="5"/>
    </row>
    <row r="1692" spans="1:20" x14ac:dyDescent="0.25">
      <c r="A1692" s="5">
        <f>1685</f>
      </c>
      <c r="B1692" s="5" t="s">
        <v>1711</v>
      </c>
      <c r="C1692" s="5" t="s">
        <v>29</v>
      </c>
      <c r="D1692" s="5" t="s">
        <v>26</v>
      </c>
      <c r="E1692" s="5">
        <v>22</v>
      </c>
      <c r="F1692" s="5">
        <v>0</v>
      </c>
      <c r="G1692" s="5">
        <v>1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10</v>
      </c>
      <c r="Q1692" s="5">
        <v>20</v>
      </c>
      <c r="R1692" s="5">
        <v>25</v>
      </c>
      <c r="S1692" s="5" t="s">
        <v>26</v>
      </c>
      <c r="T1692" s="5"/>
    </row>
    <row r="1693" spans="1:20" x14ac:dyDescent="0.25">
      <c r="A1693" s="5">
        <f>1686</f>
      </c>
      <c r="B1693" s="5" t="s">
        <v>1712</v>
      </c>
      <c r="C1693" s="5" t="s">
        <v>29</v>
      </c>
      <c r="D1693" s="5" t="s">
        <v>26</v>
      </c>
      <c r="E1693" s="5">
        <v>22</v>
      </c>
      <c r="F1693" s="5">
        <v>0</v>
      </c>
      <c r="G1693" s="5">
        <v>1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10</v>
      </c>
      <c r="Q1693" s="5">
        <v>20</v>
      </c>
      <c r="R1693" s="5">
        <v>25</v>
      </c>
      <c r="S1693" s="5" t="s">
        <v>26</v>
      </c>
      <c r="T1693" s="5"/>
    </row>
    <row r="1694" spans="1:20" x14ac:dyDescent="0.25">
      <c r="A1694" s="5">
        <f>1687</f>
      </c>
      <c r="B1694" s="5" t="s">
        <v>1713</v>
      </c>
      <c r="C1694" s="5" t="s">
        <v>29</v>
      </c>
      <c r="D1694" s="5" t="s">
        <v>26</v>
      </c>
      <c r="E1694" s="5">
        <v>22</v>
      </c>
      <c r="F1694" s="5">
        <v>0</v>
      </c>
      <c r="G1694" s="5">
        <v>1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10</v>
      </c>
      <c r="Q1694" s="5">
        <v>20</v>
      </c>
      <c r="R1694" s="5">
        <v>25</v>
      </c>
      <c r="S1694" s="5" t="s">
        <v>26</v>
      </c>
      <c r="T1694" s="5"/>
    </row>
    <row r="1695" spans="1:20" x14ac:dyDescent="0.25">
      <c r="A1695" s="5">
        <f>1688</f>
      </c>
      <c r="B1695" s="5" t="s">
        <v>1714</v>
      </c>
      <c r="C1695" s="5" t="s">
        <v>29</v>
      </c>
      <c r="D1695" s="5" t="s">
        <v>26</v>
      </c>
      <c r="E1695" s="5">
        <v>22</v>
      </c>
      <c r="F1695" s="5">
        <v>0</v>
      </c>
      <c r="G1695" s="5">
        <v>1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10</v>
      </c>
      <c r="Q1695" s="5">
        <v>20</v>
      </c>
      <c r="R1695" s="5">
        <v>25</v>
      </c>
      <c r="S1695" s="5" t="s">
        <v>26</v>
      </c>
      <c r="T1695" s="5"/>
    </row>
    <row r="1696" spans="1:20" x14ac:dyDescent="0.25">
      <c r="A1696" s="5">
        <f>1689</f>
      </c>
      <c r="B1696" s="5" t="s">
        <v>1715</v>
      </c>
      <c r="C1696" s="5" t="s">
        <v>29</v>
      </c>
      <c r="D1696" s="5" t="s">
        <v>26</v>
      </c>
      <c r="E1696" s="5">
        <v>22</v>
      </c>
      <c r="F1696" s="5">
        <v>0</v>
      </c>
      <c r="G1696" s="5">
        <v>1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10</v>
      </c>
      <c r="Q1696" s="5">
        <v>20</v>
      </c>
      <c r="R1696" s="5">
        <v>25</v>
      </c>
      <c r="S1696" s="5" t="s">
        <v>26</v>
      </c>
      <c r="T1696" s="5"/>
    </row>
    <row r="1697" spans="1:20" x14ac:dyDescent="0.25">
      <c r="A1697" s="5">
        <f>1690</f>
      </c>
      <c r="B1697" s="5" t="s">
        <v>1716</v>
      </c>
      <c r="C1697" s="5" t="s">
        <v>29</v>
      </c>
      <c r="D1697" s="5" t="s">
        <v>26</v>
      </c>
      <c r="E1697" s="5">
        <v>22</v>
      </c>
      <c r="F1697" s="5">
        <v>0</v>
      </c>
      <c r="G1697" s="5">
        <v>1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10</v>
      </c>
      <c r="Q1697" s="5">
        <v>20</v>
      </c>
      <c r="R1697" s="5">
        <v>25</v>
      </c>
      <c r="S1697" s="5" t="s">
        <v>26</v>
      </c>
      <c r="T1697" s="5"/>
    </row>
    <row r="1698" spans="1:20" x14ac:dyDescent="0.25">
      <c r="A1698" s="5">
        <f>1691</f>
      </c>
      <c r="B1698" s="5" t="s">
        <v>1717</v>
      </c>
      <c r="C1698" s="5" t="s">
        <v>29</v>
      </c>
      <c r="D1698" s="5" t="s">
        <v>26</v>
      </c>
      <c r="E1698" s="5">
        <v>22</v>
      </c>
      <c r="F1698" s="5">
        <v>0</v>
      </c>
      <c r="G1698" s="5">
        <v>1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10</v>
      </c>
      <c r="Q1698" s="5">
        <v>20</v>
      </c>
      <c r="R1698" s="5">
        <v>25</v>
      </c>
      <c r="S1698" s="5" t="s">
        <v>26</v>
      </c>
      <c r="T1698" s="5"/>
    </row>
    <row r="1699" spans="1:20" x14ac:dyDescent="0.25">
      <c r="A1699" s="5">
        <f>1692</f>
      </c>
      <c r="B1699" s="5" t="s">
        <v>1718</v>
      </c>
      <c r="C1699" s="5" t="s">
        <v>29</v>
      </c>
      <c r="D1699" s="5" t="s">
        <v>26</v>
      </c>
      <c r="E1699" s="5">
        <v>22</v>
      </c>
      <c r="F1699" s="5">
        <v>0</v>
      </c>
      <c r="G1699" s="5">
        <v>1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10</v>
      </c>
      <c r="Q1699" s="5">
        <v>20</v>
      </c>
      <c r="R1699" s="5">
        <v>25</v>
      </c>
      <c r="S1699" s="5" t="s">
        <v>26</v>
      </c>
      <c r="T1699" s="5"/>
    </row>
    <row r="1700" spans="1:20" x14ac:dyDescent="0.25">
      <c r="A1700" s="5">
        <f>1693</f>
      </c>
      <c r="B1700" s="5" t="s">
        <v>1719</v>
      </c>
      <c r="C1700" s="5" t="s">
        <v>29</v>
      </c>
      <c r="D1700" s="5" t="s">
        <v>26</v>
      </c>
      <c r="E1700" s="5">
        <v>22</v>
      </c>
      <c r="F1700" s="5">
        <v>0</v>
      </c>
      <c r="G1700" s="5">
        <v>1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10</v>
      </c>
      <c r="Q1700" s="5">
        <v>20</v>
      </c>
      <c r="R1700" s="5">
        <v>25</v>
      </c>
      <c r="S1700" s="5" t="s">
        <v>26</v>
      </c>
      <c r="T1700" s="5"/>
    </row>
    <row r="1701" spans="1:20" x14ac:dyDescent="0.25">
      <c r="A1701" s="5">
        <f>1694</f>
      </c>
      <c r="B1701" s="5" t="s">
        <v>1720</v>
      </c>
      <c r="C1701" s="5" t="s">
        <v>29</v>
      </c>
      <c r="D1701" s="5" t="s">
        <v>26</v>
      </c>
      <c r="E1701" s="5">
        <v>22</v>
      </c>
      <c r="F1701" s="5">
        <v>0</v>
      </c>
      <c r="G1701" s="5">
        <v>1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10</v>
      </c>
      <c r="Q1701" s="5">
        <v>20</v>
      </c>
      <c r="R1701" s="5">
        <v>25</v>
      </c>
      <c r="S1701" s="5" t="s">
        <v>26</v>
      </c>
      <c r="T1701" s="5"/>
    </row>
    <row r="1702" spans="1:20" x14ac:dyDescent="0.25">
      <c r="A1702" s="5">
        <f>1695</f>
      </c>
      <c r="B1702" s="5" t="s">
        <v>1721</v>
      </c>
      <c r="C1702" s="5" t="s">
        <v>29</v>
      </c>
      <c r="D1702" s="5" t="s">
        <v>26</v>
      </c>
      <c r="E1702" s="5">
        <v>22</v>
      </c>
      <c r="F1702" s="5">
        <v>0</v>
      </c>
      <c r="G1702" s="5">
        <v>1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10</v>
      </c>
      <c r="Q1702" s="5">
        <v>20</v>
      </c>
      <c r="R1702" s="5">
        <v>25</v>
      </c>
      <c r="S1702" s="5" t="s">
        <v>26</v>
      </c>
      <c r="T1702" s="5"/>
    </row>
    <row r="1703" spans="1:20" x14ac:dyDescent="0.25">
      <c r="A1703" s="5">
        <f>1696</f>
      </c>
      <c r="B1703" s="5" t="s">
        <v>1722</v>
      </c>
      <c r="C1703" s="5" t="s">
        <v>29</v>
      </c>
      <c r="D1703" s="5" t="s">
        <v>26</v>
      </c>
      <c r="E1703" s="5">
        <v>22</v>
      </c>
      <c r="F1703" s="5">
        <v>0</v>
      </c>
      <c r="G1703" s="5">
        <v>1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10</v>
      </c>
      <c r="Q1703" s="5">
        <v>20</v>
      </c>
      <c r="R1703" s="5">
        <v>25</v>
      </c>
      <c r="S1703" s="5" t="s">
        <v>26</v>
      </c>
      <c r="T1703" s="5"/>
    </row>
    <row r="1704" spans="1:20" x14ac:dyDescent="0.25">
      <c r="A1704" s="5">
        <f>1697</f>
      </c>
      <c r="B1704" s="5" t="s">
        <v>1723</v>
      </c>
      <c r="C1704" s="5" t="s">
        <v>29</v>
      </c>
      <c r="D1704" s="5" t="s">
        <v>26</v>
      </c>
      <c r="E1704" s="5">
        <v>22</v>
      </c>
      <c r="F1704" s="5">
        <v>0</v>
      </c>
      <c r="G1704" s="5">
        <v>1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10</v>
      </c>
      <c r="Q1704" s="5">
        <v>20</v>
      </c>
      <c r="R1704" s="5">
        <v>25</v>
      </c>
      <c r="S1704" s="5" t="s">
        <v>26</v>
      </c>
      <c r="T1704" s="5"/>
    </row>
    <row r="1705" spans="1:20" x14ac:dyDescent="0.25">
      <c r="A1705" s="5">
        <f>1698</f>
      </c>
      <c r="B1705" s="5" t="s">
        <v>1724</v>
      </c>
      <c r="C1705" s="5" t="s">
        <v>29</v>
      </c>
      <c r="D1705" s="5" t="s">
        <v>26</v>
      </c>
      <c r="E1705" s="5">
        <v>22</v>
      </c>
      <c r="F1705" s="5">
        <v>0</v>
      </c>
      <c r="G1705" s="5">
        <v>1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10</v>
      </c>
      <c r="Q1705" s="5">
        <v>20</v>
      </c>
      <c r="R1705" s="5">
        <v>25</v>
      </c>
      <c r="S1705" s="5" t="s">
        <v>26</v>
      </c>
      <c r="T1705" s="5"/>
    </row>
    <row r="1706" spans="1:20" x14ac:dyDescent="0.25">
      <c r="A1706" s="5">
        <f>1699</f>
      </c>
      <c r="B1706" s="5" t="s">
        <v>1725</v>
      </c>
      <c r="C1706" s="5" t="s">
        <v>29</v>
      </c>
      <c r="D1706" s="5" t="s">
        <v>26</v>
      </c>
      <c r="E1706" s="5">
        <v>22</v>
      </c>
      <c r="F1706" s="5">
        <v>0</v>
      </c>
      <c r="G1706" s="5">
        <v>1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10</v>
      </c>
      <c r="Q1706" s="5">
        <v>20</v>
      </c>
      <c r="R1706" s="5">
        <v>25</v>
      </c>
      <c r="S1706" s="5" t="s">
        <v>26</v>
      </c>
      <c r="T1706" s="5"/>
    </row>
    <row r="1707" spans="1:20" x14ac:dyDescent="0.25">
      <c r="A1707" s="5">
        <f>1700</f>
      </c>
      <c r="B1707" s="5" t="s">
        <v>1726</v>
      </c>
      <c r="C1707" s="5" t="s">
        <v>29</v>
      </c>
      <c r="D1707" s="5" t="s">
        <v>26</v>
      </c>
      <c r="E1707" s="5">
        <v>22</v>
      </c>
      <c r="F1707" s="5">
        <v>0</v>
      </c>
      <c r="G1707" s="5">
        <v>1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10</v>
      </c>
      <c r="Q1707" s="5">
        <v>20</v>
      </c>
      <c r="R1707" s="5">
        <v>25</v>
      </c>
      <c r="S1707" s="5" t="s">
        <v>26</v>
      </c>
      <c r="T1707" s="5"/>
    </row>
    <row r="1708" spans="1:20" x14ac:dyDescent="0.25">
      <c r="A1708" s="5">
        <f>1701</f>
      </c>
      <c r="B1708" s="5" t="s">
        <v>1727</v>
      </c>
      <c r="C1708" s="5" t="s">
        <v>29</v>
      </c>
      <c r="D1708" s="5" t="s">
        <v>26</v>
      </c>
      <c r="E1708" s="5">
        <v>22</v>
      </c>
      <c r="F1708" s="5">
        <v>0</v>
      </c>
      <c r="G1708" s="5">
        <v>1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10</v>
      </c>
      <c r="Q1708" s="5">
        <v>20</v>
      </c>
      <c r="R1708" s="5">
        <v>25</v>
      </c>
      <c r="S1708" s="5" t="s">
        <v>26</v>
      </c>
      <c r="T1708" s="5"/>
    </row>
    <row r="1709" spans="1:20" x14ac:dyDescent="0.25">
      <c r="A1709" s="5">
        <f>1702</f>
      </c>
      <c r="B1709" s="5" t="s">
        <v>1728</v>
      </c>
      <c r="C1709" s="5" t="s">
        <v>29</v>
      </c>
      <c r="D1709" s="5" t="s">
        <v>26</v>
      </c>
      <c r="E1709" s="5">
        <v>22</v>
      </c>
      <c r="F1709" s="5">
        <v>0</v>
      </c>
      <c r="G1709" s="5">
        <v>1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10</v>
      </c>
      <c r="Q1709" s="5">
        <v>20</v>
      </c>
      <c r="R1709" s="5">
        <v>25</v>
      </c>
      <c r="S1709" s="5" t="s">
        <v>26</v>
      </c>
      <c r="T1709" s="5"/>
    </row>
    <row r="1710" spans="1:20" x14ac:dyDescent="0.25">
      <c r="A1710" s="5">
        <f>1703</f>
      </c>
      <c r="B1710" s="5" t="s">
        <v>1729</v>
      </c>
      <c r="C1710" s="5" t="s">
        <v>29</v>
      </c>
      <c r="D1710" s="5" t="s">
        <v>26</v>
      </c>
      <c r="E1710" s="5">
        <v>22</v>
      </c>
      <c r="F1710" s="5">
        <v>0</v>
      </c>
      <c r="G1710" s="5">
        <v>1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10</v>
      </c>
      <c r="Q1710" s="5">
        <v>20</v>
      </c>
      <c r="R1710" s="5">
        <v>25</v>
      </c>
      <c r="S1710" s="5" t="s">
        <v>26</v>
      </c>
      <c r="T1710" s="5"/>
    </row>
    <row r="1711" spans="1:20" x14ac:dyDescent="0.25">
      <c r="A1711" s="5">
        <f>1704</f>
      </c>
      <c r="B1711" s="5" t="s">
        <v>1730</v>
      </c>
      <c r="C1711" s="5" t="s">
        <v>29</v>
      </c>
      <c r="D1711" s="5" t="s">
        <v>26</v>
      </c>
      <c r="E1711" s="5">
        <v>22</v>
      </c>
      <c r="F1711" s="5">
        <v>0</v>
      </c>
      <c r="G1711" s="5">
        <v>1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10</v>
      </c>
      <c r="Q1711" s="5">
        <v>20</v>
      </c>
      <c r="R1711" s="5">
        <v>25</v>
      </c>
      <c r="S1711" s="5" t="s">
        <v>26</v>
      </c>
      <c r="T1711" s="5"/>
    </row>
    <row r="1712" spans="1:20" x14ac:dyDescent="0.25">
      <c r="A1712" s="5">
        <f>1705</f>
      </c>
      <c r="B1712" s="5" t="s">
        <v>1731</v>
      </c>
      <c r="C1712" s="5" t="s">
        <v>29</v>
      </c>
      <c r="D1712" s="5" t="s">
        <v>26</v>
      </c>
      <c r="E1712" s="5">
        <v>22</v>
      </c>
      <c r="F1712" s="5">
        <v>0</v>
      </c>
      <c r="G1712" s="5">
        <v>1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10</v>
      </c>
      <c r="Q1712" s="5">
        <v>20</v>
      </c>
      <c r="R1712" s="5">
        <v>25</v>
      </c>
      <c r="S1712" s="5" t="s">
        <v>26</v>
      </c>
      <c r="T1712" s="5"/>
    </row>
    <row r="1713" spans="1:20" x14ac:dyDescent="0.25">
      <c r="A1713" s="5">
        <f>1706</f>
      </c>
      <c r="B1713" s="5" t="s">
        <v>1732</v>
      </c>
      <c r="C1713" s="5" t="s">
        <v>29</v>
      </c>
      <c r="D1713" s="5" t="s">
        <v>26</v>
      </c>
      <c r="E1713" s="5">
        <v>22</v>
      </c>
      <c r="F1713" s="5">
        <v>0</v>
      </c>
      <c r="G1713" s="5">
        <v>1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10</v>
      </c>
      <c r="Q1713" s="5">
        <v>20</v>
      </c>
      <c r="R1713" s="5">
        <v>25</v>
      </c>
      <c r="S1713" s="5" t="s">
        <v>26</v>
      </c>
      <c r="T1713" s="5"/>
    </row>
    <row r="1714" spans="1:20" x14ac:dyDescent="0.25">
      <c r="A1714" s="5">
        <f>1707</f>
      </c>
      <c r="B1714" s="5" t="s">
        <v>1733</v>
      </c>
      <c r="C1714" s="5" t="s">
        <v>29</v>
      </c>
      <c r="D1714" s="5" t="s">
        <v>26</v>
      </c>
      <c r="E1714" s="5">
        <v>22</v>
      </c>
      <c r="F1714" s="5">
        <v>0</v>
      </c>
      <c r="G1714" s="5">
        <v>1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10</v>
      </c>
      <c r="Q1714" s="5">
        <v>20</v>
      </c>
      <c r="R1714" s="5">
        <v>25</v>
      </c>
      <c r="S1714" s="5" t="s">
        <v>26</v>
      </c>
      <c r="T1714" s="5"/>
    </row>
    <row r="1715" spans="1:20" x14ac:dyDescent="0.25">
      <c r="A1715" s="5">
        <f>1708</f>
      </c>
      <c r="B1715" s="5" t="s">
        <v>1734</v>
      </c>
      <c r="C1715" s="5" t="s">
        <v>29</v>
      </c>
      <c r="D1715" s="5" t="s">
        <v>26</v>
      </c>
      <c r="E1715" s="5">
        <v>22</v>
      </c>
      <c r="F1715" s="5">
        <v>0</v>
      </c>
      <c r="G1715" s="5">
        <v>1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10</v>
      </c>
      <c r="Q1715" s="5">
        <v>20</v>
      </c>
      <c r="R1715" s="5">
        <v>25</v>
      </c>
      <c r="S1715" s="5" t="s">
        <v>26</v>
      </c>
      <c r="T1715" s="5"/>
    </row>
    <row r="1716" spans="1:20" x14ac:dyDescent="0.25">
      <c r="A1716" s="5">
        <f>1709</f>
      </c>
      <c r="B1716" s="5" t="s">
        <v>1735</v>
      </c>
      <c r="C1716" s="5" t="s">
        <v>29</v>
      </c>
      <c r="D1716" s="5" t="s">
        <v>26</v>
      </c>
      <c r="E1716" s="5">
        <v>22</v>
      </c>
      <c r="F1716" s="5">
        <v>0</v>
      </c>
      <c r="G1716" s="5">
        <v>1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10</v>
      </c>
      <c r="Q1716" s="5">
        <v>20</v>
      </c>
      <c r="R1716" s="5">
        <v>25</v>
      </c>
      <c r="S1716" s="5" t="s">
        <v>26</v>
      </c>
      <c r="T1716" s="5"/>
    </row>
    <row r="1717" spans="1:20" x14ac:dyDescent="0.25">
      <c r="A1717" s="5">
        <f>1710</f>
      </c>
      <c r="B1717" s="5" t="s">
        <v>1736</v>
      </c>
      <c r="C1717" s="5" t="s">
        <v>29</v>
      </c>
      <c r="D1717" s="5" t="s">
        <v>26</v>
      </c>
      <c r="E1717" s="5">
        <v>22</v>
      </c>
      <c r="F1717" s="5">
        <v>0</v>
      </c>
      <c r="G1717" s="5">
        <v>1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10</v>
      </c>
      <c r="Q1717" s="5">
        <v>20</v>
      </c>
      <c r="R1717" s="5">
        <v>25</v>
      </c>
      <c r="S1717" s="5" t="s">
        <v>26</v>
      </c>
      <c r="T1717" s="5"/>
    </row>
    <row r="1718" spans="1:20" x14ac:dyDescent="0.25">
      <c r="A1718" s="5">
        <f>1711</f>
      </c>
      <c r="B1718" s="5" t="s">
        <v>1737</v>
      </c>
      <c r="C1718" s="5" t="s">
        <v>29</v>
      </c>
      <c r="D1718" s="5" t="s">
        <v>26</v>
      </c>
      <c r="E1718" s="5">
        <v>22</v>
      </c>
      <c r="F1718" s="5">
        <v>0</v>
      </c>
      <c r="G1718" s="5">
        <v>1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10</v>
      </c>
      <c r="Q1718" s="5">
        <v>20</v>
      </c>
      <c r="R1718" s="5">
        <v>25</v>
      </c>
      <c r="S1718" s="5" t="s">
        <v>26</v>
      </c>
      <c r="T1718" s="5"/>
    </row>
    <row r="1719" spans="1:20" x14ac:dyDescent="0.25">
      <c r="A1719" s="5">
        <f>1712</f>
      </c>
      <c r="B1719" s="5" t="s">
        <v>1738</v>
      </c>
      <c r="C1719" s="5" t="s">
        <v>29</v>
      </c>
      <c r="D1719" s="5" t="s">
        <v>26</v>
      </c>
      <c r="E1719" s="5">
        <v>22</v>
      </c>
      <c r="F1719" s="5">
        <v>0</v>
      </c>
      <c r="G1719" s="5">
        <v>1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10</v>
      </c>
      <c r="Q1719" s="5">
        <v>20</v>
      </c>
      <c r="R1719" s="5">
        <v>25</v>
      </c>
      <c r="S1719" s="5" t="s">
        <v>26</v>
      </c>
      <c r="T1719" s="5"/>
    </row>
    <row r="1720" spans="1:20" x14ac:dyDescent="0.25">
      <c r="A1720" s="5">
        <f>1713</f>
      </c>
      <c r="B1720" s="5" t="s">
        <v>1739</v>
      </c>
      <c r="C1720" s="5" t="s">
        <v>29</v>
      </c>
      <c r="D1720" s="5" t="s">
        <v>26</v>
      </c>
      <c r="E1720" s="5">
        <v>22</v>
      </c>
      <c r="F1720" s="5">
        <v>0</v>
      </c>
      <c r="G1720" s="5">
        <v>1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10</v>
      </c>
      <c r="Q1720" s="5">
        <v>20</v>
      </c>
      <c r="R1720" s="5">
        <v>25</v>
      </c>
      <c r="S1720" s="5" t="s">
        <v>26</v>
      </c>
      <c r="T1720" s="5"/>
    </row>
    <row r="1721" spans="1:20" x14ac:dyDescent="0.25">
      <c r="A1721" s="5">
        <f>1714</f>
      </c>
      <c r="B1721" s="5" t="s">
        <v>1740</v>
      </c>
      <c r="C1721" s="5" t="s">
        <v>29</v>
      </c>
      <c r="D1721" s="5" t="s">
        <v>26</v>
      </c>
      <c r="E1721" s="5">
        <v>22</v>
      </c>
      <c r="F1721" s="5">
        <v>0</v>
      </c>
      <c r="G1721" s="5">
        <v>1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10</v>
      </c>
      <c r="Q1721" s="5">
        <v>20</v>
      </c>
      <c r="R1721" s="5">
        <v>25</v>
      </c>
      <c r="S1721" s="5" t="s">
        <v>26</v>
      </c>
      <c r="T1721" s="5"/>
    </row>
    <row r="1722" spans="1:20" x14ac:dyDescent="0.25">
      <c r="A1722" s="5">
        <f>1715</f>
      </c>
      <c r="B1722" s="5" t="s">
        <v>1741</v>
      </c>
      <c r="C1722" s="5" t="s">
        <v>29</v>
      </c>
      <c r="D1722" s="5" t="s">
        <v>26</v>
      </c>
      <c r="E1722" s="5">
        <v>22</v>
      </c>
      <c r="F1722" s="5">
        <v>0</v>
      </c>
      <c r="G1722" s="5">
        <v>1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10</v>
      </c>
      <c r="Q1722" s="5">
        <v>20</v>
      </c>
      <c r="R1722" s="5">
        <v>25</v>
      </c>
      <c r="S1722" s="5" t="s">
        <v>26</v>
      </c>
      <c r="T1722" s="5"/>
    </row>
    <row r="1723" spans="1:20" x14ac:dyDescent="0.25">
      <c r="A1723" s="5">
        <f>1716</f>
      </c>
      <c r="B1723" s="5" t="s">
        <v>1742</v>
      </c>
      <c r="C1723" s="5" t="s">
        <v>29</v>
      </c>
      <c r="D1723" s="5" t="s">
        <v>26</v>
      </c>
      <c r="E1723" s="5">
        <v>22</v>
      </c>
      <c r="F1723" s="5">
        <v>0</v>
      </c>
      <c r="G1723" s="5">
        <v>1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10</v>
      </c>
      <c r="Q1723" s="5">
        <v>20</v>
      </c>
      <c r="R1723" s="5">
        <v>25</v>
      </c>
      <c r="S1723" s="5" t="s">
        <v>26</v>
      </c>
      <c r="T1723" s="5"/>
    </row>
    <row r="1724" spans="1:20" x14ac:dyDescent="0.25">
      <c r="A1724" s="5">
        <f>1717</f>
      </c>
      <c r="B1724" s="5" t="s">
        <v>1743</v>
      </c>
      <c r="C1724" s="5" t="s">
        <v>29</v>
      </c>
      <c r="D1724" s="5" t="s">
        <v>26</v>
      </c>
      <c r="E1724" s="5">
        <v>22</v>
      </c>
      <c r="F1724" s="5">
        <v>0</v>
      </c>
      <c r="G1724" s="5">
        <v>1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10</v>
      </c>
      <c r="Q1724" s="5">
        <v>20</v>
      </c>
      <c r="R1724" s="5">
        <v>25</v>
      </c>
      <c r="S1724" s="5" t="s">
        <v>26</v>
      </c>
      <c r="T1724" s="5"/>
    </row>
    <row r="1725" spans="1:20" x14ac:dyDescent="0.25">
      <c r="A1725" s="5">
        <f>1718</f>
      </c>
      <c r="B1725" s="5" t="s">
        <v>1744</v>
      </c>
      <c r="C1725" s="5" t="s">
        <v>29</v>
      </c>
      <c r="D1725" s="5" t="s">
        <v>26</v>
      </c>
      <c r="E1725" s="5">
        <v>22</v>
      </c>
      <c r="F1725" s="5">
        <v>0</v>
      </c>
      <c r="G1725" s="5">
        <v>1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10</v>
      </c>
      <c r="Q1725" s="5">
        <v>20</v>
      </c>
      <c r="R1725" s="5">
        <v>25</v>
      </c>
      <c r="S1725" s="5" t="s">
        <v>26</v>
      </c>
      <c r="T1725" s="5"/>
    </row>
    <row r="1726" spans="1:20" x14ac:dyDescent="0.25">
      <c r="A1726" s="5">
        <f>1719</f>
      </c>
      <c r="B1726" s="5" t="s">
        <v>1745</v>
      </c>
      <c r="C1726" s="5" t="s">
        <v>29</v>
      </c>
      <c r="D1726" s="5" t="s">
        <v>26</v>
      </c>
      <c r="E1726" s="5">
        <v>22</v>
      </c>
      <c r="F1726" s="5">
        <v>0</v>
      </c>
      <c r="G1726" s="5">
        <v>1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10</v>
      </c>
      <c r="Q1726" s="5">
        <v>20</v>
      </c>
      <c r="R1726" s="5">
        <v>25</v>
      </c>
      <c r="S1726" s="5" t="s">
        <v>26</v>
      </c>
      <c r="T1726" s="5"/>
    </row>
    <row r="1727" spans="1:20" x14ac:dyDescent="0.25">
      <c r="A1727" s="5">
        <f>1720</f>
      </c>
      <c r="B1727" s="5" t="s">
        <v>1746</v>
      </c>
      <c r="C1727" s="5" t="s">
        <v>29</v>
      </c>
      <c r="D1727" s="5" t="s">
        <v>26</v>
      </c>
      <c r="E1727" s="5">
        <v>22</v>
      </c>
      <c r="F1727" s="5">
        <v>0</v>
      </c>
      <c r="G1727" s="5">
        <v>1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10</v>
      </c>
      <c r="Q1727" s="5">
        <v>20</v>
      </c>
      <c r="R1727" s="5">
        <v>25</v>
      </c>
      <c r="S1727" s="5" t="s">
        <v>26</v>
      </c>
      <c r="T1727" s="5"/>
    </row>
    <row r="1728" spans="1:20" x14ac:dyDescent="0.25">
      <c r="A1728" s="5">
        <f>1721</f>
      </c>
      <c r="B1728" s="5" t="s">
        <v>1747</v>
      </c>
      <c r="C1728" s="5" t="s">
        <v>29</v>
      </c>
      <c r="D1728" s="5" t="s">
        <v>26</v>
      </c>
      <c r="E1728" s="5">
        <v>22</v>
      </c>
      <c r="F1728" s="5">
        <v>0</v>
      </c>
      <c r="G1728" s="5">
        <v>1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10</v>
      </c>
      <c r="Q1728" s="5">
        <v>20</v>
      </c>
      <c r="R1728" s="5">
        <v>25</v>
      </c>
      <c r="S1728" s="5" t="s">
        <v>26</v>
      </c>
      <c r="T1728" s="5"/>
    </row>
    <row r="1729" spans="1:20" x14ac:dyDescent="0.25">
      <c r="A1729" s="5">
        <f>1722</f>
      </c>
      <c r="B1729" s="5" t="s">
        <v>1748</v>
      </c>
      <c r="C1729" s="5" t="s">
        <v>29</v>
      </c>
      <c r="D1729" s="5" t="s">
        <v>26</v>
      </c>
      <c r="E1729" s="5">
        <v>22</v>
      </c>
      <c r="F1729" s="5">
        <v>0</v>
      </c>
      <c r="G1729" s="5">
        <v>1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10</v>
      </c>
      <c r="Q1729" s="5">
        <v>20</v>
      </c>
      <c r="R1729" s="5">
        <v>25</v>
      </c>
      <c r="S1729" s="5" t="s">
        <v>26</v>
      </c>
      <c r="T1729" s="5"/>
    </row>
    <row r="1730" spans="1:20" x14ac:dyDescent="0.25">
      <c r="A1730" s="5">
        <f>1723</f>
      </c>
      <c r="B1730" s="5" t="s">
        <v>1749</v>
      </c>
      <c r="C1730" s="5" t="s">
        <v>29</v>
      </c>
      <c r="D1730" s="5" t="s">
        <v>26</v>
      </c>
      <c r="E1730" s="5">
        <v>22</v>
      </c>
      <c r="F1730" s="5">
        <v>0</v>
      </c>
      <c r="G1730" s="5">
        <v>1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10</v>
      </c>
      <c r="Q1730" s="5">
        <v>20</v>
      </c>
      <c r="R1730" s="5">
        <v>25</v>
      </c>
      <c r="S1730" s="5" t="s">
        <v>26</v>
      </c>
      <c r="T1730" s="5"/>
    </row>
    <row r="1731" spans="1:20" x14ac:dyDescent="0.25">
      <c r="A1731" s="5">
        <f>1724</f>
      </c>
      <c r="B1731" s="5" t="s">
        <v>1750</v>
      </c>
      <c r="C1731" s="5" t="s">
        <v>29</v>
      </c>
      <c r="D1731" s="5" t="s">
        <v>26</v>
      </c>
      <c r="E1731" s="5">
        <v>22</v>
      </c>
      <c r="F1731" s="5">
        <v>0</v>
      </c>
      <c r="G1731" s="5">
        <v>1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10</v>
      </c>
      <c r="Q1731" s="5">
        <v>20</v>
      </c>
      <c r="R1731" s="5">
        <v>25</v>
      </c>
      <c r="S1731" s="5" t="s">
        <v>26</v>
      </c>
      <c r="T1731" s="5"/>
    </row>
    <row r="1732" spans="1:20" x14ac:dyDescent="0.25">
      <c r="A1732" s="5">
        <f>1725</f>
      </c>
      <c r="B1732" s="5" t="s">
        <v>1751</v>
      </c>
      <c r="C1732" s="5" t="s">
        <v>29</v>
      </c>
      <c r="D1732" s="5" t="s">
        <v>26</v>
      </c>
      <c r="E1732" s="5">
        <v>22</v>
      </c>
      <c r="F1732" s="5">
        <v>0</v>
      </c>
      <c r="G1732" s="5">
        <v>1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10</v>
      </c>
      <c r="Q1732" s="5">
        <v>20</v>
      </c>
      <c r="R1732" s="5">
        <v>25</v>
      </c>
      <c r="S1732" s="5" t="s">
        <v>26</v>
      </c>
      <c r="T1732" s="5"/>
    </row>
    <row r="1733" spans="1:20" x14ac:dyDescent="0.25">
      <c r="A1733" s="5">
        <f>1726</f>
      </c>
      <c r="B1733" s="5" t="s">
        <v>1752</v>
      </c>
      <c r="C1733" s="5" t="s">
        <v>29</v>
      </c>
      <c r="D1733" s="5" t="s">
        <v>26</v>
      </c>
      <c r="E1733" s="5">
        <v>22</v>
      </c>
      <c r="F1733" s="5">
        <v>0</v>
      </c>
      <c r="G1733" s="5">
        <v>1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10</v>
      </c>
      <c r="Q1733" s="5">
        <v>20</v>
      </c>
      <c r="R1733" s="5">
        <v>25</v>
      </c>
      <c r="S1733" s="5" t="s">
        <v>26</v>
      </c>
      <c r="T1733" s="5"/>
    </row>
    <row r="1734" spans="1:20" x14ac:dyDescent="0.25">
      <c r="A1734" s="5">
        <f>1727</f>
      </c>
      <c r="B1734" s="5" t="s">
        <v>1753</v>
      </c>
      <c r="C1734" s="5" t="s">
        <v>29</v>
      </c>
      <c r="D1734" s="5" t="s">
        <v>26</v>
      </c>
      <c r="E1734" s="5">
        <v>22</v>
      </c>
      <c r="F1734" s="5">
        <v>0</v>
      </c>
      <c r="G1734" s="5">
        <v>1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10</v>
      </c>
      <c r="Q1734" s="5">
        <v>20</v>
      </c>
      <c r="R1734" s="5">
        <v>25</v>
      </c>
      <c r="S1734" s="5" t="s">
        <v>26</v>
      </c>
      <c r="T1734" s="5"/>
    </row>
    <row r="1735" spans="1:20" x14ac:dyDescent="0.25">
      <c r="A1735" s="5">
        <f>1728</f>
      </c>
      <c r="B1735" s="5" t="s">
        <v>1754</v>
      </c>
      <c r="C1735" s="5" t="s">
        <v>29</v>
      </c>
      <c r="D1735" s="5" t="s">
        <v>26</v>
      </c>
      <c r="E1735" s="5">
        <v>22</v>
      </c>
      <c r="F1735" s="5">
        <v>0</v>
      </c>
      <c r="G1735" s="5">
        <v>1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10</v>
      </c>
      <c r="Q1735" s="5">
        <v>20</v>
      </c>
      <c r="R1735" s="5">
        <v>25</v>
      </c>
      <c r="S1735" s="5" t="s">
        <v>26</v>
      </c>
      <c r="T1735" s="5"/>
    </row>
    <row r="1736" spans="1:20" x14ac:dyDescent="0.25">
      <c r="A1736" s="5">
        <f>1729</f>
      </c>
      <c r="B1736" s="5" t="s">
        <v>1755</v>
      </c>
      <c r="C1736" s="5" t="s">
        <v>29</v>
      </c>
      <c r="D1736" s="5" t="s">
        <v>26</v>
      </c>
      <c r="E1736" s="5">
        <v>22</v>
      </c>
      <c r="F1736" s="5">
        <v>0</v>
      </c>
      <c r="G1736" s="5">
        <v>1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10</v>
      </c>
      <c r="Q1736" s="5">
        <v>20</v>
      </c>
      <c r="R1736" s="5">
        <v>25</v>
      </c>
      <c r="S1736" s="5" t="s">
        <v>26</v>
      </c>
      <c r="T1736" s="5"/>
    </row>
    <row r="1737" spans="1:20" x14ac:dyDescent="0.25">
      <c r="A1737" s="5">
        <f>1730</f>
      </c>
      <c r="B1737" s="5" t="s">
        <v>1756</v>
      </c>
      <c r="C1737" s="5" t="s">
        <v>29</v>
      </c>
      <c r="D1737" s="5" t="s">
        <v>26</v>
      </c>
      <c r="E1737" s="5">
        <v>22</v>
      </c>
      <c r="F1737" s="5">
        <v>0</v>
      </c>
      <c r="G1737" s="5">
        <v>1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10</v>
      </c>
      <c r="Q1737" s="5">
        <v>20</v>
      </c>
      <c r="R1737" s="5">
        <v>25</v>
      </c>
      <c r="S1737" s="5" t="s">
        <v>26</v>
      </c>
      <c r="T1737" s="5"/>
    </row>
    <row r="1738" spans="1:20" x14ac:dyDescent="0.25">
      <c r="A1738" s="5">
        <f>1731</f>
      </c>
      <c r="B1738" s="5" t="s">
        <v>1757</v>
      </c>
      <c r="C1738" s="5" t="s">
        <v>29</v>
      </c>
      <c r="D1738" s="5" t="s">
        <v>26</v>
      </c>
      <c r="E1738" s="5">
        <v>22</v>
      </c>
      <c r="F1738" s="5">
        <v>0</v>
      </c>
      <c r="G1738" s="5">
        <v>1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10</v>
      </c>
      <c r="Q1738" s="5">
        <v>20</v>
      </c>
      <c r="R1738" s="5">
        <v>25</v>
      </c>
      <c r="S1738" s="5" t="s">
        <v>26</v>
      </c>
      <c r="T1738" s="5"/>
    </row>
    <row r="1739" spans="1:20" x14ac:dyDescent="0.25">
      <c r="A1739" s="5">
        <f>1732</f>
      </c>
      <c r="B1739" s="5" t="s">
        <v>1758</v>
      </c>
      <c r="C1739" s="5" t="s">
        <v>29</v>
      </c>
      <c r="D1739" s="5" t="s">
        <v>26</v>
      </c>
      <c r="E1739" s="5">
        <v>22</v>
      </c>
      <c r="F1739" s="5">
        <v>0</v>
      </c>
      <c r="G1739" s="5">
        <v>1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10</v>
      </c>
      <c r="Q1739" s="5">
        <v>20</v>
      </c>
      <c r="R1739" s="5">
        <v>25</v>
      </c>
      <c r="S1739" s="5" t="s">
        <v>26</v>
      </c>
      <c r="T1739" s="5"/>
    </row>
    <row r="1740" spans="1:20" x14ac:dyDescent="0.25">
      <c r="A1740" s="5">
        <f>1733</f>
      </c>
      <c r="B1740" s="5" t="s">
        <v>1759</v>
      </c>
      <c r="C1740" s="5" t="s">
        <v>29</v>
      </c>
      <c r="D1740" s="5" t="s">
        <v>26</v>
      </c>
      <c r="E1740" s="5">
        <v>22</v>
      </c>
      <c r="F1740" s="5">
        <v>0</v>
      </c>
      <c r="G1740" s="5">
        <v>1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10</v>
      </c>
      <c r="Q1740" s="5">
        <v>20</v>
      </c>
      <c r="R1740" s="5">
        <v>25</v>
      </c>
      <c r="S1740" s="5" t="s">
        <v>26</v>
      </c>
      <c r="T1740" s="5"/>
    </row>
    <row r="1741" spans="1:20" x14ac:dyDescent="0.25">
      <c r="A1741" s="5">
        <f>1734</f>
      </c>
      <c r="B1741" s="5" t="s">
        <v>1760</v>
      </c>
      <c r="C1741" s="5" t="s">
        <v>29</v>
      </c>
      <c r="D1741" s="5" t="s">
        <v>26</v>
      </c>
      <c r="E1741" s="5">
        <v>22</v>
      </c>
      <c r="F1741" s="5">
        <v>0</v>
      </c>
      <c r="G1741" s="5">
        <v>1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10</v>
      </c>
      <c r="Q1741" s="5">
        <v>20</v>
      </c>
      <c r="R1741" s="5">
        <v>25</v>
      </c>
      <c r="S1741" s="5" t="s">
        <v>26</v>
      </c>
      <c r="T1741" s="5"/>
    </row>
    <row r="1742" spans="1:20" x14ac:dyDescent="0.25">
      <c r="A1742" s="5">
        <f>1735</f>
      </c>
      <c r="B1742" s="5" t="s">
        <v>1761</v>
      </c>
      <c r="C1742" s="5" t="s">
        <v>29</v>
      </c>
      <c r="D1742" s="5" t="s">
        <v>26</v>
      </c>
      <c r="E1742" s="5">
        <v>22</v>
      </c>
      <c r="F1742" s="5">
        <v>0</v>
      </c>
      <c r="G1742" s="5">
        <v>1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10</v>
      </c>
      <c r="Q1742" s="5">
        <v>20</v>
      </c>
      <c r="R1742" s="5">
        <v>25</v>
      </c>
      <c r="S1742" s="5" t="s">
        <v>26</v>
      </c>
      <c r="T1742" s="5"/>
    </row>
    <row r="1743" spans="1:20" x14ac:dyDescent="0.25">
      <c r="A1743" s="5">
        <f>1736</f>
      </c>
      <c r="B1743" s="5" t="s">
        <v>1762</v>
      </c>
      <c r="C1743" s="5" t="s">
        <v>29</v>
      </c>
      <c r="D1743" s="5" t="s">
        <v>26</v>
      </c>
      <c r="E1743" s="5">
        <v>22</v>
      </c>
      <c r="F1743" s="5">
        <v>0</v>
      </c>
      <c r="G1743" s="5">
        <v>1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20</v>
      </c>
      <c r="R1743" s="5">
        <v>25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29</v>
      </c>
      <c r="D1744" s="5" t="s">
        <v>26</v>
      </c>
      <c r="E1744" s="5">
        <v>22</v>
      </c>
      <c r="F1744" s="5">
        <v>0</v>
      </c>
      <c r="G1744" s="5">
        <v>1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20</v>
      </c>
      <c r="R1744" s="5">
        <v>25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29</v>
      </c>
      <c r="D1745" s="5" t="s">
        <v>26</v>
      </c>
      <c r="E1745" s="5">
        <v>22</v>
      </c>
      <c r="F1745" s="5">
        <v>0</v>
      </c>
      <c r="G1745" s="5">
        <v>1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20</v>
      </c>
      <c r="R1745" s="5">
        <v>25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29</v>
      </c>
      <c r="D1746" s="5" t="s">
        <v>26</v>
      </c>
      <c r="E1746" s="5">
        <v>22</v>
      </c>
      <c r="F1746" s="5">
        <v>0</v>
      </c>
      <c r="G1746" s="5">
        <v>1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20</v>
      </c>
      <c r="R1746" s="5">
        <v>25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29</v>
      </c>
      <c r="D1747" s="5" t="s">
        <v>26</v>
      </c>
      <c r="E1747" s="5">
        <v>22</v>
      </c>
      <c r="F1747" s="5">
        <v>0</v>
      </c>
      <c r="G1747" s="5">
        <v>1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20</v>
      </c>
      <c r="R1747" s="5">
        <v>25</v>
      </c>
      <c r="S1747" s="5" t="s">
        <v>26</v>
      </c>
      <c r="T1747" s="5"/>
    </row>
    <row r="1748" spans="1:20" x14ac:dyDescent="0.25">
      <c r="A1748" s="5">
        <f>1741</f>
      </c>
      <c r="B1748" s="5" t="s">
        <v>1767</v>
      </c>
      <c r="C1748" s="5" t="s">
        <v>29</v>
      </c>
      <c r="D1748" s="5" t="s">
        <v>26</v>
      </c>
      <c r="E1748" s="5">
        <v>22</v>
      </c>
      <c r="F1748" s="5">
        <v>0</v>
      </c>
      <c r="G1748" s="5">
        <v>1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10</v>
      </c>
      <c r="Q1748" s="5">
        <v>20</v>
      </c>
      <c r="R1748" s="5">
        <v>25</v>
      </c>
      <c r="S1748" s="5" t="s">
        <v>26</v>
      </c>
      <c r="T1748" s="5"/>
    </row>
    <row r="1749" spans="1:20" x14ac:dyDescent="0.25">
      <c r="A1749" s="5">
        <f>1742</f>
      </c>
      <c r="B1749" s="5" t="s">
        <v>1768</v>
      </c>
      <c r="C1749" s="5" t="s">
        <v>29</v>
      </c>
      <c r="D1749" s="5" t="s">
        <v>26</v>
      </c>
      <c r="E1749" s="5">
        <v>22</v>
      </c>
      <c r="F1749" s="5">
        <v>0</v>
      </c>
      <c r="G1749" s="5">
        <v>1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10</v>
      </c>
      <c r="Q1749" s="5">
        <v>20</v>
      </c>
      <c r="R1749" s="5">
        <v>25</v>
      </c>
      <c r="S1749" s="5" t="s">
        <v>26</v>
      </c>
      <c r="T1749" s="5"/>
    </row>
    <row r="1750" spans="1:20" x14ac:dyDescent="0.25">
      <c r="A1750" s="5">
        <f>1743</f>
      </c>
      <c r="B1750" s="5" t="s">
        <v>1769</v>
      </c>
      <c r="C1750" s="5" t="s">
        <v>29</v>
      </c>
      <c r="D1750" s="5" t="s">
        <v>26</v>
      </c>
      <c r="E1750" s="5">
        <v>22</v>
      </c>
      <c r="F1750" s="5">
        <v>0</v>
      </c>
      <c r="G1750" s="5">
        <v>1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10</v>
      </c>
      <c r="Q1750" s="5">
        <v>20</v>
      </c>
      <c r="R1750" s="5">
        <v>25</v>
      </c>
      <c r="S1750" s="5" t="s">
        <v>26</v>
      </c>
      <c r="T1750" s="5"/>
    </row>
    <row r="1751" spans="1:20" x14ac:dyDescent="0.25">
      <c r="A1751" s="5">
        <f>1744</f>
      </c>
      <c r="B1751" s="5" t="s">
        <v>1770</v>
      </c>
      <c r="C1751" s="5" t="s">
        <v>29</v>
      </c>
      <c r="D1751" s="5" t="s">
        <v>26</v>
      </c>
      <c r="E1751" s="5">
        <v>22</v>
      </c>
      <c r="F1751" s="5">
        <v>0</v>
      </c>
      <c r="G1751" s="5">
        <v>1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10</v>
      </c>
      <c r="Q1751" s="5">
        <v>20</v>
      </c>
      <c r="R1751" s="5">
        <v>25</v>
      </c>
      <c r="S1751" s="5" t="s">
        <v>26</v>
      </c>
      <c r="T1751" s="5"/>
    </row>
    <row r="1752" spans="1:20" x14ac:dyDescent="0.25">
      <c r="A1752" s="5">
        <f>1745</f>
      </c>
      <c r="B1752" s="5" t="s">
        <v>1771</v>
      </c>
      <c r="C1752" s="5" t="s">
        <v>29</v>
      </c>
      <c r="D1752" s="5" t="s">
        <v>26</v>
      </c>
      <c r="E1752" s="5">
        <v>22</v>
      </c>
      <c r="F1752" s="5">
        <v>0</v>
      </c>
      <c r="G1752" s="5">
        <v>1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10</v>
      </c>
      <c r="Q1752" s="5">
        <v>20</v>
      </c>
      <c r="R1752" s="5">
        <v>25</v>
      </c>
      <c r="S1752" s="5" t="s">
        <v>26</v>
      </c>
      <c r="T1752" s="5"/>
    </row>
    <row r="1753" spans="1:20" x14ac:dyDescent="0.25">
      <c r="A1753" s="5">
        <f>1746</f>
      </c>
      <c r="B1753" s="5" t="s">
        <v>1772</v>
      </c>
      <c r="C1753" s="5" t="s">
        <v>29</v>
      </c>
      <c r="D1753" s="5" t="s">
        <v>26</v>
      </c>
      <c r="E1753" s="5">
        <v>22</v>
      </c>
      <c r="F1753" s="5">
        <v>0</v>
      </c>
      <c r="G1753" s="5">
        <v>1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10</v>
      </c>
      <c r="Q1753" s="5">
        <v>20</v>
      </c>
      <c r="R1753" s="5">
        <v>25</v>
      </c>
      <c r="S1753" s="5" t="s">
        <v>26</v>
      </c>
      <c r="T1753" s="5"/>
    </row>
    <row r="1754" spans="1:20" x14ac:dyDescent="0.25">
      <c r="A1754" s="5">
        <f>1747</f>
      </c>
      <c r="B1754" s="5" t="s">
        <v>1773</v>
      </c>
      <c r="C1754" s="5" t="s">
        <v>29</v>
      </c>
      <c r="D1754" s="5" t="s">
        <v>26</v>
      </c>
      <c r="E1754" s="5">
        <v>22</v>
      </c>
      <c r="F1754" s="5">
        <v>0</v>
      </c>
      <c r="G1754" s="5">
        <v>1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10</v>
      </c>
      <c r="Q1754" s="5">
        <v>20</v>
      </c>
      <c r="R1754" s="5">
        <v>25</v>
      </c>
      <c r="S1754" s="5" t="s">
        <v>26</v>
      </c>
      <c r="T1754" s="5"/>
    </row>
    <row r="1755" spans="1:20" x14ac:dyDescent="0.25">
      <c r="A1755" s="5">
        <f>1748</f>
      </c>
      <c r="B1755" s="5" t="s">
        <v>1774</v>
      </c>
      <c r="C1755" s="5" t="s">
        <v>29</v>
      </c>
      <c r="D1755" s="5" t="s">
        <v>26</v>
      </c>
      <c r="E1755" s="5">
        <v>22</v>
      </c>
      <c r="F1755" s="5">
        <v>0</v>
      </c>
      <c r="G1755" s="5">
        <v>1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10</v>
      </c>
      <c r="Q1755" s="5">
        <v>20</v>
      </c>
      <c r="R1755" s="5">
        <v>25</v>
      </c>
      <c r="S1755" s="5" t="s">
        <v>26</v>
      </c>
      <c r="T1755" s="5"/>
    </row>
    <row r="1756" spans="1:20" x14ac:dyDescent="0.25">
      <c r="A1756" s="5">
        <f>1749</f>
      </c>
      <c r="B1756" s="5" t="s">
        <v>1775</v>
      </c>
      <c r="C1756" s="5" t="s">
        <v>29</v>
      </c>
      <c r="D1756" s="5" t="s">
        <v>26</v>
      </c>
      <c r="E1756" s="5">
        <v>22</v>
      </c>
      <c r="F1756" s="5">
        <v>0</v>
      </c>
      <c r="G1756" s="5">
        <v>1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10</v>
      </c>
      <c r="Q1756" s="5">
        <v>20</v>
      </c>
      <c r="R1756" s="5">
        <v>25</v>
      </c>
      <c r="S1756" s="5" t="s">
        <v>26</v>
      </c>
      <c r="T1756" s="5"/>
    </row>
    <row r="1757" spans="1:20" x14ac:dyDescent="0.25">
      <c r="A1757" s="5">
        <f>1750</f>
      </c>
      <c r="B1757" s="5" t="s">
        <v>1776</v>
      </c>
      <c r="C1757" s="5" t="s">
        <v>29</v>
      </c>
      <c r="D1757" s="5" t="s">
        <v>26</v>
      </c>
      <c r="E1757" s="5">
        <v>22</v>
      </c>
      <c r="F1757" s="5">
        <v>0</v>
      </c>
      <c r="G1757" s="5">
        <v>1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10</v>
      </c>
      <c r="Q1757" s="5">
        <v>20</v>
      </c>
      <c r="R1757" s="5">
        <v>25</v>
      </c>
      <c r="S1757" s="5" t="s">
        <v>26</v>
      </c>
      <c r="T1757" s="5"/>
    </row>
    <row r="1758" spans="1:20" x14ac:dyDescent="0.25">
      <c r="A1758" s="5">
        <f>1751</f>
      </c>
      <c r="B1758" s="5" t="s">
        <v>1777</v>
      </c>
      <c r="C1758" s="5" t="s">
        <v>29</v>
      </c>
      <c r="D1758" s="5" t="s">
        <v>26</v>
      </c>
      <c r="E1758" s="5">
        <v>22</v>
      </c>
      <c r="F1758" s="5">
        <v>0</v>
      </c>
      <c r="G1758" s="5">
        <v>1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10</v>
      </c>
      <c r="Q1758" s="5">
        <v>20</v>
      </c>
      <c r="R1758" s="5">
        <v>25</v>
      </c>
      <c r="S1758" s="5" t="s">
        <v>26</v>
      </c>
      <c r="T1758" s="5"/>
    </row>
    <row r="1759" spans="1:20" x14ac:dyDescent="0.25">
      <c r="A1759" s="5">
        <f>1752</f>
      </c>
      <c r="B1759" s="5" t="s">
        <v>1778</v>
      </c>
      <c r="C1759" s="5" t="s">
        <v>29</v>
      </c>
      <c r="D1759" s="5" t="s">
        <v>26</v>
      </c>
      <c r="E1759" s="5">
        <v>22</v>
      </c>
      <c r="F1759" s="5">
        <v>0</v>
      </c>
      <c r="G1759" s="5">
        <v>1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10</v>
      </c>
      <c r="Q1759" s="5">
        <v>20</v>
      </c>
      <c r="R1759" s="5">
        <v>25</v>
      </c>
      <c r="S1759" s="5" t="s">
        <v>26</v>
      </c>
      <c r="T1759" s="5"/>
    </row>
    <row r="1760" spans="1:20" x14ac:dyDescent="0.25">
      <c r="A1760" s="5">
        <f>1753</f>
      </c>
      <c r="B1760" s="5" t="s">
        <v>1779</v>
      </c>
      <c r="C1760" s="5" t="s">
        <v>29</v>
      </c>
      <c r="D1760" s="5" t="s">
        <v>26</v>
      </c>
      <c r="E1760" s="5">
        <v>22</v>
      </c>
      <c r="F1760" s="5">
        <v>0</v>
      </c>
      <c r="G1760" s="5">
        <v>1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10</v>
      </c>
      <c r="Q1760" s="5">
        <v>20</v>
      </c>
      <c r="R1760" s="5">
        <v>25</v>
      </c>
      <c r="S1760" s="5" t="s">
        <v>26</v>
      </c>
      <c r="T1760" s="5"/>
    </row>
    <row r="1761" spans="1:20" x14ac:dyDescent="0.25">
      <c r="A1761" s="5">
        <f>1754</f>
      </c>
      <c r="B1761" s="5" t="s">
        <v>1780</v>
      </c>
      <c r="C1761" s="5" t="s">
        <v>29</v>
      </c>
      <c r="D1761" s="5" t="s">
        <v>26</v>
      </c>
      <c r="E1761" s="5">
        <v>22</v>
      </c>
      <c r="F1761" s="5">
        <v>0</v>
      </c>
      <c r="G1761" s="5">
        <v>1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10</v>
      </c>
      <c r="Q1761" s="5">
        <v>20</v>
      </c>
      <c r="R1761" s="5">
        <v>25</v>
      </c>
      <c r="S1761" s="5" t="s">
        <v>26</v>
      </c>
      <c r="T1761" s="5"/>
    </row>
    <row r="1762" spans="1:20" x14ac:dyDescent="0.25">
      <c r="A1762" s="5">
        <f>1755</f>
      </c>
      <c r="B1762" s="5" t="s">
        <v>1781</v>
      </c>
      <c r="C1762" s="5" t="s">
        <v>29</v>
      </c>
      <c r="D1762" s="5" t="s">
        <v>26</v>
      </c>
      <c r="E1762" s="5">
        <v>22</v>
      </c>
      <c r="F1762" s="5">
        <v>0</v>
      </c>
      <c r="G1762" s="5">
        <v>1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10</v>
      </c>
      <c r="Q1762" s="5">
        <v>20</v>
      </c>
      <c r="R1762" s="5">
        <v>25</v>
      </c>
      <c r="S1762" s="5" t="s">
        <v>26</v>
      </c>
      <c r="T1762" s="5"/>
    </row>
    <row r="1763" spans="1:20" x14ac:dyDescent="0.25">
      <c r="A1763" s="5">
        <f>1756</f>
      </c>
      <c r="B1763" s="5" t="s">
        <v>1782</v>
      </c>
      <c r="C1763" s="5" t="s">
        <v>29</v>
      </c>
      <c r="D1763" s="5" t="s">
        <v>26</v>
      </c>
      <c r="E1763" s="5">
        <v>22</v>
      </c>
      <c r="F1763" s="5">
        <v>0</v>
      </c>
      <c r="G1763" s="5">
        <v>1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10</v>
      </c>
      <c r="Q1763" s="5">
        <v>20</v>
      </c>
      <c r="R1763" s="5">
        <v>25</v>
      </c>
      <c r="S1763" s="5" t="s">
        <v>26</v>
      </c>
      <c r="T1763" s="5"/>
    </row>
    <row r="1764" spans="1:20" x14ac:dyDescent="0.25">
      <c r="A1764" s="5">
        <f>1757</f>
      </c>
      <c r="B1764" s="5" t="s">
        <v>1783</v>
      </c>
      <c r="C1764" s="5" t="s">
        <v>29</v>
      </c>
      <c r="D1764" s="5" t="s">
        <v>26</v>
      </c>
      <c r="E1764" s="5">
        <v>22</v>
      </c>
      <c r="F1764" s="5">
        <v>0</v>
      </c>
      <c r="G1764" s="5">
        <v>1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10</v>
      </c>
      <c r="Q1764" s="5">
        <v>20</v>
      </c>
      <c r="R1764" s="5">
        <v>25</v>
      </c>
      <c r="S1764" s="5" t="s">
        <v>26</v>
      </c>
      <c r="T1764" s="5"/>
    </row>
    <row r="1765" spans="1:20" x14ac:dyDescent="0.25">
      <c r="A1765" s="5">
        <f>1758</f>
      </c>
      <c r="B1765" s="5" t="s">
        <v>1784</v>
      </c>
      <c r="C1765" s="5" t="s">
        <v>29</v>
      </c>
      <c r="D1765" s="5" t="s">
        <v>26</v>
      </c>
      <c r="E1765" s="5">
        <v>22</v>
      </c>
      <c r="F1765" s="5">
        <v>0</v>
      </c>
      <c r="G1765" s="5">
        <v>1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10</v>
      </c>
      <c r="Q1765" s="5">
        <v>20</v>
      </c>
      <c r="R1765" s="5">
        <v>25</v>
      </c>
      <c r="S1765" s="5" t="s">
        <v>26</v>
      </c>
      <c r="T1765" s="5"/>
    </row>
    <row r="1766" spans="1:20" x14ac:dyDescent="0.25">
      <c r="A1766" s="5">
        <f>1759</f>
      </c>
      <c r="B1766" s="5" t="s">
        <v>1785</v>
      </c>
      <c r="C1766" s="5" t="s">
        <v>29</v>
      </c>
      <c r="D1766" s="5" t="s">
        <v>26</v>
      </c>
      <c r="E1766" s="5">
        <v>22</v>
      </c>
      <c r="F1766" s="5">
        <v>0</v>
      </c>
      <c r="G1766" s="5">
        <v>1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10</v>
      </c>
      <c r="Q1766" s="5">
        <v>20</v>
      </c>
      <c r="R1766" s="5">
        <v>25</v>
      </c>
      <c r="S1766" s="5" t="s">
        <v>26</v>
      </c>
      <c r="T1766" s="5"/>
    </row>
    <row r="1767" spans="1:20" x14ac:dyDescent="0.25">
      <c r="A1767" s="5">
        <f>1760</f>
      </c>
      <c r="B1767" s="5" t="s">
        <v>1786</v>
      </c>
      <c r="C1767" s="5" t="s">
        <v>29</v>
      </c>
      <c r="D1767" s="5" t="s">
        <v>26</v>
      </c>
      <c r="E1767" s="5">
        <v>22</v>
      </c>
      <c r="F1767" s="5">
        <v>0</v>
      </c>
      <c r="G1767" s="5">
        <v>1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10</v>
      </c>
      <c r="Q1767" s="5">
        <v>20</v>
      </c>
      <c r="R1767" s="5">
        <v>25</v>
      </c>
      <c r="S1767" s="5" t="s">
        <v>26</v>
      </c>
      <c r="T1767" s="5"/>
    </row>
    <row r="1768" spans="1:20" x14ac:dyDescent="0.25">
      <c r="A1768" s="5">
        <f>1761</f>
      </c>
      <c r="B1768" s="5" t="s">
        <v>1787</v>
      </c>
      <c r="C1768" s="5" t="s">
        <v>29</v>
      </c>
      <c r="D1768" s="5" t="s">
        <v>26</v>
      </c>
      <c r="E1768" s="5">
        <v>22</v>
      </c>
      <c r="F1768" s="5">
        <v>0</v>
      </c>
      <c r="G1768" s="5">
        <v>1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10</v>
      </c>
      <c r="Q1768" s="5">
        <v>20</v>
      </c>
      <c r="R1768" s="5">
        <v>25</v>
      </c>
      <c r="S1768" s="5" t="s">
        <v>26</v>
      </c>
      <c r="T1768" s="5"/>
    </row>
    <row r="1769" spans="1:20" x14ac:dyDescent="0.25">
      <c r="A1769" s="5">
        <f>1762</f>
      </c>
      <c r="B1769" s="5" t="s">
        <v>1788</v>
      </c>
      <c r="C1769" s="5" t="s">
        <v>29</v>
      </c>
      <c r="D1769" s="5" t="s">
        <v>26</v>
      </c>
      <c r="E1769" s="5">
        <v>22</v>
      </c>
      <c r="F1769" s="5">
        <v>0</v>
      </c>
      <c r="G1769" s="5">
        <v>1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10</v>
      </c>
      <c r="Q1769" s="5">
        <v>20</v>
      </c>
      <c r="R1769" s="5">
        <v>25</v>
      </c>
      <c r="S1769" s="5" t="s">
        <v>26</v>
      </c>
      <c r="T1769" s="5"/>
    </row>
    <row r="1770" spans="1:20" x14ac:dyDescent="0.25">
      <c r="A1770" s="5">
        <f>1763</f>
      </c>
      <c r="B1770" s="5" t="s">
        <v>1789</v>
      </c>
      <c r="C1770" s="5" t="s">
        <v>29</v>
      </c>
      <c r="D1770" s="5" t="s">
        <v>26</v>
      </c>
      <c r="E1770" s="5">
        <v>22</v>
      </c>
      <c r="F1770" s="5">
        <v>0</v>
      </c>
      <c r="G1770" s="5">
        <v>1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10</v>
      </c>
      <c r="Q1770" s="5">
        <v>20</v>
      </c>
      <c r="R1770" s="5">
        <v>25</v>
      </c>
      <c r="S1770" s="5" t="s">
        <v>26</v>
      </c>
      <c r="T1770" s="5"/>
    </row>
    <row r="1771" spans="1:20" x14ac:dyDescent="0.25">
      <c r="A1771" s="5">
        <f>1764</f>
      </c>
      <c r="B1771" s="5" t="s">
        <v>1790</v>
      </c>
      <c r="C1771" s="5" t="s">
        <v>29</v>
      </c>
      <c r="D1771" s="5" t="s">
        <v>26</v>
      </c>
      <c r="E1771" s="5">
        <v>22</v>
      </c>
      <c r="F1771" s="5">
        <v>0</v>
      </c>
      <c r="G1771" s="5">
        <v>1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10</v>
      </c>
      <c r="Q1771" s="5">
        <v>20</v>
      </c>
      <c r="R1771" s="5">
        <v>25</v>
      </c>
      <c r="S1771" s="5" t="s">
        <v>26</v>
      </c>
      <c r="T1771" s="5"/>
    </row>
    <row r="1772" spans="1:20" x14ac:dyDescent="0.25">
      <c r="A1772" s="5">
        <f>1765</f>
      </c>
      <c r="B1772" s="5" t="s">
        <v>1791</v>
      </c>
      <c r="C1772" s="5" t="s">
        <v>29</v>
      </c>
      <c r="D1772" s="5" t="s">
        <v>26</v>
      </c>
      <c r="E1772" s="5">
        <v>22</v>
      </c>
      <c r="F1772" s="5">
        <v>0</v>
      </c>
      <c r="G1772" s="5">
        <v>1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10</v>
      </c>
      <c r="Q1772" s="5">
        <v>20</v>
      </c>
      <c r="R1772" s="5">
        <v>25</v>
      </c>
      <c r="S1772" s="5" t="s">
        <v>26</v>
      </c>
      <c r="T1772" s="5"/>
    </row>
    <row r="1773" spans="1:20" x14ac:dyDescent="0.25">
      <c r="A1773" s="5">
        <f>1766</f>
      </c>
      <c r="B1773" s="5" t="s">
        <v>1792</v>
      </c>
      <c r="C1773" s="5" t="s">
        <v>29</v>
      </c>
      <c r="D1773" s="5" t="s">
        <v>26</v>
      </c>
      <c r="E1773" s="5">
        <v>22</v>
      </c>
      <c r="F1773" s="5">
        <v>0</v>
      </c>
      <c r="G1773" s="5">
        <v>1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10</v>
      </c>
      <c r="Q1773" s="5">
        <v>20</v>
      </c>
      <c r="R1773" s="5">
        <v>25</v>
      </c>
      <c r="S1773" s="5" t="s">
        <v>26</v>
      </c>
      <c r="T1773" s="5"/>
    </row>
    <row r="1774" spans="1:20" x14ac:dyDescent="0.25">
      <c r="A1774" s="5">
        <f>1767</f>
      </c>
      <c r="B1774" s="5" t="s">
        <v>1793</v>
      </c>
      <c r="C1774" s="5" t="s">
        <v>29</v>
      </c>
      <c r="D1774" s="5" t="s">
        <v>26</v>
      </c>
      <c r="E1774" s="5">
        <v>22</v>
      </c>
      <c r="F1774" s="5">
        <v>0</v>
      </c>
      <c r="G1774" s="5">
        <v>1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10</v>
      </c>
      <c r="Q1774" s="5">
        <v>20</v>
      </c>
      <c r="R1774" s="5">
        <v>25</v>
      </c>
      <c r="S1774" s="5" t="s">
        <v>26</v>
      </c>
      <c r="T1774" s="5"/>
    </row>
    <row r="1775" spans="1:20" x14ac:dyDescent="0.25">
      <c r="A1775" s="5">
        <f>1768</f>
      </c>
      <c r="B1775" s="5" t="s">
        <v>1794</v>
      </c>
      <c r="C1775" s="5" t="s">
        <v>29</v>
      </c>
      <c r="D1775" s="5" t="s">
        <v>26</v>
      </c>
      <c r="E1775" s="5">
        <v>22</v>
      </c>
      <c r="F1775" s="5">
        <v>0</v>
      </c>
      <c r="G1775" s="5">
        <v>1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10</v>
      </c>
      <c r="Q1775" s="5">
        <v>20</v>
      </c>
      <c r="R1775" s="5">
        <v>25</v>
      </c>
      <c r="S1775" s="5" t="s">
        <v>26</v>
      </c>
      <c r="T1775" s="5"/>
    </row>
    <row r="1776" spans="1:20" x14ac:dyDescent="0.25">
      <c r="A1776" s="5">
        <f>1769</f>
      </c>
      <c r="B1776" s="5" t="s">
        <v>1795</v>
      </c>
      <c r="C1776" s="5" t="s">
        <v>29</v>
      </c>
      <c r="D1776" s="5" t="s">
        <v>26</v>
      </c>
      <c r="E1776" s="5">
        <v>22</v>
      </c>
      <c r="F1776" s="5">
        <v>0</v>
      </c>
      <c r="G1776" s="5">
        <v>1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10</v>
      </c>
      <c r="Q1776" s="5">
        <v>20</v>
      </c>
      <c r="R1776" s="5">
        <v>25</v>
      </c>
      <c r="S1776" s="5" t="s">
        <v>26</v>
      </c>
      <c r="T1776" s="5"/>
    </row>
    <row r="1777" spans="1:20" x14ac:dyDescent="0.25">
      <c r="A1777" s="5">
        <f>1770</f>
      </c>
      <c r="B1777" s="5" t="s">
        <v>1796</v>
      </c>
      <c r="C1777" s="5" t="s">
        <v>29</v>
      </c>
      <c r="D1777" s="5" t="s">
        <v>26</v>
      </c>
      <c r="E1777" s="5">
        <v>22</v>
      </c>
      <c r="F1777" s="5">
        <v>0</v>
      </c>
      <c r="G1777" s="5">
        <v>1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10</v>
      </c>
      <c r="Q1777" s="5">
        <v>20</v>
      </c>
      <c r="R1777" s="5">
        <v>25</v>
      </c>
      <c r="S1777" s="5" t="s">
        <v>26</v>
      </c>
      <c r="T1777" s="5"/>
    </row>
    <row r="1778" spans="1:20" x14ac:dyDescent="0.25">
      <c r="A1778" s="5">
        <f>1771</f>
      </c>
      <c r="B1778" s="5" t="s">
        <v>1797</v>
      </c>
      <c r="C1778" s="5" t="s">
        <v>29</v>
      </c>
      <c r="D1778" s="5" t="s">
        <v>26</v>
      </c>
      <c r="E1778" s="5">
        <v>22</v>
      </c>
      <c r="F1778" s="5">
        <v>0</v>
      </c>
      <c r="G1778" s="5">
        <v>1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10</v>
      </c>
      <c r="Q1778" s="5">
        <v>20</v>
      </c>
      <c r="R1778" s="5">
        <v>25</v>
      </c>
      <c r="S1778" s="5" t="s">
        <v>26</v>
      </c>
      <c r="T1778" s="5"/>
    </row>
    <row r="1779" spans="1:20" x14ac:dyDescent="0.25">
      <c r="A1779" s="5">
        <f>1772</f>
      </c>
      <c r="B1779" s="5" t="s">
        <v>1798</v>
      </c>
      <c r="C1779" s="5" t="s">
        <v>29</v>
      </c>
      <c r="D1779" s="5" t="s">
        <v>26</v>
      </c>
      <c r="E1779" s="5">
        <v>22</v>
      </c>
      <c r="F1779" s="5">
        <v>0</v>
      </c>
      <c r="G1779" s="5">
        <v>1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10</v>
      </c>
      <c r="Q1779" s="5">
        <v>20</v>
      </c>
      <c r="R1779" s="5">
        <v>25</v>
      </c>
      <c r="S1779" s="5" t="s">
        <v>26</v>
      </c>
      <c r="T1779" s="5"/>
    </row>
    <row r="1780" spans="1:20" x14ac:dyDescent="0.25">
      <c r="A1780" s="5">
        <f>1773</f>
      </c>
      <c r="B1780" s="5" t="s">
        <v>1799</v>
      </c>
      <c r="C1780" s="5" t="s">
        <v>29</v>
      </c>
      <c r="D1780" s="5" t="s">
        <v>26</v>
      </c>
      <c r="E1780" s="5">
        <v>22</v>
      </c>
      <c r="F1780" s="5">
        <v>0</v>
      </c>
      <c r="G1780" s="5">
        <v>1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10</v>
      </c>
      <c r="Q1780" s="5">
        <v>20</v>
      </c>
      <c r="R1780" s="5">
        <v>25</v>
      </c>
      <c r="S1780" s="5" t="s">
        <v>26</v>
      </c>
      <c r="T1780" s="5"/>
    </row>
    <row r="1781" spans="1:20" x14ac:dyDescent="0.25">
      <c r="A1781" s="5">
        <f>1774</f>
      </c>
      <c r="B1781" s="5" t="s">
        <v>1800</v>
      </c>
      <c r="C1781" s="5" t="s">
        <v>29</v>
      </c>
      <c r="D1781" s="5" t="s">
        <v>26</v>
      </c>
      <c r="E1781" s="5">
        <v>22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10</v>
      </c>
      <c r="Q1781" s="5">
        <v>20</v>
      </c>
      <c r="R1781" s="5">
        <v>25</v>
      </c>
      <c r="S1781" s="5" t="s">
        <v>26</v>
      </c>
      <c r="T1781" s="5"/>
    </row>
    <row r="1782" spans="1:20" x14ac:dyDescent="0.25">
      <c r="A1782" s="5">
        <f>1775</f>
      </c>
      <c r="B1782" s="5" t="s">
        <v>1801</v>
      </c>
      <c r="C1782" s="5" t="s">
        <v>29</v>
      </c>
      <c r="D1782" s="5" t="s">
        <v>26</v>
      </c>
      <c r="E1782" s="5">
        <v>22</v>
      </c>
      <c r="F1782" s="5">
        <v>0</v>
      </c>
      <c r="G1782" s="5">
        <v>1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10</v>
      </c>
      <c r="Q1782" s="5">
        <v>20</v>
      </c>
      <c r="R1782" s="5">
        <v>25</v>
      </c>
      <c r="S1782" s="5" t="s">
        <v>26</v>
      </c>
      <c r="T1782" s="5"/>
    </row>
    <row r="1783" spans="1:20" x14ac:dyDescent="0.25">
      <c r="A1783" s="5">
        <f>1776</f>
      </c>
      <c r="B1783" s="5" t="s">
        <v>1802</v>
      </c>
      <c r="C1783" s="5" t="s">
        <v>29</v>
      </c>
      <c r="D1783" s="5" t="s">
        <v>26</v>
      </c>
      <c r="E1783" s="5">
        <v>22</v>
      </c>
      <c r="F1783" s="5">
        <v>0</v>
      </c>
      <c r="G1783" s="5">
        <v>1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10</v>
      </c>
      <c r="Q1783" s="5">
        <v>20</v>
      </c>
      <c r="R1783" s="5">
        <v>25</v>
      </c>
      <c r="S1783" s="5" t="s">
        <v>26</v>
      </c>
      <c r="T1783" s="5"/>
    </row>
    <row r="1784" spans="1:20" x14ac:dyDescent="0.25">
      <c r="A1784" s="5">
        <f>1777</f>
      </c>
      <c r="B1784" s="5" t="s">
        <v>1803</v>
      </c>
      <c r="C1784" s="5" t="s">
        <v>29</v>
      </c>
      <c r="D1784" s="5" t="s">
        <v>26</v>
      </c>
      <c r="E1784" s="5">
        <v>22</v>
      </c>
      <c r="F1784" s="5">
        <v>0</v>
      </c>
      <c r="G1784" s="5">
        <v>1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10</v>
      </c>
      <c r="Q1784" s="5">
        <v>20</v>
      </c>
      <c r="R1784" s="5">
        <v>25</v>
      </c>
      <c r="S1784" s="5" t="s">
        <v>26</v>
      </c>
      <c r="T1784" s="5"/>
    </row>
    <row r="1785" spans="1:20" x14ac:dyDescent="0.25">
      <c r="A1785" s="5">
        <f>1778</f>
      </c>
      <c r="B1785" s="5" t="s">
        <v>1804</v>
      </c>
      <c r="C1785" s="5" t="s">
        <v>29</v>
      </c>
      <c r="D1785" s="5" t="s">
        <v>26</v>
      </c>
      <c r="E1785" s="5">
        <v>22</v>
      </c>
      <c r="F1785" s="5">
        <v>0</v>
      </c>
      <c r="G1785" s="5">
        <v>1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10</v>
      </c>
      <c r="Q1785" s="5">
        <v>20</v>
      </c>
      <c r="R1785" s="5">
        <v>25</v>
      </c>
      <c r="S1785" s="5" t="s">
        <v>26</v>
      </c>
      <c r="T1785" s="5"/>
    </row>
    <row r="1786" spans="1:20" x14ac:dyDescent="0.25">
      <c r="A1786" s="5">
        <f>1779</f>
      </c>
      <c r="B1786" s="5" t="s">
        <v>1805</v>
      </c>
      <c r="C1786" s="5" t="s">
        <v>29</v>
      </c>
      <c r="D1786" s="5" t="s">
        <v>26</v>
      </c>
      <c r="E1786" s="5">
        <v>22</v>
      </c>
      <c r="F1786" s="5">
        <v>0</v>
      </c>
      <c r="G1786" s="5">
        <v>1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10</v>
      </c>
      <c r="Q1786" s="5">
        <v>20</v>
      </c>
      <c r="R1786" s="5">
        <v>25</v>
      </c>
      <c r="S1786" s="5" t="s">
        <v>26</v>
      </c>
      <c r="T1786" s="5"/>
    </row>
    <row r="1787" spans="1:20" x14ac:dyDescent="0.25">
      <c r="A1787" s="5">
        <f>1780</f>
      </c>
      <c r="B1787" s="5" t="s">
        <v>1806</v>
      </c>
      <c r="C1787" s="5" t="s">
        <v>29</v>
      </c>
      <c r="D1787" s="5" t="s">
        <v>26</v>
      </c>
      <c r="E1787" s="5">
        <v>22</v>
      </c>
      <c r="F1787" s="5">
        <v>0</v>
      </c>
      <c r="G1787" s="5">
        <v>1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10</v>
      </c>
      <c r="Q1787" s="5">
        <v>20</v>
      </c>
      <c r="R1787" s="5">
        <v>25</v>
      </c>
      <c r="S1787" s="5" t="s">
        <v>26</v>
      </c>
      <c r="T1787" s="5"/>
    </row>
    <row r="1788" spans="1:20" x14ac:dyDescent="0.25">
      <c r="A1788" s="5">
        <f>1781</f>
      </c>
      <c r="B1788" s="5" t="s">
        <v>1807</v>
      </c>
      <c r="C1788" s="5" t="s">
        <v>29</v>
      </c>
      <c r="D1788" s="5" t="s">
        <v>26</v>
      </c>
      <c r="E1788" s="5">
        <v>22</v>
      </c>
      <c r="F1788" s="5">
        <v>0</v>
      </c>
      <c r="G1788" s="5">
        <v>1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10</v>
      </c>
      <c r="Q1788" s="5">
        <v>20</v>
      </c>
      <c r="R1788" s="5">
        <v>25</v>
      </c>
      <c r="S1788" s="5" t="s">
        <v>26</v>
      </c>
      <c r="T1788" s="5"/>
    </row>
    <row r="1789" spans="1:20" x14ac:dyDescent="0.25">
      <c r="A1789" s="5">
        <f>1782</f>
      </c>
      <c r="B1789" s="5" t="s">
        <v>1808</v>
      </c>
      <c r="C1789" s="5" t="s">
        <v>29</v>
      </c>
      <c r="D1789" s="5" t="s">
        <v>26</v>
      </c>
      <c r="E1789" s="5">
        <v>22</v>
      </c>
      <c r="F1789" s="5">
        <v>0</v>
      </c>
      <c r="G1789" s="5">
        <v>1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10</v>
      </c>
      <c r="Q1789" s="5">
        <v>20</v>
      </c>
      <c r="R1789" s="5">
        <v>25</v>
      </c>
      <c r="S1789" s="5" t="s">
        <v>26</v>
      </c>
      <c r="T1789" s="5"/>
    </row>
    <row r="1790" spans="1:20" x14ac:dyDescent="0.25">
      <c r="A1790" s="5">
        <f>1783</f>
      </c>
      <c r="B1790" s="5" t="s">
        <v>1809</v>
      </c>
      <c r="C1790" s="5" t="s">
        <v>29</v>
      </c>
      <c r="D1790" s="5" t="s">
        <v>26</v>
      </c>
      <c r="E1790" s="5">
        <v>22</v>
      </c>
      <c r="F1790" s="5">
        <v>0</v>
      </c>
      <c r="G1790" s="5">
        <v>1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10</v>
      </c>
      <c r="Q1790" s="5">
        <v>20</v>
      </c>
      <c r="R1790" s="5">
        <v>25</v>
      </c>
      <c r="S1790" s="5" t="s">
        <v>26</v>
      </c>
      <c r="T1790" s="5"/>
    </row>
    <row r="1791" spans="1:20" x14ac:dyDescent="0.25">
      <c r="A1791" s="5">
        <f>1784</f>
      </c>
      <c r="B1791" s="5" t="s">
        <v>1810</v>
      </c>
      <c r="C1791" s="5" t="s">
        <v>29</v>
      </c>
      <c r="D1791" s="5" t="s">
        <v>26</v>
      </c>
      <c r="E1791" s="5">
        <v>22</v>
      </c>
      <c r="F1791" s="5">
        <v>0</v>
      </c>
      <c r="G1791" s="5">
        <v>1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10</v>
      </c>
      <c r="Q1791" s="5">
        <v>20</v>
      </c>
      <c r="R1791" s="5">
        <v>25</v>
      </c>
      <c r="S1791" s="5" t="s">
        <v>26</v>
      </c>
      <c r="T1791" s="5"/>
    </row>
    <row r="1792" spans="1:20" x14ac:dyDescent="0.25">
      <c r="A1792" s="5">
        <f>1785</f>
      </c>
      <c r="B1792" s="5" t="s">
        <v>1811</v>
      </c>
      <c r="C1792" s="5" t="s">
        <v>29</v>
      </c>
      <c r="D1792" s="5" t="s">
        <v>26</v>
      </c>
      <c r="E1792" s="5">
        <v>22</v>
      </c>
      <c r="F1792" s="5">
        <v>0</v>
      </c>
      <c r="G1792" s="5">
        <v>1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10</v>
      </c>
      <c r="Q1792" s="5">
        <v>20</v>
      </c>
      <c r="R1792" s="5">
        <v>25</v>
      </c>
      <c r="S1792" s="5" t="s">
        <v>26</v>
      </c>
      <c r="T1792" s="5"/>
    </row>
    <row r="1793" spans="1:20" x14ac:dyDescent="0.25">
      <c r="A1793" s="5">
        <f>1786</f>
      </c>
      <c r="B1793" s="5" t="s">
        <v>1812</v>
      </c>
      <c r="C1793" s="5" t="s">
        <v>29</v>
      </c>
      <c r="D1793" s="5" t="s">
        <v>26</v>
      </c>
      <c r="E1793" s="5">
        <v>22</v>
      </c>
      <c r="F1793" s="5">
        <v>0</v>
      </c>
      <c r="G1793" s="5">
        <v>1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10</v>
      </c>
      <c r="Q1793" s="5">
        <v>20</v>
      </c>
      <c r="R1793" s="5">
        <v>25</v>
      </c>
      <c r="S1793" s="5" t="s">
        <v>26</v>
      </c>
      <c r="T1793" s="5"/>
    </row>
    <row r="1794" spans="1:20" x14ac:dyDescent="0.25">
      <c r="A1794" s="5">
        <f>1787</f>
      </c>
      <c r="B1794" s="5" t="s">
        <v>1813</v>
      </c>
      <c r="C1794" s="5" t="s">
        <v>29</v>
      </c>
      <c r="D1794" s="5" t="s">
        <v>26</v>
      </c>
      <c r="E1794" s="5">
        <v>22</v>
      </c>
      <c r="F1794" s="5">
        <v>0</v>
      </c>
      <c r="G1794" s="5">
        <v>1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10</v>
      </c>
      <c r="Q1794" s="5">
        <v>20</v>
      </c>
      <c r="R1794" s="5">
        <v>25</v>
      </c>
      <c r="S1794" s="5" t="s">
        <v>26</v>
      </c>
      <c r="T1794" s="5"/>
    </row>
    <row r="1795" spans="1:20" x14ac:dyDescent="0.25">
      <c r="A1795" s="5">
        <f>1788</f>
      </c>
      <c r="B1795" s="5" t="s">
        <v>1814</v>
      </c>
      <c r="C1795" s="5" t="s">
        <v>29</v>
      </c>
      <c r="D1795" s="5" t="s">
        <v>26</v>
      </c>
      <c r="E1795" s="5">
        <v>22</v>
      </c>
      <c r="F1795" s="5">
        <v>0</v>
      </c>
      <c r="G1795" s="5">
        <v>1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10</v>
      </c>
      <c r="Q1795" s="5">
        <v>20</v>
      </c>
      <c r="R1795" s="5">
        <v>25</v>
      </c>
      <c r="S1795" s="5" t="s">
        <v>26</v>
      </c>
      <c r="T1795" s="5"/>
    </row>
    <row r="1796" spans="1:20" x14ac:dyDescent="0.25">
      <c r="A1796" s="5">
        <f>1789</f>
      </c>
      <c r="B1796" s="5" t="s">
        <v>1815</v>
      </c>
      <c r="C1796" s="5" t="s">
        <v>29</v>
      </c>
      <c r="D1796" s="5" t="s">
        <v>26</v>
      </c>
      <c r="E1796" s="5">
        <v>22</v>
      </c>
      <c r="F1796" s="5">
        <v>0</v>
      </c>
      <c r="G1796" s="5">
        <v>1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10</v>
      </c>
      <c r="Q1796" s="5">
        <v>20</v>
      </c>
      <c r="R1796" s="5">
        <v>25</v>
      </c>
      <c r="S1796" s="5" t="s">
        <v>26</v>
      </c>
      <c r="T1796" s="5"/>
    </row>
    <row r="1797" spans="1:20" x14ac:dyDescent="0.25">
      <c r="A1797" s="5">
        <f>1790</f>
      </c>
      <c r="B1797" s="5" t="s">
        <v>1816</v>
      </c>
      <c r="C1797" s="5" t="s">
        <v>29</v>
      </c>
      <c r="D1797" s="5" t="s">
        <v>26</v>
      </c>
      <c r="E1797" s="5">
        <v>22</v>
      </c>
      <c r="F1797" s="5">
        <v>0</v>
      </c>
      <c r="G1797" s="5">
        <v>1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10</v>
      </c>
      <c r="Q1797" s="5">
        <v>20</v>
      </c>
      <c r="R1797" s="5">
        <v>25</v>
      </c>
      <c r="S1797" s="5" t="s">
        <v>26</v>
      </c>
      <c r="T1797" s="5"/>
    </row>
    <row r="1798" spans="1:20" x14ac:dyDescent="0.25">
      <c r="A1798" s="5">
        <f>1791</f>
      </c>
      <c r="B1798" s="5" t="s">
        <v>1817</v>
      </c>
      <c r="C1798" s="5" t="s">
        <v>29</v>
      </c>
      <c r="D1798" s="5" t="s">
        <v>26</v>
      </c>
      <c r="E1798" s="5">
        <v>22</v>
      </c>
      <c r="F1798" s="5">
        <v>0</v>
      </c>
      <c r="G1798" s="5">
        <v>1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10</v>
      </c>
      <c r="Q1798" s="5">
        <v>20</v>
      </c>
      <c r="R1798" s="5">
        <v>25</v>
      </c>
      <c r="S1798" s="5" t="s">
        <v>26</v>
      </c>
      <c r="T1798" s="5"/>
    </row>
    <row r="1799" spans="1:20" x14ac:dyDescent="0.25">
      <c r="A1799" s="5">
        <f>1792</f>
      </c>
      <c r="B1799" s="5" t="s">
        <v>1818</v>
      </c>
      <c r="C1799" s="5" t="s">
        <v>29</v>
      </c>
      <c r="D1799" s="5" t="s">
        <v>26</v>
      </c>
      <c r="E1799" s="5">
        <v>22</v>
      </c>
      <c r="F1799" s="5">
        <v>0</v>
      </c>
      <c r="G1799" s="5">
        <v>1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10</v>
      </c>
      <c r="Q1799" s="5">
        <v>20</v>
      </c>
      <c r="R1799" s="5">
        <v>25</v>
      </c>
      <c r="S1799" s="5" t="s">
        <v>26</v>
      </c>
      <c r="T1799" s="5"/>
    </row>
    <row r="1800" spans="1:20" x14ac:dyDescent="0.25">
      <c r="A1800" s="5">
        <f>1793</f>
      </c>
      <c r="B1800" s="5" t="s">
        <v>1819</v>
      </c>
      <c r="C1800" s="5" t="s">
        <v>29</v>
      </c>
      <c r="D1800" s="5" t="s">
        <v>26</v>
      </c>
      <c r="E1800" s="5">
        <v>22</v>
      </c>
      <c r="F1800" s="5">
        <v>0</v>
      </c>
      <c r="G1800" s="5">
        <v>1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10</v>
      </c>
      <c r="Q1800" s="5">
        <v>20</v>
      </c>
      <c r="R1800" s="5">
        <v>25</v>
      </c>
      <c r="S1800" s="5" t="s">
        <v>26</v>
      </c>
      <c r="T1800" s="5"/>
    </row>
    <row r="1801" spans="1:20" x14ac:dyDescent="0.25">
      <c r="A1801" s="5">
        <f>1794</f>
      </c>
      <c r="B1801" s="5" t="s">
        <v>1820</v>
      </c>
      <c r="C1801" s="5" t="s">
        <v>29</v>
      </c>
      <c r="D1801" s="5" t="s">
        <v>26</v>
      </c>
      <c r="E1801" s="5">
        <v>22</v>
      </c>
      <c r="F1801" s="5">
        <v>0</v>
      </c>
      <c r="G1801" s="5">
        <v>1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10</v>
      </c>
      <c r="Q1801" s="5">
        <v>20</v>
      </c>
      <c r="R1801" s="5">
        <v>25</v>
      </c>
      <c r="S1801" s="5" t="s">
        <v>26</v>
      </c>
      <c r="T1801" s="5"/>
    </row>
    <row r="1802" spans="1:20" x14ac:dyDescent="0.25">
      <c r="A1802" s="5">
        <f>1795</f>
      </c>
      <c r="B1802" s="5" t="s">
        <v>1821</v>
      </c>
      <c r="C1802" s="5" t="s">
        <v>29</v>
      </c>
      <c r="D1802" s="5" t="s">
        <v>26</v>
      </c>
      <c r="E1802" s="5">
        <v>22</v>
      </c>
      <c r="F1802" s="5">
        <v>0</v>
      </c>
      <c r="G1802" s="5">
        <v>1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10</v>
      </c>
      <c r="Q1802" s="5">
        <v>20</v>
      </c>
      <c r="R1802" s="5">
        <v>25</v>
      </c>
      <c r="S1802" s="5" t="s">
        <v>26</v>
      </c>
      <c r="T1802" s="5"/>
    </row>
    <row r="1803" spans="1:20" x14ac:dyDescent="0.25">
      <c r="A1803" s="5">
        <f>1796</f>
      </c>
      <c r="B1803" s="5" t="s">
        <v>1822</v>
      </c>
      <c r="C1803" s="5" t="s">
        <v>29</v>
      </c>
      <c r="D1803" s="5" t="s">
        <v>26</v>
      </c>
      <c r="E1803" s="5">
        <v>22</v>
      </c>
      <c r="F1803" s="5">
        <v>0</v>
      </c>
      <c r="G1803" s="5">
        <v>1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10</v>
      </c>
      <c r="Q1803" s="5">
        <v>20</v>
      </c>
      <c r="R1803" s="5">
        <v>25</v>
      </c>
      <c r="S1803" s="5" t="s">
        <v>26</v>
      </c>
      <c r="T1803" s="5"/>
    </row>
    <row r="1804" spans="1:20" x14ac:dyDescent="0.25">
      <c r="A1804" s="5">
        <f>1797</f>
      </c>
      <c r="B1804" s="5" t="s">
        <v>1823</v>
      </c>
      <c r="C1804" s="5" t="s">
        <v>29</v>
      </c>
      <c r="D1804" s="5" t="s">
        <v>26</v>
      </c>
      <c r="E1804" s="5">
        <v>22</v>
      </c>
      <c r="F1804" s="5">
        <v>0</v>
      </c>
      <c r="G1804" s="5">
        <v>1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10</v>
      </c>
      <c r="Q1804" s="5">
        <v>20</v>
      </c>
      <c r="R1804" s="5">
        <v>25</v>
      </c>
      <c r="S1804" s="5" t="s">
        <v>26</v>
      </c>
      <c r="T1804" s="5"/>
    </row>
    <row r="1805" spans="1:20" x14ac:dyDescent="0.25">
      <c r="A1805" s="5">
        <f>1798</f>
      </c>
      <c r="B1805" s="5" t="s">
        <v>1824</v>
      </c>
      <c r="C1805" s="5" t="s">
        <v>29</v>
      </c>
      <c r="D1805" s="5" t="s">
        <v>26</v>
      </c>
      <c r="E1805" s="5">
        <v>22</v>
      </c>
      <c r="F1805" s="5">
        <v>0</v>
      </c>
      <c r="G1805" s="5">
        <v>1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10</v>
      </c>
      <c r="Q1805" s="5">
        <v>20</v>
      </c>
      <c r="R1805" s="5">
        <v>25</v>
      </c>
      <c r="S1805" s="5" t="s">
        <v>26</v>
      </c>
      <c r="T1805" s="5"/>
    </row>
    <row r="1806" spans="1:20" x14ac:dyDescent="0.25">
      <c r="A1806" s="5">
        <f>1799</f>
      </c>
      <c r="B1806" s="5" t="s">
        <v>1825</v>
      </c>
      <c r="C1806" s="5" t="s">
        <v>29</v>
      </c>
      <c r="D1806" s="5" t="s">
        <v>26</v>
      </c>
      <c r="E1806" s="5">
        <v>22</v>
      </c>
      <c r="F1806" s="5">
        <v>0</v>
      </c>
      <c r="G1806" s="5">
        <v>1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10</v>
      </c>
      <c r="Q1806" s="5">
        <v>20</v>
      </c>
      <c r="R1806" s="5">
        <v>25</v>
      </c>
      <c r="S1806" s="5" t="s">
        <v>26</v>
      </c>
      <c r="T1806" s="5"/>
    </row>
    <row r="1807" spans="1:20" x14ac:dyDescent="0.25">
      <c r="A1807" s="5">
        <f>1800</f>
      </c>
      <c r="B1807" s="5" t="s">
        <v>1826</v>
      </c>
      <c r="C1807" s="5" t="s">
        <v>29</v>
      </c>
      <c r="D1807" s="5" t="s">
        <v>26</v>
      </c>
      <c r="E1807" s="5">
        <v>22</v>
      </c>
      <c r="F1807" s="5">
        <v>0</v>
      </c>
      <c r="G1807" s="5">
        <v>1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10</v>
      </c>
      <c r="Q1807" s="5">
        <v>20</v>
      </c>
      <c r="R1807" s="5">
        <v>25</v>
      </c>
      <c r="S1807" s="5" t="s">
        <v>26</v>
      </c>
      <c r="T1807" s="5"/>
    </row>
    <row r="1808" spans="1:20" x14ac:dyDescent="0.25">
      <c r="A1808" s="5">
        <f>1801</f>
      </c>
      <c r="B1808" s="5" t="s">
        <v>1827</v>
      </c>
      <c r="C1808" s="5" t="s">
        <v>29</v>
      </c>
      <c r="D1808" s="5" t="s">
        <v>26</v>
      </c>
      <c r="E1808" s="5">
        <v>22</v>
      </c>
      <c r="F1808" s="5">
        <v>0</v>
      </c>
      <c r="G1808" s="5">
        <v>1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10</v>
      </c>
      <c r="Q1808" s="5">
        <v>20</v>
      </c>
      <c r="R1808" s="5">
        <v>25</v>
      </c>
      <c r="S1808" s="5" t="s">
        <v>26</v>
      </c>
      <c r="T1808" s="5"/>
    </row>
    <row r="1809" spans="1:20" x14ac:dyDescent="0.25">
      <c r="A1809" s="5">
        <f>1802</f>
      </c>
      <c r="B1809" s="5" t="s">
        <v>1828</v>
      </c>
      <c r="C1809" s="5" t="s">
        <v>29</v>
      </c>
      <c r="D1809" s="5" t="s">
        <v>26</v>
      </c>
      <c r="E1809" s="5">
        <v>22</v>
      </c>
      <c r="F1809" s="5">
        <v>0</v>
      </c>
      <c r="G1809" s="5">
        <v>1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10</v>
      </c>
      <c r="Q1809" s="5">
        <v>20</v>
      </c>
      <c r="R1809" s="5">
        <v>25</v>
      </c>
      <c r="S1809" s="5" t="s">
        <v>26</v>
      </c>
      <c r="T1809" s="5"/>
    </row>
    <row r="1810" spans="1:20" x14ac:dyDescent="0.25">
      <c r="A1810" s="5">
        <f>1803</f>
      </c>
      <c r="B1810" s="5" t="s">
        <v>1829</v>
      </c>
      <c r="C1810" s="5" t="s">
        <v>29</v>
      </c>
      <c r="D1810" s="5" t="s">
        <v>26</v>
      </c>
      <c r="E1810" s="5">
        <v>22</v>
      </c>
      <c r="F1810" s="5">
        <v>0</v>
      </c>
      <c r="G1810" s="5">
        <v>1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10</v>
      </c>
      <c r="Q1810" s="5">
        <v>20</v>
      </c>
      <c r="R1810" s="5">
        <v>25</v>
      </c>
      <c r="S1810" s="5" t="s">
        <v>26</v>
      </c>
      <c r="T1810" s="5"/>
    </row>
    <row r="1811" spans="1:20" x14ac:dyDescent="0.25">
      <c r="A1811" s="5">
        <f>1804</f>
      </c>
      <c r="B1811" s="5" t="s">
        <v>1830</v>
      </c>
      <c r="C1811" s="5" t="s">
        <v>29</v>
      </c>
      <c r="D1811" s="5" t="s">
        <v>26</v>
      </c>
      <c r="E1811" s="5">
        <v>22</v>
      </c>
      <c r="F1811" s="5">
        <v>0</v>
      </c>
      <c r="G1811" s="5">
        <v>1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10</v>
      </c>
      <c r="Q1811" s="5">
        <v>20</v>
      </c>
      <c r="R1811" s="5">
        <v>25</v>
      </c>
      <c r="S1811" s="5" t="s">
        <v>26</v>
      </c>
      <c r="T1811" s="5"/>
    </row>
    <row r="1812" spans="1:20" x14ac:dyDescent="0.25">
      <c r="A1812" s="5">
        <f>1805</f>
      </c>
      <c r="B1812" s="5" t="s">
        <v>1831</v>
      </c>
      <c r="C1812" s="5" t="s">
        <v>29</v>
      </c>
      <c r="D1812" s="5" t="s">
        <v>26</v>
      </c>
      <c r="E1812" s="5">
        <v>22</v>
      </c>
      <c r="F1812" s="5">
        <v>0</v>
      </c>
      <c r="G1812" s="5">
        <v>1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10</v>
      </c>
      <c r="Q1812" s="5">
        <v>20</v>
      </c>
      <c r="R1812" s="5">
        <v>25</v>
      </c>
      <c r="S1812" s="5" t="s">
        <v>26</v>
      </c>
      <c r="T1812" s="5"/>
    </row>
    <row r="1813" spans="1:20" x14ac:dyDescent="0.25">
      <c r="A1813" s="5">
        <f>1806</f>
      </c>
      <c r="B1813" s="5" t="s">
        <v>1832</v>
      </c>
      <c r="C1813" s="5" t="s">
        <v>29</v>
      </c>
      <c r="D1813" s="5" t="s">
        <v>26</v>
      </c>
      <c r="E1813" s="5">
        <v>22</v>
      </c>
      <c r="F1813" s="5">
        <v>0</v>
      </c>
      <c r="G1813" s="5">
        <v>1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10</v>
      </c>
      <c r="Q1813" s="5">
        <v>20</v>
      </c>
      <c r="R1813" s="5">
        <v>25</v>
      </c>
      <c r="S1813" s="5" t="s">
        <v>26</v>
      </c>
      <c r="T1813" s="5"/>
    </row>
    <row r="1814" spans="1:20" x14ac:dyDescent="0.25">
      <c r="A1814" s="5">
        <f>1807</f>
      </c>
      <c r="B1814" s="5" t="s">
        <v>1833</v>
      </c>
      <c r="C1814" s="5" t="s">
        <v>29</v>
      </c>
      <c r="D1814" s="5" t="s">
        <v>26</v>
      </c>
      <c r="E1814" s="5">
        <v>22</v>
      </c>
      <c r="F1814" s="5">
        <v>0</v>
      </c>
      <c r="G1814" s="5">
        <v>1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10</v>
      </c>
      <c r="Q1814" s="5">
        <v>20</v>
      </c>
      <c r="R1814" s="5">
        <v>25</v>
      </c>
      <c r="S1814" s="5" t="s">
        <v>26</v>
      </c>
      <c r="T1814" s="5"/>
    </row>
    <row r="1815" spans="1:20" x14ac:dyDescent="0.25">
      <c r="A1815" s="5">
        <f>1808</f>
      </c>
      <c r="B1815" s="5" t="s">
        <v>1834</v>
      </c>
      <c r="C1815" s="5" t="s">
        <v>29</v>
      </c>
      <c r="D1815" s="5" t="s">
        <v>26</v>
      </c>
      <c r="E1815" s="5">
        <v>22</v>
      </c>
      <c r="F1815" s="5">
        <v>0</v>
      </c>
      <c r="G1815" s="5">
        <v>1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10</v>
      </c>
      <c r="Q1815" s="5">
        <v>20</v>
      </c>
      <c r="R1815" s="5">
        <v>25</v>
      </c>
      <c r="S1815" s="5" t="s">
        <v>26</v>
      </c>
      <c r="T1815" s="5"/>
    </row>
    <row r="1816" spans="1:20" x14ac:dyDescent="0.25">
      <c r="A1816" s="5">
        <f>1809</f>
      </c>
      <c r="B1816" s="5" t="s">
        <v>1835</v>
      </c>
      <c r="C1816" s="5" t="s">
        <v>29</v>
      </c>
      <c r="D1816" s="5" t="s">
        <v>26</v>
      </c>
      <c r="E1816" s="5">
        <v>22</v>
      </c>
      <c r="F1816" s="5">
        <v>0</v>
      </c>
      <c r="G1816" s="5">
        <v>1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10</v>
      </c>
      <c r="Q1816" s="5">
        <v>20</v>
      </c>
      <c r="R1816" s="5">
        <v>25</v>
      </c>
      <c r="S1816" s="5" t="s">
        <v>26</v>
      </c>
      <c r="T1816" s="5"/>
    </row>
    <row r="1817" spans="1:20" x14ac:dyDescent="0.25">
      <c r="A1817" s="5">
        <f>1810</f>
      </c>
      <c r="B1817" s="5" t="s">
        <v>1836</v>
      </c>
      <c r="C1817" s="5" t="s">
        <v>29</v>
      </c>
      <c r="D1817" s="5" t="s">
        <v>26</v>
      </c>
      <c r="E1817" s="5">
        <v>22</v>
      </c>
      <c r="F1817" s="5">
        <v>0</v>
      </c>
      <c r="G1817" s="5">
        <v>1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10</v>
      </c>
      <c r="Q1817" s="5">
        <v>20</v>
      </c>
      <c r="R1817" s="5">
        <v>25</v>
      </c>
      <c r="S1817" s="5" t="s">
        <v>26</v>
      </c>
      <c r="T1817" s="5"/>
    </row>
    <row r="1818" spans="1:20" x14ac:dyDescent="0.25">
      <c r="A1818" s="5">
        <f>1811</f>
      </c>
      <c r="B1818" s="5" t="s">
        <v>1837</v>
      </c>
      <c r="C1818" s="5" t="s">
        <v>29</v>
      </c>
      <c r="D1818" s="5" t="s">
        <v>26</v>
      </c>
      <c r="E1818" s="5">
        <v>22</v>
      </c>
      <c r="F1818" s="5">
        <v>0</v>
      </c>
      <c r="G1818" s="5">
        <v>1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10</v>
      </c>
      <c r="Q1818" s="5">
        <v>20</v>
      </c>
      <c r="R1818" s="5">
        <v>25</v>
      </c>
      <c r="S1818" s="5" t="s">
        <v>26</v>
      </c>
      <c r="T1818" s="5"/>
    </row>
    <row r="1819" spans="1:20" x14ac:dyDescent="0.25">
      <c r="A1819" s="5">
        <f>1812</f>
      </c>
      <c r="B1819" s="5" t="s">
        <v>1838</v>
      </c>
      <c r="C1819" s="5" t="s">
        <v>29</v>
      </c>
      <c r="D1819" s="5" t="s">
        <v>26</v>
      </c>
      <c r="E1819" s="5">
        <v>22</v>
      </c>
      <c r="F1819" s="5">
        <v>0</v>
      </c>
      <c r="G1819" s="5">
        <v>1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10</v>
      </c>
      <c r="Q1819" s="5">
        <v>20</v>
      </c>
      <c r="R1819" s="5">
        <v>25</v>
      </c>
      <c r="S1819" s="5" t="s">
        <v>26</v>
      </c>
      <c r="T1819" s="5"/>
    </row>
    <row r="1820" spans="1:20" x14ac:dyDescent="0.25">
      <c r="A1820" s="5">
        <f>1813</f>
      </c>
      <c r="B1820" s="5" t="s">
        <v>1839</v>
      </c>
      <c r="C1820" s="5" t="s">
        <v>29</v>
      </c>
      <c r="D1820" s="5" t="s">
        <v>26</v>
      </c>
      <c r="E1820" s="5">
        <v>22</v>
      </c>
      <c r="F1820" s="5">
        <v>0</v>
      </c>
      <c r="G1820" s="5">
        <v>1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10</v>
      </c>
      <c r="Q1820" s="5">
        <v>20</v>
      </c>
      <c r="R1820" s="5">
        <v>25</v>
      </c>
      <c r="S1820" s="5" t="s">
        <v>26</v>
      </c>
      <c r="T1820" s="5"/>
    </row>
    <row r="1821" spans="1:20" x14ac:dyDescent="0.25">
      <c r="A1821" s="5">
        <f>1814</f>
      </c>
      <c r="B1821" s="5" t="s">
        <v>1840</v>
      </c>
      <c r="C1821" s="5" t="s">
        <v>29</v>
      </c>
      <c r="D1821" s="5" t="s">
        <v>26</v>
      </c>
      <c r="E1821" s="5">
        <v>22</v>
      </c>
      <c r="F1821" s="5">
        <v>0</v>
      </c>
      <c r="G1821" s="5">
        <v>1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10</v>
      </c>
      <c r="Q1821" s="5">
        <v>20</v>
      </c>
      <c r="R1821" s="5">
        <v>25</v>
      </c>
      <c r="S1821" s="5" t="s">
        <v>26</v>
      </c>
      <c r="T1821" s="5"/>
    </row>
    <row r="1822" spans="1:20" x14ac:dyDescent="0.25">
      <c r="A1822" s="5">
        <f>1815</f>
      </c>
      <c r="B1822" s="5" t="s">
        <v>1841</v>
      </c>
      <c r="C1822" s="5" t="s">
        <v>29</v>
      </c>
      <c r="D1822" s="5" t="s">
        <v>26</v>
      </c>
      <c r="E1822" s="5">
        <v>22</v>
      </c>
      <c r="F1822" s="5">
        <v>0</v>
      </c>
      <c r="G1822" s="5">
        <v>1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10</v>
      </c>
      <c r="Q1822" s="5">
        <v>20</v>
      </c>
      <c r="R1822" s="5">
        <v>25</v>
      </c>
      <c r="S1822" s="5" t="s">
        <v>26</v>
      </c>
      <c r="T1822" s="5"/>
    </row>
    <row r="1823" spans="1:20" x14ac:dyDescent="0.25">
      <c r="A1823" s="5">
        <f>1816</f>
      </c>
      <c r="B1823" s="5" t="s">
        <v>1842</v>
      </c>
      <c r="C1823" s="5" t="s">
        <v>29</v>
      </c>
      <c r="D1823" s="5" t="s">
        <v>26</v>
      </c>
      <c r="E1823" s="5">
        <v>22</v>
      </c>
      <c r="F1823" s="5">
        <v>0</v>
      </c>
      <c r="G1823" s="5">
        <v>1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10</v>
      </c>
      <c r="Q1823" s="5">
        <v>20</v>
      </c>
      <c r="R1823" s="5">
        <v>25</v>
      </c>
      <c r="S1823" s="5" t="s">
        <v>26</v>
      </c>
      <c r="T1823" s="5"/>
    </row>
    <row r="1824" spans="1:20" x14ac:dyDescent="0.25">
      <c r="A1824" s="5">
        <f>1817</f>
      </c>
      <c r="B1824" s="5" t="s">
        <v>1843</v>
      </c>
      <c r="C1824" s="5" t="s">
        <v>29</v>
      </c>
      <c r="D1824" s="5" t="s">
        <v>26</v>
      </c>
      <c r="E1824" s="5">
        <v>22</v>
      </c>
      <c r="F1824" s="5">
        <v>0</v>
      </c>
      <c r="G1824" s="5">
        <v>1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10</v>
      </c>
      <c r="Q1824" s="5">
        <v>20</v>
      </c>
      <c r="R1824" s="5">
        <v>25</v>
      </c>
      <c r="S1824" s="5" t="s">
        <v>26</v>
      </c>
      <c r="T1824" s="5"/>
    </row>
    <row r="1825" spans="1:20" x14ac:dyDescent="0.25">
      <c r="A1825" s="5">
        <f>1818</f>
      </c>
      <c r="B1825" s="5" t="s">
        <v>1844</v>
      </c>
      <c r="C1825" s="5" t="s">
        <v>29</v>
      </c>
      <c r="D1825" s="5" t="s">
        <v>26</v>
      </c>
      <c r="E1825" s="5">
        <v>22</v>
      </c>
      <c r="F1825" s="5">
        <v>0</v>
      </c>
      <c r="G1825" s="5">
        <v>1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10</v>
      </c>
      <c r="Q1825" s="5">
        <v>20</v>
      </c>
      <c r="R1825" s="5">
        <v>25</v>
      </c>
      <c r="S1825" s="5" t="s">
        <v>26</v>
      </c>
      <c r="T1825" s="5"/>
    </row>
    <row r="1826" spans="1:20" x14ac:dyDescent="0.25">
      <c r="A1826" s="5">
        <f>1819</f>
      </c>
      <c r="B1826" s="5" t="s">
        <v>1845</v>
      </c>
      <c r="C1826" s="5" t="s">
        <v>29</v>
      </c>
      <c r="D1826" s="5" t="s">
        <v>26</v>
      </c>
      <c r="E1826" s="5">
        <v>22</v>
      </c>
      <c r="F1826" s="5">
        <v>0</v>
      </c>
      <c r="G1826" s="5">
        <v>1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10</v>
      </c>
      <c r="Q1826" s="5">
        <v>20</v>
      </c>
      <c r="R1826" s="5">
        <v>25</v>
      </c>
      <c r="S1826" s="5" t="s">
        <v>26</v>
      </c>
      <c r="T1826" s="5"/>
    </row>
    <row r="1827" spans="1:20" x14ac:dyDescent="0.25">
      <c r="A1827" s="5">
        <f>1820</f>
      </c>
      <c r="B1827" s="5" t="s">
        <v>1846</v>
      </c>
      <c r="C1827" s="5" t="s">
        <v>29</v>
      </c>
      <c r="D1827" s="5" t="s">
        <v>26</v>
      </c>
      <c r="E1827" s="5">
        <v>22</v>
      </c>
      <c r="F1827" s="5">
        <v>0</v>
      </c>
      <c r="G1827" s="5">
        <v>1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10</v>
      </c>
      <c r="Q1827" s="5">
        <v>20</v>
      </c>
      <c r="R1827" s="5">
        <v>25</v>
      </c>
      <c r="S1827" s="5" t="s">
        <v>26</v>
      </c>
      <c r="T1827" s="5"/>
    </row>
    <row r="1828" spans="1:20" x14ac:dyDescent="0.25">
      <c r="A1828" s="5">
        <f>1821</f>
      </c>
      <c r="B1828" s="5" t="s">
        <v>1847</v>
      </c>
      <c r="C1828" s="5" t="s">
        <v>29</v>
      </c>
      <c r="D1828" s="5" t="s">
        <v>26</v>
      </c>
      <c r="E1828" s="5">
        <v>22</v>
      </c>
      <c r="F1828" s="5">
        <v>0</v>
      </c>
      <c r="G1828" s="5">
        <v>1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10</v>
      </c>
      <c r="Q1828" s="5">
        <v>20</v>
      </c>
      <c r="R1828" s="5">
        <v>25</v>
      </c>
      <c r="S1828" s="5" t="s">
        <v>26</v>
      </c>
      <c r="T1828" s="5"/>
    </row>
    <row r="1829" spans="1:20" x14ac:dyDescent="0.25">
      <c r="A1829" s="5">
        <f>1822</f>
      </c>
      <c r="B1829" s="5" t="s">
        <v>1848</v>
      </c>
      <c r="C1829" s="5" t="s">
        <v>29</v>
      </c>
      <c r="D1829" s="5" t="s">
        <v>26</v>
      </c>
      <c r="E1829" s="5">
        <v>22</v>
      </c>
      <c r="F1829" s="5">
        <v>0</v>
      </c>
      <c r="G1829" s="5">
        <v>1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10</v>
      </c>
      <c r="Q1829" s="5">
        <v>20</v>
      </c>
      <c r="R1829" s="5">
        <v>25</v>
      </c>
      <c r="S1829" s="5" t="s">
        <v>26</v>
      </c>
      <c r="T1829" s="5"/>
    </row>
    <row r="1830" spans="1:20" x14ac:dyDescent="0.25">
      <c r="A1830" s="5">
        <f>1823</f>
      </c>
      <c r="B1830" s="5" t="s">
        <v>1849</v>
      </c>
      <c r="C1830" s="5" t="s">
        <v>29</v>
      </c>
      <c r="D1830" s="5" t="s">
        <v>26</v>
      </c>
      <c r="E1830" s="5">
        <v>22</v>
      </c>
      <c r="F1830" s="5">
        <v>0</v>
      </c>
      <c r="G1830" s="5">
        <v>1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10</v>
      </c>
      <c r="Q1830" s="5">
        <v>20</v>
      </c>
      <c r="R1830" s="5">
        <v>25</v>
      </c>
      <c r="S1830" s="5" t="s">
        <v>26</v>
      </c>
      <c r="T1830" s="5"/>
    </row>
    <row r="1831" spans="1:20" x14ac:dyDescent="0.25">
      <c r="A1831" s="5">
        <f>1824</f>
      </c>
      <c r="B1831" s="5" t="s">
        <v>1850</v>
      </c>
      <c r="C1831" s="5" t="s">
        <v>29</v>
      </c>
      <c r="D1831" s="5" t="s">
        <v>26</v>
      </c>
      <c r="E1831" s="5">
        <v>22</v>
      </c>
      <c r="F1831" s="5">
        <v>0</v>
      </c>
      <c r="G1831" s="5">
        <v>1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10</v>
      </c>
      <c r="Q1831" s="5">
        <v>20</v>
      </c>
      <c r="R1831" s="5">
        <v>25</v>
      </c>
      <c r="S1831" s="5" t="s">
        <v>26</v>
      </c>
      <c r="T1831" s="5"/>
    </row>
    <row r="1832" spans="1:20" x14ac:dyDescent="0.25">
      <c r="A1832" s="5">
        <f>1825</f>
      </c>
      <c r="B1832" s="5" t="s">
        <v>1851</v>
      </c>
      <c r="C1832" s="5" t="s">
        <v>29</v>
      </c>
      <c r="D1832" s="5" t="s">
        <v>26</v>
      </c>
      <c r="E1832" s="5">
        <v>22</v>
      </c>
      <c r="F1832" s="5">
        <v>0</v>
      </c>
      <c r="G1832" s="5">
        <v>1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10</v>
      </c>
      <c r="Q1832" s="5">
        <v>20</v>
      </c>
      <c r="R1832" s="5">
        <v>25</v>
      </c>
      <c r="S1832" s="5" t="s">
        <v>26</v>
      </c>
      <c r="T1832" s="5"/>
    </row>
    <row r="1833" spans="1:20" x14ac:dyDescent="0.25">
      <c r="A1833" s="5">
        <f>1826</f>
      </c>
      <c r="B1833" s="5" t="s">
        <v>1852</v>
      </c>
      <c r="C1833" s="5" t="s">
        <v>29</v>
      </c>
      <c r="D1833" s="5" t="s">
        <v>26</v>
      </c>
      <c r="E1833" s="5">
        <v>22</v>
      </c>
      <c r="F1833" s="5">
        <v>0</v>
      </c>
      <c r="G1833" s="5">
        <v>1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10</v>
      </c>
      <c r="Q1833" s="5">
        <v>20</v>
      </c>
      <c r="R1833" s="5">
        <v>25</v>
      </c>
      <c r="S1833" s="5" t="s">
        <v>26</v>
      </c>
      <c r="T1833" s="5"/>
    </row>
    <row r="1834" spans="1:20" x14ac:dyDescent="0.25">
      <c r="A1834" s="5">
        <f>1827</f>
      </c>
      <c r="B1834" s="5" t="s">
        <v>1853</v>
      </c>
      <c r="C1834" s="5" t="s">
        <v>29</v>
      </c>
      <c r="D1834" s="5" t="s">
        <v>26</v>
      </c>
      <c r="E1834" s="5">
        <v>22</v>
      </c>
      <c r="F1834" s="5">
        <v>0</v>
      </c>
      <c r="G1834" s="5">
        <v>1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10</v>
      </c>
      <c r="Q1834" s="5">
        <v>20</v>
      </c>
      <c r="R1834" s="5">
        <v>25</v>
      </c>
      <c r="S1834" s="5" t="s">
        <v>26</v>
      </c>
      <c r="T1834" s="5"/>
    </row>
    <row r="1835" spans="1:20" x14ac:dyDescent="0.25">
      <c r="A1835" s="5">
        <f>1828</f>
      </c>
      <c r="B1835" s="5" t="s">
        <v>1854</v>
      </c>
      <c r="C1835" s="5" t="s">
        <v>29</v>
      </c>
      <c r="D1835" s="5" t="s">
        <v>26</v>
      </c>
      <c r="E1835" s="5">
        <v>22</v>
      </c>
      <c r="F1835" s="5">
        <v>0</v>
      </c>
      <c r="G1835" s="5">
        <v>1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10</v>
      </c>
      <c r="Q1835" s="5">
        <v>20</v>
      </c>
      <c r="R1835" s="5">
        <v>25</v>
      </c>
      <c r="S1835" s="5" t="s">
        <v>26</v>
      </c>
      <c r="T1835" s="5"/>
    </row>
    <row r="1836" spans="1:20" x14ac:dyDescent="0.25">
      <c r="A1836" s="5">
        <f>1829</f>
      </c>
      <c r="B1836" s="5" t="s">
        <v>1855</v>
      </c>
      <c r="C1836" s="5" t="s">
        <v>29</v>
      </c>
      <c r="D1836" s="5" t="s">
        <v>26</v>
      </c>
      <c r="E1836" s="5">
        <v>22</v>
      </c>
      <c r="F1836" s="5">
        <v>0</v>
      </c>
      <c r="G1836" s="5">
        <v>1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10</v>
      </c>
      <c r="Q1836" s="5">
        <v>20</v>
      </c>
      <c r="R1836" s="5">
        <v>25</v>
      </c>
      <c r="S1836" s="5" t="s">
        <v>26</v>
      </c>
      <c r="T1836" s="5"/>
    </row>
    <row r="1837" spans="1:20" x14ac:dyDescent="0.25">
      <c r="A1837" s="5">
        <f>1830</f>
      </c>
      <c r="B1837" s="5" t="s">
        <v>1856</v>
      </c>
      <c r="C1837" s="5" t="s">
        <v>29</v>
      </c>
      <c r="D1837" s="5" t="s">
        <v>26</v>
      </c>
      <c r="E1837" s="5">
        <v>22</v>
      </c>
      <c r="F1837" s="5">
        <v>0</v>
      </c>
      <c r="G1837" s="5">
        <v>1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10</v>
      </c>
      <c r="Q1837" s="5">
        <v>20</v>
      </c>
      <c r="R1837" s="5">
        <v>25</v>
      </c>
      <c r="S1837" s="5" t="s">
        <v>26</v>
      </c>
      <c r="T1837" s="5"/>
    </row>
    <row r="1838" spans="1:20" x14ac:dyDescent="0.25">
      <c r="A1838" s="5">
        <f>1831</f>
      </c>
      <c r="B1838" s="5" t="s">
        <v>1857</v>
      </c>
      <c r="C1838" s="5" t="s">
        <v>29</v>
      </c>
      <c r="D1838" s="5" t="s">
        <v>26</v>
      </c>
      <c r="E1838" s="5">
        <v>22</v>
      </c>
      <c r="F1838" s="5">
        <v>0</v>
      </c>
      <c r="G1838" s="5">
        <v>1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10</v>
      </c>
      <c r="Q1838" s="5">
        <v>20</v>
      </c>
      <c r="R1838" s="5">
        <v>25</v>
      </c>
      <c r="S1838" s="5" t="s">
        <v>26</v>
      </c>
      <c r="T1838" s="5"/>
    </row>
    <row r="1839" spans="1:20" x14ac:dyDescent="0.25">
      <c r="A1839" s="5">
        <f>1832</f>
      </c>
      <c r="B1839" s="5" t="s">
        <v>1858</v>
      </c>
      <c r="C1839" s="5" t="s">
        <v>29</v>
      </c>
      <c r="D1839" s="5" t="s">
        <v>26</v>
      </c>
      <c r="E1839" s="5">
        <v>22</v>
      </c>
      <c r="F1839" s="5">
        <v>0</v>
      </c>
      <c r="G1839" s="5">
        <v>1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10</v>
      </c>
      <c r="Q1839" s="5">
        <v>20</v>
      </c>
      <c r="R1839" s="5">
        <v>25</v>
      </c>
      <c r="S1839" s="5" t="s">
        <v>26</v>
      </c>
      <c r="T1839" s="5"/>
    </row>
    <row r="1840" spans="1:20" x14ac:dyDescent="0.25">
      <c r="A1840" s="5">
        <f>1833</f>
      </c>
      <c r="B1840" s="5" t="s">
        <v>1859</v>
      </c>
      <c r="C1840" s="5" t="s">
        <v>29</v>
      </c>
      <c r="D1840" s="5" t="s">
        <v>26</v>
      </c>
      <c r="E1840" s="5">
        <v>22</v>
      </c>
      <c r="F1840" s="5">
        <v>0</v>
      </c>
      <c r="G1840" s="5">
        <v>1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10</v>
      </c>
      <c r="Q1840" s="5">
        <v>20</v>
      </c>
      <c r="R1840" s="5">
        <v>25</v>
      </c>
      <c r="S1840" s="5" t="s">
        <v>26</v>
      </c>
      <c r="T1840" s="5"/>
    </row>
    <row r="1841" spans="1:20" x14ac:dyDescent="0.25">
      <c r="A1841" s="5">
        <f>1834</f>
      </c>
      <c r="B1841" s="5" t="s">
        <v>1860</v>
      </c>
      <c r="C1841" s="5" t="s">
        <v>29</v>
      </c>
      <c r="D1841" s="5" t="s">
        <v>26</v>
      </c>
      <c r="E1841" s="5">
        <v>22</v>
      </c>
      <c r="F1841" s="5">
        <v>0</v>
      </c>
      <c r="G1841" s="5">
        <v>1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10</v>
      </c>
      <c r="Q1841" s="5">
        <v>20</v>
      </c>
      <c r="R1841" s="5">
        <v>25</v>
      </c>
      <c r="S1841" s="5" t="s">
        <v>26</v>
      </c>
      <c r="T1841" s="5"/>
    </row>
    <row r="1842" spans="1:20" x14ac:dyDescent="0.25">
      <c r="A1842" s="5">
        <f>1835</f>
      </c>
      <c r="B1842" s="5" t="s">
        <v>1861</v>
      </c>
      <c r="C1842" s="5" t="s">
        <v>29</v>
      </c>
      <c r="D1842" s="5" t="s">
        <v>26</v>
      </c>
      <c r="E1842" s="5">
        <v>22</v>
      </c>
      <c r="F1842" s="5">
        <v>0</v>
      </c>
      <c r="G1842" s="5">
        <v>1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10</v>
      </c>
      <c r="Q1842" s="5">
        <v>20</v>
      </c>
      <c r="R1842" s="5">
        <v>25</v>
      </c>
      <c r="S1842" s="5" t="s">
        <v>26</v>
      </c>
      <c r="T1842" s="5"/>
    </row>
    <row r="1843" spans="1:20" x14ac:dyDescent="0.25">
      <c r="A1843" s="5">
        <f>1836</f>
      </c>
      <c r="B1843" s="5" t="s">
        <v>1862</v>
      </c>
      <c r="C1843" s="5" t="s">
        <v>29</v>
      </c>
      <c r="D1843" s="5" t="s">
        <v>26</v>
      </c>
      <c r="E1843" s="5">
        <v>22</v>
      </c>
      <c r="F1843" s="5">
        <v>0</v>
      </c>
      <c r="G1843" s="5">
        <v>1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10</v>
      </c>
      <c r="Q1843" s="5">
        <v>20</v>
      </c>
      <c r="R1843" s="5">
        <v>25</v>
      </c>
      <c r="S1843" s="5" t="s">
        <v>26</v>
      </c>
      <c r="T1843" s="5"/>
    </row>
    <row r="1844" spans="1:20" x14ac:dyDescent="0.25">
      <c r="A1844" s="5">
        <f>1837</f>
      </c>
      <c r="B1844" s="5" t="s">
        <v>1863</v>
      </c>
      <c r="C1844" s="5" t="s">
        <v>29</v>
      </c>
      <c r="D1844" s="5" t="s">
        <v>26</v>
      </c>
      <c r="E1844" s="5">
        <v>22</v>
      </c>
      <c r="F1844" s="5">
        <v>0</v>
      </c>
      <c r="G1844" s="5">
        <v>1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10</v>
      </c>
      <c r="Q1844" s="5">
        <v>20</v>
      </c>
      <c r="R1844" s="5">
        <v>25</v>
      </c>
      <c r="S1844" s="5" t="s">
        <v>26</v>
      </c>
      <c r="T1844" s="5"/>
    </row>
    <row r="1845" spans="1:20" x14ac:dyDescent="0.25">
      <c r="A1845" s="5">
        <f>1838</f>
      </c>
      <c r="B1845" s="5" t="s">
        <v>1864</v>
      </c>
      <c r="C1845" s="5" t="s">
        <v>29</v>
      </c>
      <c r="D1845" s="5" t="s">
        <v>26</v>
      </c>
      <c r="E1845" s="5">
        <v>22</v>
      </c>
      <c r="F1845" s="5">
        <v>0</v>
      </c>
      <c r="G1845" s="5">
        <v>1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10</v>
      </c>
      <c r="Q1845" s="5">
        <v>20</v>
      </c>
      <c r="R1845" s="5">
        <v>25</v>
      </c>
      <c r="S1845" s="5" t="s">
        <v>26</v>
      </c>
      <c r="T1845" s="5"/>
    </row>
    <row r="1846" spans="1:20" x14ac:dyDescent="0.25">
      <c r="A1846" s="5">
        <f>1839</f>
      </c>
      <c r="B1846" s="5" t="s">
        <v>1865</v>
      </c>
      <c r="C1846" s="5" t="s">
        <v>29</v>
      </c>
      <c r="D1846" s="5" t="s">
        <v>26</v>
      </c>
      <c r="E1846" s="5">
        <v>22</v>
      </c>
      <c r="F1846" s="5">
        <v>0</v>
      </c>
      <c r="G1846" s="5">
        <v>1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10</v>
      </c>
      <c r="Q1846" s="5">
        <v>20</v>
      </c>
      <c r="R1846" s="5">
        <v>25</v>
      </c>
      <c r="S1846" s="5" t="s">
        <v>26</v>
      </c>
      <c r="T1846" s="5"/>
    </row>
    <row r="1847" spans="1:20" x14ac:dyDescent="0.25">
      <c r="A1847" s="5">
        <f>1840</f>
      </c>
      <c r="B1847" s="5" t="s">
        <v>1866</v>
      </c>
      <c r="C1847" s="5" t="s">
        <v>29</v>
      </c>
      <c r="D1847" s="5" t="s">
        <v>26</v>
      </c>
      <c r="E1847" s="5">
        <v>22</v>
      </c>
      <c r="F1847" s="5">
        <v>0</v>
      </c>
      <c r="G1847" s="5">
        <v>1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10</v>
      </c>
      <c r="Q1847" s="5">
        <v>20</v>
      </c>
      <c r="R1847" s="5">
        <v>25</v>
      </c>
      <c r="S1847" s="5" t="s">
        <v>26</v>
      </c>
      <c r="T1847" s="5"/>
    </row>
    <row r="1848" spans="1:20" x14ac:dyDescent="0.25">
      <c r="A1848" s="5">
        <f>1841</f>
      </c>
      <c r="B1848" s="5" t="s">
        <v>1867</v>
      </c>
      <c r="C1848" s="5" t="s">
        <v>29</v>
      </c>
      <c r="D1848" s="5" t="s">
        <v>26</v>
      </c>
      <c r="E1848" s="5">
        <v>22</v>
      </c>
      <c r="F1848" s="5">
        <v>0</v>
      </c>
      <c r="G1848" s="5">
        <v>1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10</v>
      </c>
      <c r="Q1848" s="5">
        <v>20</v>
      </c>
      <c r="R1848" s="5">
        <v>25</v>
      </c>
      <c r="S1848" s="5" t="s">
        <v>26</v>
      </c>
      <c r="T1848" s="5"/>
    </row>
    <row r="1849" spans="1:20" x14ac:dyDescent="0.25">
      <c r="A1849" s="5">
        <f>1842</f>
      </c>
      <c r="B1849" s="5" t="s">
        <v>1868</v>
      </c>
      <c r="C1849" s="5" t="s">
        <v>29</v>
      </c>
      <c r="D1849" s="5" t="s">
        <v>26</v>
      </c>
      <c r="E1849" s="5">
        <v>22</v>
      </c>
      <c r="F1849" s="5">
        <v>0</v>
      </c>
      <c r="G1849" s="5">
        <v>1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10</v>
      </c>
      <c r="Q1849" s="5">
        <v>20</v>
      </c>
      <c r="R1849" s="5">
        <v>25</v>
      </c>
      <c r="S1849" s="5" t="s">
        <v>26</v>
      </c>
      <c r="T1849" s="5"/>
    </row>
    <row r="1850" spans="1:20" x14ac:dyDescent="0.25">
      <c r="A1850" s="5">
        <f>1843</f>
      </c>
      <c r="B1850" s="5" t="s">
        <v>1869</v>
      </c>
      <c r="C1850" s="5" t="s">
        <v>29</v>
      </c>
      <c r="D1850" s="5" t="s">
        <v>26</v>
      </c>
      <c r="E1850" s="5">
        <v>22</v>
      </c>
      <c r="F1850" s="5">
        <v>0</v>
      </c>
      <c r="G1850" s="5">
        <v>1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10</v>
      </c>
      <c r="Q1850" s="5">
        <v>20</v>
      </c>
      <c r="R1850" s="5">
        <v>25</v>
      </c>
      <c r="S1850" s="5" t="s">
        <v>26</v>
      </c>
      <c r="T1850" s="5"/>
    </row>
    <row r="1851" spans="1:20" x14ac:dyDescent="0.25">
      <c r="A1851" s="5">
        <f>1844</f>
      </c>
      <c r="B1851" s="5" t="s">
        <v>1870</v>
      </c>
      <c r="C1851" s="5" t="s">
        <v>29</v>
      </c>
      <c r="D1851" s="5" t="s">
        <v>26</v>
      </c>
      <c r="E1851" s="5">
        <v>22</v>
      </c>
      <c r="F1851" s="5">
        <v>0</v>
      </c>
      <c r="G1851" s="5">
        <v>1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10</v>
      </c>
      <c r="Q1851" s="5">
        <v>20</v>
      </c>
      <c r="R1851" s="5">
        <v>25</v>
      </c>
      <c r="S1851" s="5" t="s">
        <v>26</v>
      </c>
      <c r="T1851" s="5"/>
    </row>
    <row r="1852" spans="1:20" x14ac:dyDescent="0.25">
      <c r="A1852" s="5">
        <f>1845</f>
      </c>
      <c r="B1852" s="5" t="s">
        <v>1871</v>
      </c>
      <c r="C1852" s="5" t="s">
        <v>29</v>
      </c>
      <c r="D1852" s="5" t="s">
        <v>26</v>
      </c>
      <c r="E1852" s="5">
        <v>22</v>
      </c>
      <c r="F1852" s="5">
        <v>0</v>
      </c>
      <c r="G1852" s="5">
        <v>1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10</v>
      </c>
      <c r="Q1852" s="5">
        <v>20</v>
      </c>
      <c r="R1852" s="5">
        <v>25</v>
      </c>
      <c r="S1852" s="5" t="s">
        <v>26</v>
      </c>
      <c r="T1852" s="5"/>
    </row>
    <row r="1853" spans="1:20" x14ac:dyDescent="0.25">
      <c r="A1853" s="5">
        <f>1846</f>
      </c>
      <c r="B1853" s="5" t="s">
        <v>1872</v>
      </c>
      <c r="C1853" s="5" t="s">
        <v>29</v>
      </c>
      <c r="D1853" s="5" t="s">
        <v>26</v>
      </c>
      <c r="E1853" s="5">
        <v>22</v>
      </c>
      <c r="F1853" s="5">
        <v>0</v>
      </c>
      <c r="G1853" s="5">
        <v>1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10</v>
      </c>
      <c r="Q1853" s="5">
        <v>20</v>
      </c>
      <c r="R1853" s="5">
        <v>25</v>
      </c>
      <c r="S1853" s="5" t="s">
        <v>26</v>
      </c>
      <c r="T1853" s="5"/>
    </row>
    <row r="1854" spans="1:20" x14ac:dyDescent="0.25">
      <c r="A1854" s="5">
        <f>1847</f>
      </c>
      <c r="B1854" s="5" t="s">
        <v>1873</v>
      </c>
      <c r="C1854" s="5" t="s">
        <v>29</v>
      </c>
      <c r="D1854" s="5" t="s">
        <v>26</v>
      </c>
      <c r="E1854" s="5">
        <v>22</v>
      </c>
      <c r="F1854" s="5">
        <v>0</v>
      </c>
      <c r="G1854" s="5">
        <v>1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10</v>
      </c>
      <c r="Q1854" s="5">
        <v>20</v>
      </c>
      <c r="R1854" s="5">
        <v>25</v>
      </c>
      <c r="S1854" s="5" t="s">
        <v>26</v>
      </c>
      <c r="T1854" s="5"/>
    </row>
    <row r="1855" spans="1:20" x14ac:dyDescent="0.25">
      <c r="A1855" s="5">
        <f>1848</f>
      </c>
      <c r="B1855" s="5" t="s">
        <v>1874</v>
      </c>
      <c r="C1855" s="5" t="s">
        <v>29</v>
      </c>
      <c r="D1855" s="5" t="s">
        <v>26</v>
      </c>
      <c r="E1855" s="5">
        <v>22</v>
      </c>
      <c r="F1855" s="5">
        <v>0</v>
      </c>
      <c r="G1855" s="5">
        <v>1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10</v>
      </c>
      <c r="Q1855" s="5">
        <v>20</v>
      </c>
      <c r="R1855" s="5">
        <v>25</v>
      </c>
      <c r="S1855" s="5" t="s">
        <v>26</v>
      </c>
      <c r="T1855" s="5"/>
    </row>
    <row r="1856" spans="1:20" x14ac:dyDescent="0.25">
      <c r="A1856" s="5">
        <f>1849</f>
      </c>
      <c r="B1856" s="5" t="s">
        <v>1875</v>
      </c>
      <c r="C1856" s="5" t="s">
        <v>29</v>
      </c>
      <c r="D1856" s="5" t="s">
        <v>26</v>
      </c>
      <c r="E1856" s="5">
        <v>22</v>
      </c>
      <c r="F1856" s="5">
        <v>0</v>
      </c>
      <c r="G1856" s="5">
        <v>1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10</v>
      </c>
      <c r="Q1856" s="5">
        <v>20</v>
      </c>
      <c r="R1856" s="5">
        <v>25</v>
      </c>
      <c r="S1856" s="5" t="s">
        <v>26</v>
      </c>
      <c r="T1856" s="5"/>
    </row>
    <row r="1857" spans="1:20" x14ac:dyDescent="0.25">
      <c r="A1857" s="5">
        <f>1850</f>
      </c>
      <c r="B1857" s="5" t="s">
        <v>1876</v>
      </c>
      <c r="C1857" s="5" t="s">
        <v>29</v>
      </c>
      <c r="D1857" s="5" t="s">
        <v>26</v>
      </c>
      <c r="E1857" s="5">
        <v>22</v>
      </c>
      <c r="F1857" s="5">
        <v>0</v>
      </c>
      <c r="G1857" s="5">
        <v>1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10</v>
      </c>
      <c r="Q1857" s="5">
        <v>20</v>
      </c>
      <c r="R1857" s="5">
        <v>25</v>
      </c>
      <c r="S1857" s="5" t="s">
        <v>26</v>
      </c>
      <c r="T1857" s="5"/>
    </row>
    <row r="1858" spans="1:20" x14ac:dyDescent="0.25">
      <c r="A1858" s="5">
        <f>1851</f>
      </c>
      <c r="B1858" s="5" t="s">
        <v>1877</v>
      </c>
      <c r="C1858" s="5" t="s">
        <v>29</v>
      </c>
      <c r="D1858" s="5" t="s">
        <v>26</v>
      </c>
      <c r="E1858" s="5">
        <v>22</v>
      </c>
      <c r="F1858" s="5">
        <v>0</v>
      </c>
      <c r="G1858" s="5">
        <v>1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10</v>
      </c>
      <c r="Q1858" s="5">
        <v>20</v>
      </c>
      <c r="R1858" s="5">
        <v>25</v>
      </c>
      <c r="S1858" s="5" t="s">
        <v>26</v>
      </c>
      <c r="T1858" s="5"/>
    </row>
    <row r="1859" spans="1:20" x14ac:dyDescent="0.25">
      <c r="A1859" s="5">
        <f>1852</f>
      </c>
      <c r="B1859" s="5" t="s">
        <v>1878</v>
      </c>
      <c r="C1859" s="5" t="s">
        <v>29</v>
      </c>
      <c r="D1859" s="5" t="s">
        <v>26</v>
      </c>
      <c r="E1859" s="5">
        <v>22</v>
      </c>
      <c r="F1859" s="5">
        <v>0</v>
      </c>
      <c r="G1859" s="5">
        <v>1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10</v>
      </c>
      <c r="Q1859" s="5">
        <v>20</v>
      </c>
      <c r="R1859" s="5">
        <v>25</v>
      </c>
      <c r="S1859" s="5" t="s">
        <v>26</v>
      </c>
      <c r="T1859" s="5"/>
    </row>
    <row r="1860" spans="1:20" x14ac:dyDescent="0.25">
      <c r="A1860" s="5">
        <f>1853</f>
      </c>
      <c r="B1860" s="5" t="s">
        <v>1879</v>
      </c>
      <c r="C1860" s="5" t="s">
        <v>29</v>
      </c>
      <c r="D1860" s="5" t="s">
        <v>26</v>
      </c>
      <c r="E1860" s="5">
        <v>22</v>
      </c>
      <c r="F1860" s="5">
        <v>0</v>
      </c>
      <c r="G1860" s="5">
        <v>1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10</v>
      </c>
      <c r="Q1860" s="5">
        <v>20</v>
      </c>
      <c r="R1860" s="5">
        <v>25</v>
      </c>
      <c r="S1860" s="5" t="s">
        <v>26</v>
      </c>
      <c r="T1860" s="5"/>
    </row>
    <row r="1861" spans="1:20" x14ac:dyDescent="0.25">
      <c r="A1861" s="5">
        <f>1854</f>
      </c>
      <c r="B1861" s="5" t="s">
        <v>1880</v>
      </c>
      <c r="C1861" s="5" t="s">
        <v>29</v>
      </c>
      <c r="D1861" s="5" t="s">
        <v>26</v>
      </c>
      <c r="E1861" s="5">
        <v>22</v>
      </c>
      <c r="F1861" s="5">
        <v>0</v>
      </c>
      <c r="G1861" s="5">
        <v>1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10</v>
      </c>
      <c r="Q1861" s="5">
        <v>20</v>
      </c>
      <c r="R1861" s="5">
        <v>25</v>
      </c>
      <c r="S1861" s="5" t="s">
        <v>26</v>
      </c>
      <c r="T1861" s="5"/>
    </row>
    <row r="1862" spans="1:20" x14ac:dyDescent="0.25">
      <c r="A1862" s="5">
        <f>1855</f>
      </c>
      <c r="B1862" s="5" t="s">
        <v>1881</v>
      </c>
      <c r="C1862" s="5" t="s">
        <v>29</v>
      </c>
      <c r="D1862" s="5" t="s">
        <v>26</v>
      </c>
      <c r="E1862" s="5">
        <v>22</v>
      </c>
      <c r="F1862" s="5">
        <v>0</v>
      </c>
      <c r="G1862" s="5">
        <v>1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10</v>
      </c>
      <c r="Q1862" s="5">
        <v>20</v>
      </c>
      <c r="R1862" s="5">
        <v>25</v>
      </c>
      <c r="S1862" s="5" t="s">
        <v>26</v>
      </c>
      <c r="T1862" s="5"/>
    </row>
    <row r="1863" spans="1:20" x14ac:dyDescent="0.25">
      <c r="A1863" s="5">
        <f>1856</f>
      </c>
      <c r="B1863" s="5" t="s">
        <v>1882</v>
      </c>
      <c r="C1863" s="5" t="s">
        <v>29</v>
      </c>
      <c r="D1863" s="5" t="s">
        <v>26</v>
      </c>
      <c r="E1863" s="5">
        <v>22</v>
      </c>
      <c r="F1863" s="5">
        <v>0</v>
      </c>
      <c r="G1863" s="5">
        <v>1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10</v>
      </c>
      <c r="Q1863" s="5">
        <v>20</v>
      </c>
      <c r="R1863" s="5">
        <v>25</v>
      </c>
      <c r="S1863" s="5" t="s">
        <v>26</v>
      </c>
      <c r="T1863" s="5"/>
    </row>
    <row r="1864" spans="1:20" x14ac:dyDescent="0.25">
      <c r="A1864" s="5">
        <f>1857</f>
      </c>
      <c r="B1864" s="5" t="s">
        <v>1883</v>
      </c>
      <c r="C1864" s="5" t="s">
        <v>29</v>
      </c>
      <c r="D1864" s="5" t="s">
        <v>26</v>
      </c>
      <c r="E1864" s="5">
        <v>22</v>
      </c>
      <c r="F1864" s="5">
        <v>0</v>
      </c>
      <c r="G1864" s="5">
        <v>1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10</v>
      </c>
      <c r="Q1864" s="5">
        <v>20</v>
      </c>
      <c r="R1864" s="5">
        <v>25</v>
      </c>
      <c r="S1864" s="5" t="s">
        <v>26</v>
      </c>
      <c r="T1864" s="5"/>
    </row>
    <row r="1865" spans="1:20" x14ac:dyDescent="0.25">
      <c r="A1865" s="5">
        <f>1858</f>
      </c>
      <c r="B1865" s="5" t="s">
        <v>1884</v>
      </c>
      <c r="C1865" s="5" t="s">
        <v>29</v>
      </c>
      <c r="D1865" s="5" t="s">
        <v>26</v>
      </c>
      <c r="E1865" s="5">
        <v>22</v>
      </c>
      <c r="F1865" s="5">
        <v>0</v>
      </c>
      <c r="G1865" s="5">
        <v>1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10</v>
      </c>
      <c r="Q1865" s="5">
        <v>20</v>
      </c>
      <c r="R1865" s="5">
        <v>25</v>
      </c>
      <c r="S1865" s="5" t="s">
        <v>26</v>
      </c>
      <c r="T1865" s="5"/>
    </row>
    <row r="1866" spans="1:20" x14ac:dyDescent="0.25">
      <c r="A1866" s="5">
        <f>1859</f>
      </c>
      <c r="B1866" s="5" t="s">
        <v>1885</v>
      </c>
      <c r="C1866" s="5" t="s">
        <v>29</v>
      </c>
      <c r="D1866" s="5" t="s">
        <v>26</v>
      </c>
      <c r="E1866" s="5">
        <v>22</v>
      </c>
      <c r="F1866" s="5">
        <v>0</v>
      </c>
      <c r="G1866" s="5">
        <v>1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10</v>
      </c>
      <c r="Q1866" s="5">
        <v>20</v>
      </c>
      <c r="R1866" s="5">
        <v>25</v>
      </c>
      <c r="S1866" s="5" t="s">
        <v>26</v>
      </c>
      <c r="T1866" s="5"/>
    </row>
    <row r="1867" spans="1:20" x14ac:dyDescent="0.25">
      <c r="A1867" s="5">
        <f>1860</f>
      </c>
      <c r="B1867" s="5" t="s">
        <v>1886</v>
      </c>
      <c r="C1867" s="5" t="s">
        <v>29</v>
      </c>
      <c r="D1867" s="5" t="s">
        <v>26</v>
      </c>
      <c r="E1867" s="5">
        <v>22</v>
      </c>
      <c r="F1867" s="5">
        <v>0</v>
      </c>
      <c r="G1867" s="5">
        <v>1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10</v>
      </c>
      <c r="Q1867" s="5">
        <v>20</v>
      </c>
      <c r="R1867" s="5">
        <v>25</v>
      </c>
      <c r="S1867" s="5" t="s">
        <v>26</v>
      </c>
      <c r="T1867" s="5"/>
    </row>
    <row r="1868" spans="1:20" x14ac:dyDescent="0.25">
      <c r="A1868" s="5">
        <f>1861</f>
      </c>
      <c r="B1868" s="5" t="s">
        <v>1887</v>
      </c>
      <c r="C1868" s="5" t="s">
        <v>29</v>
      </c>
      <c r="D1868" s="5" t="s">
        <v>26</v>
      </c>
      <c r="E1868" s="5">
        <v>22</v>
      </c>
      <c r="F1868" s="5">
        <v>0</v>
      </c>
      <c r="G1868" s="5">
        <v>1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10</v>
      </c>
      <c r="Q1868" s="5">
        <v>20</v>
      </c>
      <c r="R1868" s="5">
        <v>25</v>
      </c>
      <c r="S1868" s="5" t="s">
        <v>26</v>
      </c>
      <c r="T1868" s="5"/>
    </row>
    <row r="1869" spans="1:20" x14ac:dyDescent="0.25">
      <c r="A1869" s="5">
        <f>1862</f>
      </c>
      <c r="B1869" s="5" t="s">
        <v>1888</v>
      </c>
      <c r="C1869" s="5" t="s">
        <v>29</v>
      </c>
      <c r="D1869" s="5" t="s">
        <v>26</v>
      </c>
      <c r="E1869" s="5">
        <v>22</v>
      </c>
      <c r="F1869" s="5">
        <v>0</v>
      </c>
      <c r="G1869" s="5">
        <v>1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10</v>
      </c>
      <c r="Q1869" s="5">
        <v>20</v>
      </c>
      <c r="R1869" s="5">
        <v>25</v>
      </c>
      <c r="S1869" s="5" t="s">
        <v>26</v>
      </c>
      <c r="T1869" s="5"/>
    </row>
    <row r="1870" spans="1:20" x14ac:dyDescent="0.25">
      <c r="A1870" s="5">
        <f>1863</f>
      </c>
      <c r="B1870" s="5" t="s">
        <v>1889</v>
      </c>
      <c r="C1870" s="5" t="s">
        <v>29</v>
      </c>
      <c r="D1870" s="5" t="s">
        <v>26</v>
      </c>
      <c r="E1870" s="5">
        <v>22</v>
      </c>
      <c r="F1870" s="5">
        <v>0</v>
      </c>
      <c r="G1870" s="5">
        <v>1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10</v>
      </c>
      <c r="Q1870" s="5">
        <v>20</v>
      </c>
      <c r="R1870" s="5">
        <v>25</v>
      </c>
      <c r="S1870" s="5" t="s">
        <v>26</v>
      </c>
      <c r="T1870" s="5"/>
    </row>
    <row r="1871" spans="1:20" x14ac:dyDescent="0.25">
      <c r="A1871" s="5">
        <f>1864</f>
      </c>
      <c r="B1871" s="5" t="s">
        <v>1890</v>
      </c>
      <c r="C1871" s="5" t="s">
        <v>29</v>
      </c>
      <c r="D1871" s="5" t="s">
        <v>26</v>
      </c>
      <c r="E1871" s="5">
        <v>22</v>
      </c>
      <c r="F1871" s="5">
        <v>0</v>
      </c>
      <c r="G1871" s="5">
        <v>1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10</v>
      </c>
      <c r="Q1871" s="5">
        <v>20</v>
      </c>
      <c r="R1871" s="5">
        <v>25</v>
      </c>
      <c r="S1871" s="5" t="s">
        <v>26</v>
      </c>
      <c r="T1871" s="5"/>
    </row>
    <row r="1872" spans="1:20" x14ac:dyDescent="0.25">
      <c r="A1872" s="5">
        <f>1865</f>
      </c>
      <c r="B1872" s="5" t="s">
        <v>1891</v>
      </c>
      <c r="C1872" s="5" t="s">
        <v>29</v>
      </c>
      <c r="D1872" s="5" t="s">
        <v>26</v>
      </c>
      <c r="E1872" s="5">
        <v>22</v>
      </c>
      <c r="F1872" s="5">
        <v>0</v>
      </c>
      <c r="G1872" s="5">
        <v>1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10</v>
      </c>
      <c r="Q1872" s="5">
        <v>20</v>
      </c>
      <c r="R1872" s="5">
        <v>25</v>
      </c>
      <c r="S1872" s="5" t="s">
        <v>26</v>
      </c>
      <c r="T1872" s="5"/>
    </row>
    <row r="1873" spans="1:20" x14ac:dyDescent="0.25">
      <c r="A1873" s="5">
        <f>1866</f>
      </c>
      <c r="B1873" s="5" t="s">
        <v>1892</v>
      </c>
      <c r="C1873" s="5" t="s">
        <v>29</v>
      </c>
      <c r="D1873" s="5" t="s">
        <v>26</v>
      </c>
      <c r="E1873" s="5">
        <v>22</v>
      </c>
      <c r="F1873" s="5">
        <v>0</v>
      </c>
      <c r="G1873" s="5">
        <v>1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10</v>
      </c>
      <c r="Q1873" s="5">
        <v>20</v>
      </c>
      <c r="R1873" s="5">
        <v>25</v>
      </c>
      <c r="S1873" s="5" t="s">
        <v>26</v>
      </c>
      <c r="T1873" s="5"/>
    </row>
    <row r="1874" spans="1:20" x14ac:dyDescent="0.25">
      <c r="A1874" s="5">
        <f>1867</f>
      </c>
      <c r="B1874" s="5" t="s">
        <v>1893</v>
      </c>
      <c r="C1874" s="5" t="s">
        <v>29</v>
      </c>
      <c r="D1874" s="5" t="s">
        <v>26</v>
      </c>
      <c r="E1874" s="5">
        <v>22</v>
      </c>
      <c r="F1874" s="5">
        <v>0</v>
      </c>
      <c r="G1874" s="5">
        <v>1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10</v>
      </c>
      <c r="Q1874" s="5">
        <v>20</v>
      </c>
      <c r="R1874" s="5">
        <v>25</v>
      </c>
      <c r="S1874" s="5" t="s">
        <v>26</v>
      </c>
      <c r="T1874" s="5"/>
    </row>
    <row r="1875" spans="1:20" x14ac:dyDescent="0.25">
      <c r="A1875" s="5">
        <f>1868</f>
      </c>
      <c r="B1875" s="5" t="s">
        <v>1894</v>
      </c>
      <c r="C1875" s="5" t="s">
        <v>29</v>
      </c>
      <c r="D1875" s="5" t="s">
        <v>26</v>
      </c>
      <c r="E1875" s="5">
        <v>22</v>
      </c>
      <c r="F1875" s="5">
        <v>0</v>
      </c>
      <c r="G1875" s="5">
        <v>1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10</v>
      </c>
      <c r="Q1875" s="5">
        <v>20</v>
      </c>
      <c r="R1875" s="5">
        <v>25</v>
      </c>
      <c r="S1875" s="5" t="s">
        <v>26</v>
      </c>
      <c r="T1875" s="5"/>
    </row>
    <row r="1876" spans="1:20" x14ac:dyDescent="0.25">
      <c r="A1876" s="5">
        <f>1869</f>
      </c>
      <c r="B1876" s="5" t="s">
        <v>1895</v>
      </c>
      <c r="C1876" s="5" t="s">
        <v>29</v>
      </c>
      <c r="D1876" s="5" t="s">
        <v>26</v>
      </c>
      <c r="E1876" s="5">
        <v>22</v>
      </c>
      <c r="F1876" s="5">
        <v>0</v>
      </c>
      <c r="G1876" s="5">
        <v>1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10</v>
      </c>
      <c r="Q1876" s="5">
        <v>20</v>
      </c>
      <c r="R1876" s="5">
        <v>25</v>
      </c>
      <c r="S1876" s="5" t="s">
        <v>26</v>
      </c>
      <c r="T1876" s="5"/>
    </row>
    <row r="1877" spans="1:20" x14ac:dyDescent="0.25">
      <c r="A1877" s="5">
        <f>1870</f>
      </c>
      <c r="B1877" s="5" t="s">
        <v>1896</v>
      </c>
      <c r="C1877" s="5" t="s">
        <v>29</v>
      </c>
      <c r="D1877" s="5" t="s">
        <v>26</v>
      </c>
      <c r="E1877" s="5">
        <v>22</v>
      </c>
      <c r="F1877" s="5">
        <v>0</v>
      </c>
      <c r="G1877" s="5">
        <v>1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10</v>
      </c>
      <c r="Q1877" s="5">
        <v>20</v>
      </c>
      <c r="R1877" s="5">
        <v>25</v>
      </c>
      <c r="S1877" s="5" t="s">
        <v>26</v>
      </c>
      <c r="T1877" s="5"/>
    </row>
    <row r="1878" spans="1:20" x14ac:dyDescent="0.25">
      <c r="A1878" s="5">
        <f>1871</f>
      </c>
      <c r="B1878" s="5" t="s">
        <v>1897</v>
      </c>
      <c r="C1878" s="5" t="s">
        <v>29</v>
      </c>
      <c r="D1878" s="5" t="s">
        <v>26</v>
      </c>
      <c r="E1878" s="5">
        <v>22</v>
      </c>
      <c r="F1878" s="5">
        <v>0</v>
      </c>
      <c r="G1878" s="5">
        <v>1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10</v>
      </c>
      <c r="Q1878" s="5">
        <v>20</v>
      </c>
      <c r="R1878" s="5">
        <v>25</v>
      </c>
      <c r="S1878" s="5" t="s">
        <v>26</v>
      </c>
      <c r="T1878" s="5"/>
    </row>
    <row r="1879" spans="1:20" x14ac:dyDescent="0.25">
      <c r="A1879" s="5">
        <f>1872</f>
      </c>
      <c r="B1879" s="5" t="s">
        <v>1898</v>
      </c>
      <c r="C1879" s="5" t="s">
        <v>29</v>
      </c>
      <c r="D1879" s="5" t="s">
        <v>26</v>
      </c>
      <c r="E1879" s="5">
        <v>22</v>
      </c>
      <c r="F1879" s="5">
        <v>0</v>
      </c>
      <c r="G1879" s="5">
        <v>1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10</v>
      </c>
      <c r="Q1879" s="5">
        <v>20</v>
      </c>
      <c r="R1879" s="5">
        <v>25</v>
      </c>
      <c r="S1879" s="5" t="s">
        <v>26</v>
      </c>
      <c r="T1879" s="5"/>
    </row>
    <row r="1880" spans="1:20" x14ac:dyDescent="0.25">
      <c r="A1880" s="5">
        <f>1873</f>
      </c>
      <c r="B1880" s="5" t="s">
        <v>1899</v>
      </c>
      <c r="C1880" s="5" t="s">
        <v>29</v>
      </c>
      <c r="D1880" s="5" t="s">
        <v>26</v>
      </c>
      <c r="E1880" s="5">
        <v>22</v>
      </c>
      <c r="F1880" s="5">
        <v>0</v>
      </c>
      <c r="G1880" s="5">
        <v>1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10</v>
      </c>
      <c r="Q1880" s="5">
        <v>20</v>
      </c>
      <c r="R1880" s="5">
        <v>25</v>
      </c>
      <c r="S1880" s="5" t="s">
        <v>26</v>
      </c>
      <c r="T1880" s="5"/>
    </row>
    <row r="1881" spans="1:20" x14ac:dyDescent="0.25">
      <c r="A1881" s="5">
        <f>1874</f>
      </c>
      <c r="B1881" s="5" t="s">
        <v>1900</v>
      </c>
      <c r="C1881" s="5" t="s">
        <v>29</v>
      </c>
      <c r="D1881" s="5" t="s">
        <v>26</v>
      </c>
      <c r="E1881" s="5">
        <v>22</v>
      </c>
      <c r="F1881" s="5">
        <v>0</v>
      </c>
      <c r="G1881" s="5">
        <v>1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10</v>
      </c>
      <c r="Q1881" s="5">
        <v>20</v>
      </c>
      <c r="R1881" s="5">
        <v>25</v>
      </c>
      <c r="S1881" s="5" t="s">
        <v>26</v>
      </c>
      <c r="T1881" s="5"/>
    </row>
    <row r="1882" spans="1:20" x14ac:dyDescent="0.25">
      <c r="A1882" s="5">
        <f>1875</f>
      </c>
      <c r="B1882" s="5" t="s">
        <v>1901</v>
      </c>
      <c r="C1882" s="5" t="s">
        <v>29</v>
      </c>
      <c r="D1882" s="5" t="s">
        <v>26</v>
      </c>
      <c r="E1882" s="5">
        <v>22</v>
      </c>
      <c r="F1882" s="5">
        <v>0</v>
      </c>
      <c r="G1882" s="5">
        <v>1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10</v>
      </c>
      <c r="Q1882" s="5">
        <v>20</v>
      </c>
      <c r="R1882" s="5">
        <v>25</v>
      </c>
      <c r="S1882" s="5" t="s">
        <v>26</v>
      </c>
      <c r="T1882" s="5"/>
    </row>
    <row r="1883" spans="1:20" x14ac:dyDescent="0.25">
      <c r="A1883" s="5">
        <f>1876</f>
      </c>
      <c r="B1883" s="5" t="s">
        <v>1902</v>
      </c>
      <c r="C1883" s="5" t="s">
        <v>29</v>
      </c>
      <c r="D1883" s="5" t="s">
        <v>26</v>
      </c>
      <c r="E1883" s="5">
        <v>22</v>
      </c>
      <c r="F1883" s="5">
        <v>0</v>
      </c>
      <c r="G1883" s="5">
        <v>1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10</v>
      </c>
      <c r="Q1883" s="5">
        <v>20</v>
      </c>
      <c r="R1883" s="5">
        <v>25</v>
      </c>
      <c r="S1883" s="5" t="s">
        <v>26</v>
      </c>
      <c r="T1883" s="5"/>
    </row>
    <row r="1884" spans="1:20" x14ac:dyDescent="0.25">
      <c r="A1884" s="5">
        <f>1877</f>
      </c>
      <c r="B1884" s="5" t="s">
        <v>1903</v>
      </c>
      <c r="C1884" s="5" t="s">
        <v>29</v>
      </c>
      <c r="D1884" s="5" t="s">
        <v>26</v>
      </c>
      <c r="E1884" s="5">
        <v>22</v>
      </c>
      <c r="F1884" s="5">
        <v>0</v>
      </c>
      <c r="G1884" s="5">
        <v>1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10</v>
      </c>
      <c r="Q1884" s="5">
        <v>20</v>
      </c>
      <c r="R1884" s="5">
        <v>25</v>
      </c>
      <c r="S1884" s="5" t="s">
        <v>26</v>
      </c>
      <c r="T1884" s="5"/>
    </row>
    <row r="1885" spans="1:20" x14ac:dyDescent="0.25">
      <c r="A1885" s="5">
        <f>1878</f>
      </c>
      <c r="B1885" s="5" t="s">
        <v>1904</v>
      </c>
      <c r="C1885" s="5" t="s">
        <v>29</v>
      </c>
      <c r="D1885" s="5" t="s">
        <v>26</v>
      </c>
      <c r="E1885" s="5">
        <v>22</v>
      </c>
      <c r="F1885" s="5">
        <v>0</v>
      </c>
      <c r="G1885" s="5">
        <v>1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10</v>
      </c>
      <c r="Q1885" s="5">
        <v>20</v>
      </c>
      <c r="R1885" s="5">
        <v>25</v>
      </c>
      <c r="S1885" s="5" t="s">
        <v>26</v>
      </c>
      <c r="T1885" s="5"/>
    </row>
    <row r="1886" spans="1:20" x14ac:dyDescent="0.25">
      <c r="A1886" s="5">
        <f>1879</f>
      </c>
      <c r="B1886" s="5" t="s">
        <v>1905</v>
      </c>
      <c r="C1886" s="5" t="s">
        <v>29</v>
      </c>
      <c r="D1886" s="5" t="s">
        <v>26</v>
      </c>
      <c r="E1886" s="5">
        <v>22</v>
      </c>
      <c r="F1886" s="5">
        <v>0</v>
      </c>
      <c r="G1886" s="5">
        <v>1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10</v>
      </c>
      <c r="Q1886" s="5">
        <v>20</v>
      </c>
      <c r="R1886" s="5">
        <v>25</v>
      </c>
      <c r="S1886" s="5" t="s">
        <v>26</v>
      </c>
      <c r="T1886" s="5"/>
    </row>
    <row r="1887" spans="1:20" x14ac:dyDescent="0.25">
      <c r="A1887" s="5">
        <f>1880</f>
      </c>
      <c r="B1887" s="5" t="s">
        <v>1906</v>
      </c>
      <c r="C1887" s="5" t="s">
        <v>29</v>
      </c>
      <c r="D1887" s="5" t="s">
        <v>26</v>
      </c>
      <c r="E1887" s="5">
        <v>22</v>
      </c>
      <c r="F1887" s="5">
        <v>0</v>
      </c>
      <c r="G1887" s="5">
        <v>1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10</v>
      </c>
      <c r="Q1887" s="5">
        <v>20</v>
      </c>
      <c r="R1887" s="5">
        <v>25</v>
      </c>
      <c r="S1887" s="5" t="s">
        <v>26</v>
      </c>
      <c r="T1887" s="5"/>
    </row>
    <row r="1888" spans="1:20" x14ac:dyDescent="0.25">
      <c r="A1888" s="5">
        <f>1881</f>
      </c>
      <c r="B1888" s="5" t="s">
        <v>1907</v>
      </c>
      <c r="C1888" s="5" t="s">
        <v>29</v>
      </c>
      <c r="D1888" s="5" t="s">
        <v>26</v>
      </c>
      <c r="E1888" s="5">
        <v>22</v>
      </c>
      <c r="F1888" s="5">
        <v>0</v>
      </c>
      <c r="G1888" s="5">
        <v>1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10</v>
      </c>
      <c r="Q1888" s="5">
        <v>20</v>
      </c>
      <c r="R1888" s="5">
        <v>25</v>
      </c>
      <c r="S1888" s="5" t="s">
        <v>26</v>
      </c>
      <c r="T1888" s="5"/>
    </row>
    <row r="1889" spans="1:20" x14ac:dyDescent="0.25">
      <c r="A1889" s="5">
        <f>1882</f>
      </c>
      <c r="B1889" s="5" t="s">
        <v>1908</v>
      </c>
      <c r="C1889" s="5" t="s">
        <v>29</v>
      </c>
      <c r="D1889" s="5" t="s">
        <v>26</v>
      </c>
      <c r="E1889" s="5">
        <v>22</v>
      </c>
      <c r="F1889" s="5">
        <v>0</v>
      </c>
      <c r="G1889" s="5">
        <v>1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10</v>
      </c>
      <c r="Q1889" s="5">
        <v>20</v>
      </c>
      <c r="R1889" s="5">
        <v>25</v>
      </c>
      <c r="S1889" s="5" t="s">
        <v>26</v>
      </c>
      <c r="T1889" s="5"/>
    </row>
    <row r="1890" spans="1:20" x14ac:dyDescent="0.25">
      <c r="A1890" s="5">
        <f>1883</f>
      </c>
      <c r="B1890" s="5" t="s">
        <v>1909</v>
      </c>
      <c r="C1890" s="5" t="s">
        <v>29</v>
      </c>
      <c r="D1890" s="5" t="s">
        <v>26</v>
      </c>
      <c r="E1890" s="5">
        <v>22</v>
      </c>
      <c r="F1890" s="5">
        <v>0</v>
      </c>
      <c r="G1890" s="5">
        <v>1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10</v>
      </c>
      <c r="Q1890" s="5">
        <v>20</v>
      </c>
      <c r="R1890" s="5">
        <v>25</v>
      </c>
      <c r="S1890" s="5" t="s">
        <v>26</v>
      </c>
      <c r="T1890" s="5"/>
    </row>
    <row r="1891" spans="1:20" x14ac:dyDescent="0.25">
      <c r="A1891" s="6" t="s">
        <v>1910</v>
      </c>
      <c r="B1891" s="7" t="s">
        <v>1911</v>
      </c>
      <c r="C1891" s="7" t="s">
        <v>1911</v>
      </c>
      <c r="D1891" s="7" t="s">
        <v>1911</v>
      </c>
      <c r="E1891" s="7">
        <f>=average(E8:E1890)</f>
      </c>
      <c r="F1891" s="7">
        <f>=average(F8:F1890)</f>
      </c>
      <c r="G1891" s="7" t="s">
        <v>1911</v>
      </c>
      <c r="H1891" s="7">
        <f>=average(H8:H1890)</f>
      </c>
      <c r="I1891" s="7">
        <f>=average(I8:I1890)</f>
      </c>
      <c r="J1891" s="7" t="s">
        <v>1911</v>
      </c>
      <c r="K1891" s="7">
        <f>=average(K8:K1890)</f>
      </c>
      <c r="L1891" s="7">
        <f>=average(L8:L1890)</f>
      </c>
      <c r="M1891" s="7" t="s">
        <v>1911</v>
      </c>
      <c r="N1891" s="7">
        <f>=average(N8:N1890)</f>
      </c>
      <c r="O1891" s="7">
        <f>=average(O8:O1890)</f>
      </c>
      <c r="P1891" s="7">
        <f>=average(P8:P1890)</f>
      </c>
      <c r="Q1891" s="7">
        <f>=average(Q8:Q1890)</f>
      </c>
      <c r="R1891" s="7">
        <f>=average(R8:R1890)</f>
      </c>
      <c r="S1891" s="7" t="s">
        <v>1911</v>
      </c>
      <c r="T1891" s="7" t="s">
        <v>1911</v>
      </c>
    </row>
    <row r="1892" spans="13:13" x14ac:dyDescent="0.25">
      <c r="M1892" s="8" t="s">
        <v>1912</v>
      </c>
    </row>
    <row r="1893" spans="2:12" x14ac:dyDescent="0.25">
      <c r="B1893" s="9" t="s">
        <v>1913</v>
      </c>
      <c r="G1893" s="9" t="s">
        <v>1914</v>
      </c>
      <c r="L1893" s="9" t="s">
        <v>1915</v>
      </c>
    </row>
    <row r="1894" spans="2:12" x14ac:dyDescent="0.25">
      <c r="B1894" s="10" t="s">
        <v>1916</v>
      </c>
      <c r="G1894" s="10" t="s">
        <v>1916</v>
      </c>
      <c r="L1894" s="10" t="s">
        <v>1916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2023-09-25T07:23:43Z</dcterms:created>
  <dcterms:modified xsi:type="dcterms:W3CDTF">2023-09-25T07:23:43Z</dcterms:modified>
</cp:coreProperties>
</file>