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<sst xmlns="http://schemas.openxmlformats.org/spreadsheetml/2006/main" count="25713" uniqueCount="6452">
  <si>
    <t>Công Ty CP Tập đoàn Trường Hải (THACO)</t>
  </si>
  <si>
    <t xml:space="preserve">Địa chỉ:  </t>
  </si>
  <si>
    <t xml:space="preserve">Hotline: </t>
  </si>
  <si>
    <t>Ngày in biểu: Thứ tư, 27/09/2023 12:20:38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</si>
  <si>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</si>
  <si>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</si>
  <si>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</si>
  <si>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</si>
  <si>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</si>
  <si>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</si>
  <si>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</si>
  <si>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</si>
  <si>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</si>
  <si>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</si>
  <si>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</si>
  <si>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</si>
  <si>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</si>
  <si>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</si>
  <si>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</si>
  <si>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</si>
  <si>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</si>
  <si>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</si>
  <si>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</si>
  <si>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</si>
  <si>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</si>
  <si>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</si>
  <si>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</si>
  <si>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</si>
  <si>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</si>
  <si>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</si>
  <si>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</si>
  <si>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</si>
  <si>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</si>
  <si>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</si>
  <si>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</si>
  <si>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</si>
  <si>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</si>
  <si>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</si>
  <si>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</si>
  <si>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</si>
  <si>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</si>
  <si>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</si>
  <si>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</si>
  <si>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</si>
  <si>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</si>
  <si>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</si>
  <si>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</si>
  <si>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</si>
  <si>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</si>
  <si>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</si>
  <si>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</si>
  <si>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</si>
  <si>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</si>
  <si>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</si>
  <si>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</si>
  <si>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</si>
  <si>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</si>
  <si>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</si>
  <si>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</si>
  <si>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</si>
  <si>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</si>
  <si>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</si>
  <si>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</si>
  <si>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</si>
  <si>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</si>
  <si>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</si>
  <si>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</si>
  <si>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</si>
  <si>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</si>
  <si>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</si>
  <si>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</si>
  <si>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</si>
  <si>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</si>
  <si>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</si>
  <si>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</si>
  <si>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</si>
  <si>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</si>
  <si>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</si>
  <si>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</si>
  <si>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</si>
  <si>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</si>
  <si>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</si>
  <si>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</si>
  <si>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</si>
  <si>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</si>
  <si>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</si>
  <si>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</si>
  <si>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</si>
  <si>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</si>
  <si>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</si>
  <si>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</si>
  <si>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</si>
  <si>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</si>
  <si>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</si>
  <si>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</si>
  <si>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</si>
  <si>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</si>
  <si>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</si>
  <si>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</si>
  <si>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</si>
  <si>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</si>
  <si>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</si>
  <si>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</si>
  <si>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</si>
  <si>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</si>
  <si>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</si>
  <si>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</si>
  <si>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</si>
  <si>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</si>
  <si>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</si>
  <si>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</si>
  <si>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</si>
  <si>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</si>
  <si>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</si>
  <si>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</si>
  <si>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</si>
  <si>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</si>
  <si>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</si>
  <si>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</si>
  <si>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</si>
  <si>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</si>
  <si>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</si>
  <si>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</si>
  <si>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</si>
  <si>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</si>
  <si>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</si>
  <si>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</si>
  <si>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</si>
  <si>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</si>
  <si>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</si>
  <si>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</si>
  <si>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</si>
  <si>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</si>
  <si>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</si>
  <si>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</si>
  <si>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</si>
  <si>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</si>
  <si>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</si>
  <si>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</si>
  <si>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</si>
  <si>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</si>
  <si>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</si>
  <si>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</si>
  <si>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</si>
  <si>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</si>
  <si>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</si>
  <si>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</si>
  <si>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</si>
  <si>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</si>
  <si>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</si>
  <si>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</si>
  <si>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</si>
  <si>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</si>
  <si>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</si>
  <si>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</si>
  <si>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</si>
  <si>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</si>
  <si>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</si>
  <si>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</si>
  <si>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</si>
  <si>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</si>
  <si>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</si>
  <si>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</si>
  <si>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</si>
  <si>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</si>
  <si>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</si>
  <si>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</si>
  <si>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</si>
  <si>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</si>
  <si>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</si>
  <si>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</si>
  <si>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</si>
  <si>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</si>
  <si>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</si>
  <si>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</si>
  <si>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</si>
  <si>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</si>
  <si>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</si>
  <si>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</si>
  <si>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</si>
  <si>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</si>
  <si>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</si>
  <si>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</si>
  <si>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</si>
  <si>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</si>
  <si>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</si>
  <si>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</si>
  <si>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</si>
  <si>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</si>
  <si>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</si>
  <si>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</si>
  <si>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</si>
  <si>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</si>
  <si>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</si>
  <si>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</si>
  <si>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</si>
  <si>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</si>
  <si>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</si>
  <si>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</si>
  <si>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</si>
  <si>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</si>
  <si>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</si>
  <si>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</si>
  <si>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</si>
  <si>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</si>
  <si>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</si>
  <si>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</si>
  <si>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</si>
  <si>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</si>
  <si>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</si>
  <si>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</si>
  <si>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</si>
  <si>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</si>
  <si>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</si>
  <si>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</si>
  <si>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</si>
  <si>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</si>
  <si>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</si>
  <si>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</si>
  <si>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</si>
  <si>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</si>
  <si>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</si>
  <si>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</si>
  <si>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</si>
  <si>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</si>
  <si>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</si>
  <si>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</si>
  <si>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</si>
  <si>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</si>
  <si>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</si>
  <si>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</si>
  <si>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</si>
  <si>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</si>
  <si>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</si>
  <si>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</si>
  <si>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</si>
  <si>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</si>
  <si>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</si>
  <si>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</si>
  <si>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</si>
  <si>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</si>
  <si>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</si>
  <si>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</si>
  <si>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</si>
  <si>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</si>
  <si>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</si>
  <si>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</si>
  <si>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</si>
  <si>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</si>
  <si>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</si>
  <si>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</si>
  <si>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</si>
  <si>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</si>
  <si>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</si>
  <si>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</si>
  <si>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</si>
  <si>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</si>
  <si>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</si>
  <si>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</si>
  <si>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</si>
  <si>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</si>
  <si>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</si>
  <si>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</si>
  <si>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</si>
  <si>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</si>
  <si>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</si>
  <si>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</si>
  <si>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</si>
  <si>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</si>
  <si>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</si>
  <si>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</si>
  <si>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</si>
  <si>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</si>
  <si>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</si>
  <si>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</si>
  <si>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</si>
  <si>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</si>
  <si>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</si>
  <si>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</si>
  <si>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</si>
  <si>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</si>
  <si>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</si>
  <si>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</si>
  <si>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</si>
  <si>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</si>
  <si>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</si>
  <si>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</si>
  <si>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</si>
  <si>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</si>
  <si>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</si>
  <si>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</si>
  <si>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</si>
  <si>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</si>
  <si>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</si>
  <si>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</si>
  <si>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</si>
  <si>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</si>
  <si>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</si>
  <si>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</si>
  <si>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</si>
  <si>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</si>
  <si>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</si>
  <si>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</si>
  <si>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</si>
  <si>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</si>
  <si>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</si>
  <si>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</si>
  <si>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</si>
  <si>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</si>
  <si>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</si>
  <si>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</si>
  <si>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</si>
  <si>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</si>
  <si>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</si>
  <si>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</si>
  <si>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</si>
  <si>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</si>
  <si>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</si>
  <si>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</si>
  <si>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</si>
  <si>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</si>
  <si>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</si>
  <si>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</si>
  <si>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</si>
  <si>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</si>
  <si>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</si>
  <si>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</si>
  <si>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</si>
  <si>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</si>
  <si>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</si>
  <si>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</si>
  <si>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</si>
  <si>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</si>
  <si>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</si>
  <si>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</si>
  <si>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</si>
  <si>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</si>
  <si>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</si>
  <si>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</si>
  <si>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</si>
  <si>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</si>
  <si>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</si>
  <si>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</si>
  <si>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</si>
  <si>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</si>
  <si>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</si>
  <si>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</si>
  <si>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</si>
  <si>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</si>
  <si>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</si>
  <si>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</si>
  <si>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</si>
  <si>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</si>
  <si>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</si>
  <si>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</si>
  <si>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</si>
  <si>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</si>
  <si>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</si>
  <si>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</si>
  <si>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</si>
  <si>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</si>
  <si>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</si>
  <si>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</si>
  <si>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</si>
  <si>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</si>
  <si>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</si>
  <si>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</si>
  <si>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</si>
  <si>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</si>
  <si>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</si>
  <si>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</si>
  <si>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</si>
  <si>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</si>
  <si>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</si>
  <si>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</si>
  <si>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</si>
  <si>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</si>
  <si>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</si>
  <si>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</si>
  <si>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</si>
  <si>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</si>
  <si>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</si>
  <si>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</si>
  <si>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</si>
  <si>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</si>
  <si>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</si>
  <si>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</si>
  <si>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</si>
  <si>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</si>
  <si>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</si>
  <si>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</si>
  <si>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</si>
  <si>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</si>
  <si>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</si>
  <si>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</si>
  <si>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</si>
  <si>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</si>
  <si>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</si>
  <si>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</si>
  <si>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</si>
  <si>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</si>
  <si>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</si>
  <si>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</si>
  <si>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</si>
  <si>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</si>
  <si>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</si>
  <si>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</si>
  <si>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</si>
  <si>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</si>
  <si>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</si>
  <si>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</si>
  <si>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</si>
  <si>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</si>
  <si>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</si>
  <si>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</si>
  <si>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</si>
  <si>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</si>
  <si>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</si>
  <si>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</si>
  <si>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</si>
  <si>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</si>
  <si>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</si>
  <si>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</si>
  <si>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</si>
  <si>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</si>
  <si>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</si>
  <si>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</si>
  <si>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</si>
  <si>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</si>
  <si>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</si>
  <si>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</si>
  <si>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</si>
  <si>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</si>
  <si>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</si>
  <si>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</si>
  <si>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</si>
  <si>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</si>
  <si>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</si>
  <si>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</si>
  <si>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</si>
  <si>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</si>
  <si>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</si>
  <si>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</si>
  <si>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</si>
  <si>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</si>
  <si>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</si>
  <si>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</si>
  <si>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</si>
  <si>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</si>
  <si>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</si>
  <si>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</si>
  <si>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</si>
  <si>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</si>
  <si>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</si>
  <si>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</si>
  <si>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</si>
  <si>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</si>
  <si>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</si>
  <si>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</si>
  <si>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</si>
  <si>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</si>
  <si>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</si>
  <si>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</si>
  <si>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</si>
  <si>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</si>
  <si>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</si>
  <si>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</si>
  <si>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</si>
  <si>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</si>
  <si>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</si>
  <si>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</si>
  <si>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</si>
  <si>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</si>
  <si>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</si>
  <si>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</si>
  <si>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</si>
  <si>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</si>
  <si>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</si>
  <si>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</si>
  <si>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</si>
  <si>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</si>
  <si>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</si>
  <si>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</si>
  <si>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</si>
  <si>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</si>
  <si>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</si>
  <si>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</si>
  <si>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</si>
  <si>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</si>
  <si>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</si>
  <si>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</si>
  <si>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</si>
  <si>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</si>
  <si>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</si>
  <si>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</si>
  <si>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</si>
  <si>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</si>
  <si>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</si>
  <si>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</si>
  <si>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</si>
  <si>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</si>
  <si>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</si>
  <si>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</si>
  <si>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</si>
  <si>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</si>
  <si>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</si>
  <si>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</si>
  <si>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</si>
  <si>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</si>
  <si>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</si>
  <si>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</si>
  <si>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</si>
  <si>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</si>
  <si>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</si>
  <si>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</si>
  <si>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</si>
  <si>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</si>
  <si>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</si>
  <si>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</si>
  <si>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</si>
  <si>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</si>
  <si>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</si>
  <si>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</si>
  <si>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</si>
  <si>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</si>
  <si>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</si>
  <si>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</si>
  <si>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</si>
  <si>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</si>
  <si>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</si>
  <si>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</si>
  <si>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</si>
  <si>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</si>
  <si>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</si>
  <si>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</si>
  <si>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</si>
  <si>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</si>
  <si>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</si>
  <si>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</si>
  <si>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</si>
  <si>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</si>
  <si>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</si>
  <si>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</si>
  <si>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</si>
  <si>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</si>
  <si>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</si>
  <si>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</si>
  <si>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</si>
  <si>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</si>
  <si>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</si>
  <si>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</si>
  <si>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</si>
  <si>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</si>
  <si>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</si>
  <si>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</si>
  <si>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</si>
  <si>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</si>
  <si>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</si>
  <si>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</si>
  <si>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</si>
  <si>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</si>
  <si>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</si>
  <si>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</si>
  <si>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</si>
  <si>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</si>
  <si>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</si>
  <si>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</si>
  <si>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</si>
  <si>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</si>
  <si>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</si>
  <si>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</si>
  <si>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</si>
  <si>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</si>
  <si>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</si>
  <si>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</si>
  <si>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</si>
  <si>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</si>
  <si>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</si>
  <si>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</si>
  <si>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</si>
  <si>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</si>
  <si>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</si>
  <si>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</si>
  <si>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</si>
  <si>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</si>
  <si>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</si>
  <si>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</si>
  <si>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</si>
  <si>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</si>
  <si>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</si>
  <si>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</si>
  <si>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</si>
  <si>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</si>
  <si>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</si>
  <si>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</si>
  <si>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</si>
  <si>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</si>
  <si>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</si>
  <si>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</si>
  <si>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</si>
  <si>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</si>
  <si>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</si>
  <si>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</si>
  <si>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</si>
  <si>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</si>
  <si>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</si>
  <si>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</si>
  <si>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</si>
  <si>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</si>
  <si>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</si>
  <si>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</si>
  <si>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</si>
  <si>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</si>
  <si>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</si>
  <si>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</si>
  <si>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</si>
  <si>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</si>
  <si>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</si>
  <si>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</si>
  <si>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</si>
  <si>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</si>
  <si>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</si>
  <si>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</si>
  <si>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</si>
  <si>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</si>
  <si>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</si>
  <si>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</si>
  <si>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</si>
  <si>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</si>
  <si>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</si>
  <si>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</si>
  <si>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</si>
  <si>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</si>
  <si>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</si>
  <si>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</si>
  <si>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</si>
  <si>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</si>
  <si>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</si>
  <si>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</si>
  <si>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</si>
  <si>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</si>
  <si>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</si>
  <si>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</si>
  <si>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</si>
  <si>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</si>
  <si>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</si>
  <si>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</si>
  <si>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</si>
  <si>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</si>
  <si>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</si>
  <si>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</si>
  <si>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</si>
  <si>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</si>
  <si>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</si>
  <si>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</si>
  <si>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</si>
  <si>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</si>
  <si>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</si>
  <si>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</si>
  <si>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</si>
  <si>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</si>
  <si>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</si>
  <si>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</si>
  <si>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</si>
  <si>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</si>
  <si>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</si>
  <si>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</si>
  <si>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</si>
  <si>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</si>
  <si>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</si>
  <si>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</si>
  <si>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</si>
  <si>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</si>
  <si>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</si>
  <si>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</si>
  <si>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</si>
  <si>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</si>
  <si>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</si>
  <si>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</si>
  <si>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</si>
  <si>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</si>
  <si>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</si>
  <si>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</si>
  <si>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</si>
  <si>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</si>
  <si>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</si>
  <si>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</si>
  <si>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</si>
  <si>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</si>
  <si>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</si>
  <si>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</si>
  <si>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</si>
  <si>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</si>
  <si>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</si>
  <si>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</si>
  <si>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</si>
  <si>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</si>
  <si>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</si>
  <si>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</si>
  <si>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</si>
  <si>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</si>
  <si>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</si>
  <si>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</si>
  <si>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</si>
  <si>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</si>
  <si>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</si>
  <si>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</si>
  <si>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</si>
  <si>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</si>
  <si>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</si>
  <si>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</si>
  <si>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</si>
  <si>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</si>
  <si>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</si>
  <si>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</si>
  <si>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</si>
  <si>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</si>
  <si>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</si>
  <si>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</si>
  <si>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</si>
  <si>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</si>
  <si>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</si>
  <si>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</si>
  <si>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</si>
  <si>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</si>
  <si>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</si>
  <si>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</si>
  <si>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</si>
  <si>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</si>
  <si>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</si>
  <si>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</si>
  <si>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</si>
  <si>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</si>
  <si>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</si>
  <si>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</si>
  <si>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</si>
  <si>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</si>
  <si>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</si>
  <si>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</si>
  <si>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</si>
  <si>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</si>
  <si>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</si>
  <si>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</si>
  <si>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</si>
  <si>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</si>
  <si>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</si>
  <si>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</si>
  <si>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</si>
  <si>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</si>
  <si>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</si>
  <si>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</si>
  <si>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</si>
  <si>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</si>
  <si>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</si>
  <si>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</si>
  <si>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</si>
  <si>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</si>
  <si>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</si>
  <si>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</si>
  <si>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</si>
  <si>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</si>
  <si>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</si>
  <si>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</si>
  <si>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</si>
  <si>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</si>
  <si>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</si>
  <si>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</si>
  <si>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</si>
  <si>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</si>
  <si>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</si>
  <si>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</si>
  <si>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</si>
  <si>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</si>
  <si>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</si>
  <si>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</si>
  <si>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</si>
  <si>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</si>
  <si>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</si>
  <si>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</si>
  <si>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</si>
  <si>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</si>
  <si>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</si>
  <si>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</si>
  <si>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</si>
  <si>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</si>
  <si>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</si>
  <si>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</si>
  <si>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</si>
  <si>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</si>
  <si>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</si>
  <si>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</si>
  <si>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</si>
  <si>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</si>
  <si>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</si>
  <si>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</si>
  <si>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</si>
  <si>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</si>
  <si>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</si>
  <si>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</si>
  <si>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</si>
  <si>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</si>
  <si>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</si>
  <si>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</si>
  <si>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</si>
  <si>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</si>
  <si>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</si>
  <si>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</si>
  <si>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</si>
  <si>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</si>
  <si>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</si>
  <si>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</si>
  <si>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</si>
  <si>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</si>
  <si>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</si>
  <si>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</si>
  <si>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</si>
  <si>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</si>
  <si>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</si>
  <si>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</si>
  <si>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</si>
  <si>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</si>
  <si>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</si>
  <si>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</si>
  <si>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</si>
  <si>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</si>
  <si>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</si>
  <si>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</si>
  <si>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</si>
  <si>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</si>
  <si>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</si>
  <si>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</si>
  <si>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</si>
  <si>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</si>
  <si>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</si>
  <si>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</si>
  <si>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</si>
  <si>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</si>
  <si>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</si>
  <si>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</si>
  <si>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</si>
  <si>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</si>
  <si>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</si>
  <si>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</si>
  <si>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</si>
  <si>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</si>
  <si>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</si>
  <si>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</si>
  <si>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</si>
  <si>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</si>
  <si>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</si>
  <si>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</si>
  <si>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</si>
  <si>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</si>
  <si>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</si>
  <si>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</si>
  <si>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</si>
  <si>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</si>
  <si>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</si>
  <si>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</si>
  <si>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</si>
  <si>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</si>
  <si>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</si>
  <si>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</si>
  <si>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</si>
  <si>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</si>
  <si>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</si>
  <si>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</si>
  <si>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</si>
  <si>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</si>
  <si>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</si>
  <si>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</si>
  <si>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</si>
  <si>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</si>
  <si>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</si>
  <si>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</si>
  <si>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</si>
  <si>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</si>
  <si>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</si>
  <si>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</si>
  <si>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</si>
  <si>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</si>
  <si>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</si>
  <si>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</si>
  <si>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</si>
  <si>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</si>
  <si>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</si>
  <si>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</si>
  <si>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</si>
  <si>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</si>
  <si>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</si>
  <si>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</si>
  <si>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</si>
  <si>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</si>
  <si>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</si>
  <si>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</si>
  <si>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</si>
  <si>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</si>
  <si>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</si>
  <si>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</si>
  <si>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</si>
  <si>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</si>
  <si>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</si>
  <si>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</si>
  <si>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</si>
  <si>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</si>
  <si>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</si>
  <si>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</si>
  <si>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</si>
  <si>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</si>
  <si>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</si>
  <si>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</si>
  <si>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</si>
  <si>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</si>
  <si>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</si>
  <si>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</si>
  <si>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</si>
  <si>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</si>
  <si>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</si>
  <si>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</si>
  <si>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</si>
  <si>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</si>
  <si>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</si>
  <si>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</si>
  <si>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</si>
  <si>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</si>
  <si>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</si>
  <si>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</si>
  <si>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</si>
  <si>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</si>
  <si>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</si>
  <si>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</si>
  <si>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</si>
  <si>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</si>
  <si>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</si>
  <si>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</si>
  <si>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</si>
  <si>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</si>
  <si>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</si>
  <si>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</si>
  <si>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</si>
  <si>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</si>
  <si>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</si>
  <si>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</si>
  <si>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</si>
  <si>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</si>
  <si>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</si>
  <si>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</si>
  <si>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</si>
  <si>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</si>
  <si>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</si>
  <si>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</si>
  <si>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</si>
  <si>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</si>
  <si>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</si>
  <si>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</si>
  <si>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</si>
  <si>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</si>
  <si>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</si>
  <si>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</si>
  <si>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</si>
  <si>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</si>
  <si>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</si>
  <si>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</si>
  <si>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</si>
  <si>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</si>
  <si>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</si>
  <si>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</si>
  <si>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</si>
  <si>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</si>
  <si>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</si>
  <si>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</si>
  <si>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</si>
  <si>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</si>
  <si>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</si>
  <si>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</si>
  <si>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</si>
  <si>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</si>
  <si>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</si>
  <si>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</si>
  <si>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</si>
  <si>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</si>
  <si>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</si>
  <si>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</si>
  <si>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</si>
  <si>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</si>
  <si>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</si>
  <si>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</si>
  <si>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</si>
  <si>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</si>
  <si>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</si>
  <si>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</si>
  <si>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</si>
  <si>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</si>
  <si>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</si>
  <si>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</si>
  <si>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</si>
  <si>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</si>
  <si>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</si>
  <si>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</si>
  <si>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</si>
  <si>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</si>
  <si>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</si>
  <si>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</si>
  <si>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</si>
  <si>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</si>
  <si>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</si>
  <si>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</si>
  <si>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</si>
  <si>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</si>
  <si>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</si>
  <si>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</si>
  <si>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</si>
  <si>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</si>
  <si>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</si>
  <si>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</si>
  <si>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</si>
  <si>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</si>
  <si>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</si>
  <si>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</si>
  <si>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</si>
  <si>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</si>
  <si>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</si>
  <si>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</si>
  <si>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</si>
  <si>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</si>
  <si>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</si>
  <si>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</si>
  <si>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</si>
  <si>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</si>
  <si>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</si>
  <si>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</si>
  <si>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</si>
  <si>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</si>
  <si>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</si>
  <si>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</si>
  <si>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</si>
  <si>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</si>
  <si>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</si>
  <si>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</si>
  <si>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</si>
  <si>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</si>
  <si>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</si>
  <si>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</si>
  <si>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</si>
  <si>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</si>
  <si>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</si>
  <si>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</si>
  <si>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</si>
  <si>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</si>
  <si>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</si>
  <si>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</si>
  <si>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</si>
  <si>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</si>
  <si>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</si>
  <si>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</si>
  <si>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</si>
  <si>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</si>
  <si>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</si>
  <si>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</si>
  <si>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</si>
  <si>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</si>
  <si>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</si>
  <si>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</si>
  <si>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</si>
  <si>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</si>
  <si>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</si>
  <si>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</si>
  <si>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</si>
  <si>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</si>
  <si>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</si>
  <si>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</si>
  <si>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</si>
  <si>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</si>
  <si>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</si>
  <si>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</si>
  <si>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</si>
  <si>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</si>
  <si>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</si>
  <si>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</si>
  <si>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</si>
  <si>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</si>
  <si>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</si>
  <si>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</si>
  <si>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</si>
  <si>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</si>
  <si>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</si>
  <si>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</si>
  <si>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</si>
  <si>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</si>
  <si>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</si>
  <si>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</si>
  <si>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</si>
  <si>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</si>
  <si>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</si>
  <si>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</si>
  <si>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</si>
  <si>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</si>
  <si>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</si>
  <si>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</si>
  <si>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</si>
  <si>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</si>
  <si>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</si>
  <si>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</si>
  <si>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</si>
  <si>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</si>
  <si>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</si>
  <si>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</si>
  <si>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</si>
  <si>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</si>
  <si>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</si>
  <si>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</si>
  <si>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</si>
  <si>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</si>
  <si>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</si>
  <si>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</si>
  <si>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</si>
  <si>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</si>
  <si>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</si>
  <si>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</si>
  <si>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</si>
  <si>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</si>
  <si>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</si>
  <si>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</si>
  <si>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</si>
  <si>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</si>
  <si>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</si>
  <si>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</si>
  <si>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</si>
  <si>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</si>
  <si>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</si>
  <si>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</si>
  <si>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</si>
  <si>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</si>
  <si>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</si>
  <si>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</si>
  <si>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</si>
  <si>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</si>
  <si>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</si>
  <si>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</si>
  <si>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</si>
  <si>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</si>
  <si>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</si>
  <si>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</si>
  <si>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</si>
  <si>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</si>
  <si>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</si>
  <si>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</si>
  <si>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</si>
  <si>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</si>
  <si>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</si>
  <si>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</si>
  <si>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</si>
  <si>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</si>
  <si>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</si>
  <si>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</si>
  <si>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</si>
  <si>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</si>
  <si>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</si>
  <si>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</si>
  <si>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</si>
  <si>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</si>
  <si>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</si>
  <si>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</si>
  <si>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</si>
  <si>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</si>
  <si>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</si>
  <si>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</si>
  <si>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</si>
  <si>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</si>
  <si>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</si>
  <si>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</si>
  <si>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</si>
  <si>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</si>
  <si>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</si>
  <si>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</si>
  <si>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</si>
  <si>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</si>
  <si>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</si>
  <si>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</si>
  <si>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</si>
  <si>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</si>
  <si>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</si>
  <si>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</si>
  <si>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</si>
  <si>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</si>
  <si>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</si>
  <si>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</si>
  <si>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</si>
  <si>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</si>
  <si>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</si>
  <si>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</si>
  <si>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</si>
  <si>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</si>
  <si>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</si>
  <si>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</si>
  <si>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</si>
  <si>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</si>
  <si>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</si>
  <si>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</si>
  <si>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</si>
  <si>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</si>
  <si>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</si>
  <si>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</si>
  <si>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</si>
  <si>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</si>
  <si>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</si>
  <si>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</si>
  <si>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</si>
  <si>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</si>
  <si>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</si>
  <si>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</si>
  <si>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</si>
  <si>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</si>
  <si>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</si>
  <si>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</si>
  <si>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</si>
  <si>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</si>
  <si>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</si>
  <si>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</si>
  <si>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</si>
  <si>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</si>
  <si>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</si>
  <si>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</si>
  <si>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</si>
  <si>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</si>
  <si>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</si>
  <si>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</si>
  <si>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</si>
  <si>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</si>
  <si>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</si>
  <si>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</si>
  <si>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</si>
  <si>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</si>
  <si>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</si>
  <si>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</si>
  <si>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</si>
  <si>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</si>
  <si>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</si>
  <si>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</si>
  <si>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</si>
  <si>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</si>
  <si>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</si>
  <si>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</si>
  <si>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</si>
  <si>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</si>
  <si>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</si>
  <si>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</si>
  <si>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</si>
  <si>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</si>
  <si>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</si>
  <si>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</si>
  <si>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</si>
  <si>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</si>
  <si>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</si>
  <si>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</si>
  <si>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</si>
  <si>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</si>
  <si>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</si>
  <si>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</si>
  <si>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</si>
  <si>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</si>
  <si>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</si>
  <si>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</si>
  <si>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</si>
  <si>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</si>
  <si>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</si>
  <si>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</si>
  <si>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</si>
  <si>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</si>
  <si>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</si>
  <si>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</si>
  <si>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</si>
  <si>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</si>
  <si>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</si>
  <si>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</si>
  <si>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</si>
  <si>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</si>
  <si>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</si>
  <si>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</si>
  <si>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</si>
  <si>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</si>
  <si>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</si>
  <si>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</si>
  <si>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</si>
  <si>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</si>
  <si>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</si>
  <si>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</si>
  <si>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</si>
  <si>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</si>
  <si>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</si>
  <si>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</si>
  <si>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</si>
  <si>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</si>
  <si>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</si>
  <si>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</si>
  <si>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</si>
  <si>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</si>
  <si>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</si>
  <si>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</si>
  <si>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</si>
  <si>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</si>
  <si>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</si>
  <si>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</si>
  <si>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</si>
  <si>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</si>
  <si>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</si>
  <si>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</si>
  <si>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</si>
  <si>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</si>
  <si>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</si>
  <si>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</si>
  <si>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</si>
  <si>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</si>
  <si>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</si>
  <si>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</si>
  <si>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</si>
  <si>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</si>
  <si>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</si>
  <si>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</si>
  <si>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</si>
  <si>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</si>
  <si>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</si>
  <si>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</si>
  <si>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</si>
  <si>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</si>
  <si>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</si>
  <si>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</si>
  <si>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</si>
  <si>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</si>
  <si>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</si>
  <si>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</si>
  <si>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</si>
  <si>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</si>
  <si>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</si>
  <si>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</si>
  <si>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</si>
  <si>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</si>
  <si>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</si>
  <si>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</si>
  <si>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</si>
  <si>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</si>
  <si>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</si>
  <si>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</si>
  <si>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</si>
  <si>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</si>
  <si>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</si>
  <si>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</si>
  <si>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</si>
  <si>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</si>
  <si>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</si>
  <si>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</si>
  <si>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</si>
  <si>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</si>
  <si>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</si>
  <si>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</si>
  <si>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</si>
  <si>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</si>
  <si>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</si>
  <si>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</si>
  <si>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</si>
  <si>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</si>
  <si>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</si>
  <si>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</si>
  <si>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</si>
  <si>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</si>
  <si>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</si>
  <si>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</si>
  <si>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</si>
  <si>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</si>
  <si>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</si>
  <si>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</si>
  <si>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</si>
  <si>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</si>
  <si>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</si>
  <si>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</si>
  <si>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</si>
  <si>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</si>
  <si>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</si>
  <si>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</si>
  <si>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</si>
  <si>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</si>
  <si>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</si>
  <si>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</si>
  <si>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</si>
  <si>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</si>
  <si>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</si>
  <si>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</si>
  <si>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</si>
  <si>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</si>
  <si>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</si>
  <si>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</si>
  <si>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</si>
  <si>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</si>
  <si>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</si>
  <si>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</si>
  <si>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</si>
  <si>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</si>
  <si>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</si>
  <si>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</si>
  <si>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</si>
  <si>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</si>
  <si>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</si>
  <si>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</si>
  <si>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</si>
  <si>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</si>
  <si>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</si>
  <si>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</si>
  <si>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</si>
  <si>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</si>
  <si>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</si>
  <si>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</si>
  <si>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</si>
  <si>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</si>
  <si>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</si>
  <si>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</si>
  <si>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</si>
  <si>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</si>
  <si>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</si>
  <si>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</si>
  <si>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</si>
  <si>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</si>
  <si>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</si>
  <si>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</si>
  <si>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</si>
  <si>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</si>
  <si>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</si>
  <si>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</si>
  <si>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</si>
  <si>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</si>
  <si>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</si>
  <si>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</si>
  <si>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</si>
  <si>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</si>
  <si>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</si>
  <si>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</si>
  <si>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</si>
  <si>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</si>
  <si>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</si>
  <si>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</si>
  <si>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</si>
  <si>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</si>
  <si>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</si>
  <si>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</si>
  <si>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</si>
  <si>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</si>
  <si>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</si>
  <si>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</si>
  <si>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</si>
  <si>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</si>
  <si>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</si>
  <si>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</si>
  <si>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</si>
  <si>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</si>
  <si>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</si>
  <si>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</si>
  <si>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</si>
  <si>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</si>
  <si>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</si>
  <si>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</si>
  <si>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</si>
  <si>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</si>
  <si>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</si>
  <si>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</si>
  <si>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</si>
  <si>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</si>
  <si>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</si>
  <si>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</si>
  <si>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</si>
  <si>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</si>
  <si>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</si>
  <si>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</si>
  <si>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</si>
  <si>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</si>
  <si>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</si>
  <si>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</si>
  <si>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</si>
  <si>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</si>
  <si>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</si>
  <si>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</si>
  <si>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</si>
  <si>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</si>
  <si>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</si>
  <si>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</si>
  <si>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</si>
  <si>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</si>
  <si>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</si>
  <si>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</si>
  <si>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</si>
  <si>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</si>
  <si>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</si>
  <si>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</si>
  <si>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</si>
  <si>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</si>
  <si>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</si>
  <si>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</si>
  <si>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</si>
  <si>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</si>
  <si>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</si>
  <si>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</si>
  <si>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</si>
  <si>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</si>
  <si>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</si>
  <si>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</si>
  <si>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</si>
  <si>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</si>
  <si>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</si>
  <si>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</si>
  <si>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</si>
  <si>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</si>
  <si>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</si>
  <si>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</si>
  <si>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</si>
  <si>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</si>
  <si>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</si>
  <si>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</si>
  <si>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</si>
  <si>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</si>
  <si>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</si>
  <si>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</si>
  <si>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</si>
  <si>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</si>
  <si>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</si>
  <si>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</si>
  <si>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</si>
  <si>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</si>
  <si>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</si>
  <si>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</si>
  <si>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</si>
  <si>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</si>
  <si>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</si>
  <si>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</si>
  <si>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</si>
  <si>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</si>
  <si>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</si>
  <si>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</si>
  <si>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</si>
  <si>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</si>
  <si>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</si>
  <si>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</si>
  <si>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</si>
  <si>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</si>
  <si>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</si>
  <si>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</si>
  <si>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</si>
  <si>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</si>
  <si>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</si>
  <si>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</si>
  <si>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</si>
  <si>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</si>
  <si>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</si>
  <si>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</si>
  <si>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</si>
  <si>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</si>
  <si>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</si>
  <si>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</si>
  <si>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</si>
  <si>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</si>
  <si>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</si>
  <si>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</si>
  <si>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</si>
  <si>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</si>
  <si>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</si>
  <si>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</si>
  <si>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</si>
  <si>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</si>
  <si>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</si>
  <si>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</si>
  <si>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</si>
  <si>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</si>
  <si>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</si>
  <si>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</si>
  <si>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</si>
  <si>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</si>
  <si>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</si>
  <si>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</si>
  <si>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</si>
  <si>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</si>
  <si>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</si>
  <si>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</si>
  <si>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</si>
  <si>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</si>
  <si>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</si>
  <si>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</si>
  <si>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</si>
  <si>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</si>
  <si>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</si>
  <si>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</si>
  <si>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</si>
  <si>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</si>
  <si>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</si>
  <si>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</si>
  <si>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</si>
  <si>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</si>
  <si>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</si>
  <si>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</si>
  <si>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</si>
  <si>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</si>
  <si>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</si>
  <si>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</si>
  <si>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</si>
  <si>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</si>
  <si>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</si>
  <si>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</si>
  <si>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</si>
  <si>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</si>
  <si>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</si>
  <si>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</si>
  <si>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</si>
  <si>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</si>
  <si>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</si>
  <si>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</si>
  <si>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</si>
  <si>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</si>
  <si>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</si>
  <si>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</si>
  <si>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</si>
  <si>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</si>
  <si>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</si>
  <si>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</si>
  <si>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</si>
  <si>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</si>
  <si>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</si>
  <si>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</si>
  <si>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</si>
  <si>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</si>
  <si>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</si>
  <si>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</si>
  <si>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</si>
  <si>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</si>
  <si>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</si>
  <si>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</si>
  <si>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</si>
  <si>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</si>
  <si>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</si>
  <si>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</si>
  <si>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</si>
  <si>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</si>
  <si>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</si>
  <si>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</si>
  <si>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</si>
  <si>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</si>
  <si>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</si>
  <si>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</si>
  <si>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</si>
  <si>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</si>
  <si>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</si>
  <si>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</si>
  <si>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</si>
  <si>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</si>
  <si>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</si>
  <si>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</si>
  <si>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</si>
  <si>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</si>
  <si>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</si>
  <si>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</si>
  <si>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</si>
  <si>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</si>
  <si>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</si>
  <si>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</si>
  <si>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</si>
  <si>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</si>
  <si>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</si>
  <si>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</si>
  <si>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</si>
  <si>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</si>
  <si>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</si>
  <si>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</si>
  <si>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</si>
  <si>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</si>
  <si>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</si>
  <si>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</si>
  <si>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</si>
  <si>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</si>
  <si>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</si>
  <si>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</si>
  <si>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</si>
  <si>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</si>
  <si>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</si>
  <si>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</si>
  <si>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</si>
  <si>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</si>
  <si>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</si>
  <si>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</si>
  <si>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</si>
  <si>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</si>
  <si>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</si>
  <si>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</si>
  <si>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</si>
  <si>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</si>
  <si>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</si>
  <si>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</si>
  <si>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</si>
  <si>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</si>
  <si>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</si>
  <si>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</si>
  <si>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</si>
  <si>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</si>
  <si>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</si>
  <si>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</si>
  <si>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</si>
  <si>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</si>
  <si>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</si>
  <si>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</si>
  <si>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</si>
  <si>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</si>
  <si>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</si>
  <si>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</si>
  <si>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</si>
  <si>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</si>
  <si>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</si>
  <si>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</si>
  <si>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</si>
  <si>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</si>
  <si>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</si>
  <si>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</si>
  <si>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</si>
  <si>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</si>
  <si>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</si>
  <si>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</si>
  <si>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</si>
  <si>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</si>
  <si>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</si>
  <si>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</si>
  <si>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</si>
  <si>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</si>
  <si>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</si>
  <si>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</si>
  <si>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</si>
  <si>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</si>
  <si>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</si>
  <si>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</si>
  <si>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</si>
  <si>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</si>
  <si>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</si>
  <si>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</si>
  <si>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</si>
  <si>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</si>
  <si>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</si>
  <si>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</si>
  <si>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</si>
  <si>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</si>
  <si>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</si>
  <si>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</si>
  <si>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</si>
  <si>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</si>
  <si>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</si>
  <si>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</si>
  <si>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</si>
  <si>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</si>
  <si>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</si>
  <si>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</si>
  <si>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</si>
  <si>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</si>
  <si>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</si>
  <si>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</si>
  <si>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</si>
  <si>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</si>
  <si>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</si>
  <si>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</si>
  <si>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</si>
  <si>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</si>
  <si>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</si>
  <si>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</si>
  <si>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</si>
  <si>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</si>
  <si>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</si>
  <si>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</si>
  <si>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</si>
  <si>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</si>
  <si>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</si>
  <si>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</si>
  <si>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</si>
  <si>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</si>
  <si>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</si>
  <si>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</si>
  <si>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</si>
  <si>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</si>
  <si>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</si>
  <si>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</si>
  <si>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</si>
  <si>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</si>
  <si>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</si>
  <si>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</si>
  <si>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</si>
  <si>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</si>
  <si>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</si>
  <si>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</si>
  <si>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</si>
  <si>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</si>
  <si>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</si>
  <si>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</si>
  <si>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</si>
  <si>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</si>
  <si>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</si>
  <si>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</si>
  <si>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</si>
  <si>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</si>
  <si>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</si>
  <si>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</si>
  <si>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</si>
  <si>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</si>
  <si>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</si>
  <si>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</si>
  <si>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</si>
  <si>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</si>
  <si>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</si>
  <si>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</si>
  <si>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</si>
  <si>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</si>
  <si>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</si>
  <si>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</si>
  <si>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</si>
  <si>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</si>
  <si>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</si>
  <si>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</si>
  <si>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</si>
  <si>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</si>
  <si>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</si>
  <si>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</si>
  <si>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</si>
  <si>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</si>
  <si>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</si>
  <si>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</si>
  <si>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</si>
  <si>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</si>
  <si>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</si>
  <si>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</si>
  <si>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</si>
  <si>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</si>
  <si>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</si>
  <si>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</si>
  <si>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</si>
  <si>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</si>
  <si>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</si>
  <si>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</si>
  <si>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</si>
  <si>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</si>
  <si>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</si>
  <si>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</si>
  <si>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</si>
  <si>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</si>
  <si>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</si>
  <si>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</si>
  <si>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</si>
  <si>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</si>
  <si>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</si>
  <si>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</si>
  <si>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</si>
  <si>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</si>
  <si>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</si>
  <si>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</si>
  <si>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</si>
  <si>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</si>
  <si>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</si>
  <si>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</si>
  <si>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</si>
  <si>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</si>
  <si>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</si>
  <si>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</si>
  <si>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</si>
  <si>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</si>
  <si>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</si>
  <si>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</si>
  <si>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</si>
  <si>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</si>
  <si>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</si>
  <si>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</si>
  <si>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</si>
  <si>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</si>
  <si>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</si>
  <si>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</si>
  <si>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</si>
  <si>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</si>
  <si>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</si>
  <si>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</si>
  <si>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</si>
  <si>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</si>
  <si>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</si>
  <si>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</si>
  <si>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</si>
  <si>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</si>
  <si>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</si>
  <si>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</si>
  <si>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</si>
  <si>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</si>
  <si>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</si>
  <si>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</si>
  <si>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</si>
  <si>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</si>
  <si>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</si>
  <si>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</si>
  <si>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</si>
  <si>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</si>
  <si>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</si>
  <si>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</si>
  <si>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</si>
  <si>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</si>
  <si>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</si>
  <si>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</si>
  <si>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</si>
  <si>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</si>
  <si>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</si>
  <si>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</si>
  <si>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</si>
  <si>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</si>
  <si>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</si>
  <si>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</si>
  <si>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</si>
  <si>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</si>
  <si>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</si>
  <si>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</si>
  <si>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</si>
  <si>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</si>
  <si>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</si>
  <si>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</si>
  <si>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</si>
  <si>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</si>
  <si>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</si>
  <si>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</si>
  <si>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</si>
  <si>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</si>
  <si>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</si>
  <si>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</si>
  <si>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</si>
  <si>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</si>
  <si>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</si>
  <si>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</si>
  <si>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</si>
  <si>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</si>
  <si>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</si>
  <si>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</si>
  <si>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</si>
  <si>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</si>
  <si>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</si>
  <si>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</si>
  <si>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</si>
  <si>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</si>
  <si>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</si>
  <si>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</si>
  <si>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</si>
  <si>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</si>
  <si>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</si>
  <si>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</si>
  <si>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</si>
  <si>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</si>
  <si>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</si>
  <si>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</si>
  <si>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</si>
  <si>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</si>
  <si>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</si>
  <si>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</si>
  <si>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</si>
  <si>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</si>
  <si>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</si>
  <si>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</si>
  <si>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</si>
  <si>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</si>
  <si>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</si>
  <si>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</si>
  <si>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</si>
  <si>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</si>
  <si>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</si>
  <si>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</si>
  <si>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</si>
  <si>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</si>
  <si>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</si>
  <si>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</si>
  <si>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</si>
  <si>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</si>
  <si>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</si>
  <si>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</si>
  <si>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</si>
  <si>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</si>
  <si>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</si>
  <si>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</si>
  <si>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</si>
  <si>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</si>
  <si>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</si>
  <si>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</si>
  <si>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</si>
  <si>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</si>
  <si>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</si>
  <si>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</si>
  <si>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</si>
  <si>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</si>
  <si>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</si>
  <si>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</si>
  <si>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</si>
  <si>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</si>
  <si>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</si>
  <si>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</si>
  <si>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</si>
  <si>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</si>
  <si>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</si>
  <si>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</si>
  <si>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</si>
  <si>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</si>
  <si>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</si>
  <si>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</si>
  <si>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</si>
  <si>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</si>
  <si>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</si>
  <si>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</si>
  <si>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</si>
  <si>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</si>
  <si>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</si>
  <si>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</si>
  <si>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</si>
  <si>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</si>
  <si>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</si>
  <si>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</si>
  <si>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</si>
  <si>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</si>
  <si>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</si>
  <si>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</si>
  <si>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</si>
  <si>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</si>
  <si>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</si>
  <si>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</si>
  <si>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</si>
  <si>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</si>
  <si>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</si>
  <si>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</si>
  <si>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</si>
  <si>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</si>
  <si>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</si>
  <si>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</si>
  <si>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</si>
  <si>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</si>
  <si>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</si>
  <si>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</si>
  <si>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</si>
  <si>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</si>
  <si>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</si>
  <si>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</si>
  <si>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</si>
  <si>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</si>
  <si>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</si>
  <si>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</si>
  <si>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</si>
  <si>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</si>
  <si>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</si>
  <si>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</si>
  <si>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</si>
  <si>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</si>
  <si>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</si>
  <si>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</si>
  <si>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</si>
  <si>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</si>
  <si>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</si>
  <si>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</si>
  <si>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</si>
  <si>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</si>
  <si>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</si>
  <si>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</si>
  <si>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</si>
  <si>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</si>
  <si>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</si>
  <si>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</si>
  <si>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</si>
  <si>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</si>
  <si>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</si>
  <si>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</si>
  <si>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</si>
  <si>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</si>
  <si>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</si>
  <si>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</si>
  <si>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</si>
  <si>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</si>
  <si>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</si>
  <si>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</si>
  <si>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</si>
  <si>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</si>
  <si>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</si>
  <si>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</si>
  <si>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</si>
  <si>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</si>
  <si>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</si>
  <si>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</si>
  <si>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</si>
  <si>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</si>
  <si>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</si>
  <si>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</si>
  <si>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</si>
  <si>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</si>
  <si>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</si>
  <si>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</si>
  <si>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</si>
  <si>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</si>
  <si>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</si>
  <si>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</si>
  <si>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</si>
  <si>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</si>
  <si>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</si>
  <si>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</si>
  <si>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</si>
  <si>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</si>
  <si>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</si>
  <si>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</si>
  <si>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</si>
  <si>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</si>
  <si>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</si>
  <si>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</si>
  <si>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</si>
  <si>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</si>
  <si>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</si>
  <si>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</si>
  <si>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</si>
  <si>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</si>
  <si>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</si>
  <si>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</si>
  <si>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</si>
  <si>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</si>
  <si>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</si>
  <si>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</si>
  <si>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</si>
  <si>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</si>
  <si>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</si>
  <si>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</si>
  <si>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</si>
  <si>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</si>
  <si>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</si>
  <si>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</si>
  <si>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</si>
  <si>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</si>
  <si>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</si>
  <si>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</si>
  <si>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</si>
  <si>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</si>
  <si>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</si>
  <si>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</si>
  <si>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</si>
  <si>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</si>
  <si>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</si>
  <si>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</si>
  <si>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</si>
  <si>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</si>
  <si>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</si>
  <si>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</si>
  <si>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</si>
  <si>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</si>
  <si>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</si>
  <si>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</si>
  <si>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</si>
  <si>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</si>
  <si>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</si>
  <si>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</si>
  <si>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</si>
  <si>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</si>
  <si>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</si>
  <si>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</si>
  <si>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</si>
  <si>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</si>
  <si>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</si>
  <si>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</si>
  <si>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</si>
  <si>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</si>
  <si>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</si>
  <si>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</si>
  <si>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</si>
  <si>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</si>
  <si>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</si>
  <si>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</si>
  <si>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</si>
  <si>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</si>
  <si>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</si>
  <si>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</si>
  <si>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</si>
  <si>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</si>
  <si>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</si>
  <si>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</si>
  <si>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</si>
  <si>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</si>
  <si>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</si>
  <si>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</si>
  <si>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</si>
  <si>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</si>
  <si>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</si>
  <si>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</si>
  <si>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</si>
  <si>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</si>
  <si>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</si>
  <si>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</si>
  <si>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</si>
  <si>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</si>
  <si>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</si>
  <si>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</si>
  <si>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</si>
  <si>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</si>
  <si>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</si>
  <si>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</si>
  <si>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</si>
  <si>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</si>
  <si>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</si>
  <si>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</si>
  <si>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</si>
  <si>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</si>
  <si>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</si>
  <si>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</si>
  <si>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</si>
  <si>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</si>
  <si>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</si>
  <si>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</si>
  <si>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</si>
  <si>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</si>
  <si>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</si>
  <si>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</si>
  <si>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</si>
  <si>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</si>
  <si>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</si>
  <si>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</si>
  <si>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</si>
  <si>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</si>
  <si>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</si>
  <si>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</si>
  <si>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</si>
  <si>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</si>
  <si>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</si>
  <si>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</si>
  <si>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</si>
  <si>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</si>
  <si>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</si>
  <si>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</si>
  <si>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</si>
  <si>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</si>
  <si>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</si>
  <si>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</si>
  <si>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</si>
  <si>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</si>
  <si>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</si>
  <si>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</si>
  <si>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</si>
  <si>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</si>
  <si>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</si>
  <si>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</si>
  <si>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</si>
  <si>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</si>
  <si>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</si>
  <si>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</si>
  <si>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</si>
  <si>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</si>
  <si>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</si>
  <si>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</si>
  <si>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</si>
  <si>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</si>
  <si>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</si>
  <si>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</si>
  <si>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</si>
  <si>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</si>
  <si>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</si>
  <si>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</si>
  <si>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</si>
  <si>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</si>
  <si>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</si>
  <si>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</si>
  <si>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</si>
  <si>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</si>
  <si>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</si>
  <si>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</si>
  <si>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</si>
  <si>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</si>
  <si>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</si>
  <si>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</si>
  <si>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</si>
  <si>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</si>
  <si>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</si>
  <si>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</si>
  <si>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</si>
  <si>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</si>
  <si>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</si>
  <si>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</si>
  <si>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</si>
  <si>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</si>
  <si>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</si>
  <si>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</si>
  <si>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</si>
  <si>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</si>
  <si>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</si>
  <si>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</si>
  <si>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</si>
  <si>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</si>
  <si>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</si>
  <si>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</si>
  <si>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</si>
  <si>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</si>
  <si>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</si>
  <si>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</si>
  <si>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</si>
  <si>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</si>
  <si>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</si>
  <si>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</si>
  <si>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</si>
  <si>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</si>
  <si>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</si>
  <si>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</si>
  <si>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</si>
  <si>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</si>
  <si>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</si>
  <si>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</si>
  <si>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</si>
  <si>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</si>
  <si>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</si>
  <si>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</si>
  <si>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</si>
  <si>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</si>
  <si>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</si>
  <si>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</si>
  <si>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</si>
  <si>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</si>
  <si>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</si>
  <si>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</si>
  <si>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</si>
  <si>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</si>
  <si>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</si>
  <si>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</si>
  <si>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</si>
  <si>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</si>
  <si>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</si>
  <si>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</si>
  <si>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</si>
  <si>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</si>
  <si>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</si>
  <si>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</si>
  <si>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</si>
  <si>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</si>
  <si>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</si>
  <si>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</si>
  <si>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</si>
  <si>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</si>
  <si>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</si>
  <si>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</si>
  <si>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</si>
  <si>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</si>
  <si>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</si>
  <si>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</si>
  <si>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</si>
  <si>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</si>
  <si>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</si>
  <si>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</si>
  <si>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</si>
  <si>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</si>
  <si>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</si>
  <si>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</si>
  <si>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</si>
  <si>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</si>
  <si>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</si>
  <si>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</si>
  <si>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</si>
  <si>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</si>
  <si>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</si>
  <si>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</si>
  <si>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</si>
  <si>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</si>
  <si>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</si>
  <si>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</si>
  <si>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</si>
  <si>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</si>
  <si>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</si>
  <si>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</si>
  <si>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</si>
  <si>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</si>
  <si>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</si>
  <si>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</si>
  <si>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</si>
  <si>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</si>
  <si>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</si>
  <si>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</si>
  <si>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</si>
  <si>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</si>
  <si>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</si>
  <si>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</si>
  <si>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</si>
  <si>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</si>
  <si>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</si>
  <si>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</si>
  <si>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</si>
  <si>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</si>
  <si>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</si>
  <si>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</si>
  <si>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</si>
  <si>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</si>
  <si>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</si>
  <si>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</si>
  <si>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</si>
  <si>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</si>
  <si>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</si>
  <si>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</si>
  <si>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</si>
  <si>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</si>
  <si>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</si>
  <si>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</si>
  <si>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</si>
  <si>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</si>
  <si>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</si>
  <si>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</si>
  <si>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</si>
  <si>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</si>
  <si>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</si>
  <si>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</si>
  <si>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</si>
  <si>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</si>
  <si>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</si>
  <si>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</si>
  <si>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</si>
  <si>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</si>
  <si>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</si>
  <si>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</si>
  <si>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</si>
  <si>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</si>
  <si>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</si>
  <si>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</si>
  <si>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</si>
  <si>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</si>
  <si>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</si>
  <si>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</si>
  <si>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</si>
  <si>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</si>
  <si>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</si>
  <si>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</si>
  <si>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</si>
  <si>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</si>
  <si>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</si>
  <si>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</si>
  <si>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</si>
  <si>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</si>
  <si>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</si>
  <si>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</si>
  <si>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</si>
  <si>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</si>
  <si>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</si>
  <si>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</si>
  <si>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</si>
  <si>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</si>
  <si>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</si>
  <si>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</si>
  <si>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</si>
  <si>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</si>
  <si>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</si>
  <si>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</si>
  <si>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</si>
  <si>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</si>
  <si>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</si>
  <si>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</si>
  <si>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</si>
  <si>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</si>
  <si>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</si>
  <si>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</si>
  <si>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</si>
  <si>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</si>
  <si>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</si>
  <si>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</si>
  <si>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</si>
  <si>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</si>
  <si>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</si>
  <si>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</si>
  <si>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</si>
  <si>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</si>
  <si>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</si>
  <si>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</si>
  <si>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</si>
  <si>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</si>
  <si>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</si>
  <si>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</si>
  <si>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</si>
  <si>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</si>
  <si>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</si>
  <si>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</si>
  <si>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</si>
  <si>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</si>
  <si>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</si>
  <si>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</si>
  <si>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</si>
  <si>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</si>
  <si>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</si>
  <si>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</si>
  <si>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</si>
  <si>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</si>
  <si>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</si>
  <si>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</si>
  <si>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</si>
  <si>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</si>
  <si>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</si>
  <si>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</si>
  <si>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</si>
  <si>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</si>
  <si>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</si>
  <si>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</si>
  <si>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</si>
  <si>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</si>
  <si>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</si>
  <si>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</si>
  <si>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</si>
  <si>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</si>
  <si>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</si>
  <si>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</si>
  <si>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</si>
  <si>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</si>
  <si>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</si>
  <si>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</si>
  <si>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</si>
  <si>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</si>
  <si>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</si>
  <si>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</si>
  <si>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</si>
  <si>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</si>
  <si>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</si>
  <si>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</si>
  <si>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</si>
  <si>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</si>
  <si>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</si>
  <si>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</si>
  <si>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</si>
  <si>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</si>
  <si>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</si>
  <si>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</si>
  <si>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</si>
  <si>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</si>
  <si>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</si>
  <si>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</si>
  <si>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</si>
  <si>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</si>
  <si>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</si>
  <si>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</si>
  <si>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</si>
  <si>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</si>
  <si>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</si>
  <si>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</si>
  <si>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</si>
  <si>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</si>
  <si>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</si>
  <si>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</si>
  <si>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</si>
  <si>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</si>
  <si>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</si>
  <si>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</si>
  <si>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</si>
  <si>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</si>
  <si>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</si>
  <si>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</si>
  <si>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</si>
  <si>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</si>
  <si>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</si>
  <si>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</si>
  <si>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</si>
  <si>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</si>
  <si>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</si>
  <si>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</si>
  <si>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</si>
  <si>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</si>
  <si>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</si>
  <si>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</si>
  <si>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</si>
  <si>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</si>
  <si>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</si>
  <si>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</si>
  <si>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</si>
  <si>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</si>
  <si>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</si>
  <si>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</si>
  <si>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</si>
  <si>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</si>
  <si>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</si>
  <si>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</si>
  <si>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</si>
  <si>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</si>
  <si>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</si>
  <si>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</si>
  <si>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</si>
  <si>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</si>
  <si>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</si>
  <si>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</si>
  <si>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</si>
  <si>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</si>
  <si>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</si>
  <si>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</si>
  <si>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</si>
  <si>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</si>
  <si>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</si>
  <si>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</si>
  <si>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</si>
  <si>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</si>
  <si>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</si>
  <si>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</si>
  <si>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</si>
  <si>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</si>
  <si>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</si>
  <si>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</si>
  <si>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</si>
  <si>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</si>
  <si>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</si>
  <si>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</si>
  <si>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</si>
  <si>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</si>
  <si>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</si>
  <si>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</si>
  <si>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</si>
  <si>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</si>
  <si>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</si>
  <si>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</si>
  <si>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</si>
  <si>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</si>
  <si>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</si>
  <si>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</si>
  <si>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</si>
  <si>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</si>
  <si>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</si>
  <si>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</si>
  <si>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</si>
  <si>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</si>
  <si>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</si>
  <si>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</si>
  <si>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</si>
  <si>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</si>
  <si>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</si>
  <si>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</si>
  <si>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</si>
  <si>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</si>
  <si>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</si>
  <si>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</si>
  <si>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</si>
  <si>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</si>
  <si>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</si>
  <si>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</si>
  <si>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</si>
  <si>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</si>
  <si>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</si>
  <si>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</si>
  <si>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</si>
  <si>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</si>
  <si>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</si>
  <si>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</si>
  <si>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</si>
  <si>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</si>
  <si>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</si>
  <si>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</si>
  <si>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</si>
  <si>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</si>
  <si>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</si>
  <si>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</si>
  <si>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</si>
  <si>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</si>
  <si>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</si>
  <si>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</si>
  <si>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</si>
  <si>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</si>
  <si>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</si>
  <si>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</si>
  <si>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</si>
  <si>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</si>
  <si>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</si>
  <si>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</si>
  <si>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</si>
  <si>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</si>
  <si>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</si>
  <si>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</si>
  <si>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</si>
  <si>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</si>
  <si>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</si>
  <si>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</si>
  <si>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</si>
  <si>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</si>
  <si>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</si>
  <si>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</si>
  <si>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</si>
  <si>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</si>
  <si>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</si>
  <si>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</si>
  <si>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</si>
  <si>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</si>
  <si>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</si>
  <si>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</si>
  <si>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</si>
  <si>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</si>
  <si>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</si>
  <si>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</si>
  <si>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</si>
  <si>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</si>
  <si>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</si>
  <si>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</si>
  <si>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</si>
  <si>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</si>
  <si>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</si>
  <si>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</si>
  <si>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</si>
  <si>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</si>
  <si>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</si>
  <si>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</si>
  <si>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</si>
  <si>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</si>
  <si>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</si>
  <si>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</si>
  <si>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</si>
  <si>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</si>
  <si>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</si>
  <si>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</si>
  <si>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</si>
  <si>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</si>
  <si>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</si>
  <si>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</si>
  <si>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</si>
  <si>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</si>
  <si>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</si>
  <si>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</si>
  <si>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</si>
  <si>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</si>
  <si>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</si>
  <si>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</si>
  <si>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</si>
  <si>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</si>
  <si>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</si>
  <si>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</si>
  <si>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</si>
  <si>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</si>
  <si>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</si>
  <si>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</si>
  <si>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</si>
  <si>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</si>
  <si>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</si>
  <si>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</si>
  <si>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</si>
  <si>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</si>
  <si>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</si>
  <si>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</si>
  <si>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</si>
  <si>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</si>
  <si>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</si>
  <si>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</si>
  <si>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</si>
  <si>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</si>
  <si>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</si>
  <si>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</si>
  <si>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</si>
  <si>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</si>
  <si>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</si>
  <si>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</si>
  <si>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</si>
  <si>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</si>
  <si>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</si>
  <si>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</si>
  <si>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</si>
  <si>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</si>
  <si>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</si>
  <si>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</si>
  <si>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</si>
  <si>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</si>
  <si>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</si>
  <si>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</si>
  <si>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</si>
  <si>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</si>
  <si>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</si>
  <si>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</si>
  <si>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</si>
  <si>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</si>
  <si>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</si>
  <si>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</si>
  <si>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</si>
  <si>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</si>
  <si>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</si>
  <si>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</si>
  <si>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</si>
  <si>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</si>
  <si>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</si>
  <si>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</si>
  <si>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</si>
  <si>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</si>
  <si>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</si>
  <si>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</si>
  <si>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</si>
  <si>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</si>
  <si>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</si>
  <si>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</si>
  <si>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</si>
  <si>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</si>
  <si>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</si>
  <si>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</si>
  <si>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</si>
  <si>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</si>
  <si>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</si>
  <si>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</si>
  <si>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</si>
  <si>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</si>
  <si>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</si>
  <si>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</si>
  <si>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</si>
  <si>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</si>
  <si>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</si>
  <si>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</si>
  <si>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</si>
  <si>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</si>
  <si>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</si>
  <si>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</si>
  <si>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</si>
  <si>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</si>
  <si>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</si>
  <si>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</si>
  <si>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</si>
  <si>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</si>
  <si>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</si>
  <si>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</si>
  <si>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</si>
  <si>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</si>
  <si>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</si>
  <si>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</si>
  <si>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</si>
  <si>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</si>
  <si>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</si>
  <si>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</si>
  <si>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</si>
  <si>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</si>
  <si>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</si>
  <si>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</si>
  <si>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</si>
  <si>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</si>
  <si>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</si>
  <si>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</si>
  <si>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</si>
  <si>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</si>
  <si>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</si>
  <si>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</si>
  <si>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</si>
  <si>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</si>
  <si>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</si>
  <si>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</si>
  <si>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</si>
  <si>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</si>
  <si>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</si>
  <si>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</si>
  <si>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</si>
  <si>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</si>
  <si>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</si>
  <si>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</si>
  <si>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</si>
  <si>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</si>
  <si>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</si>
  <si>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</si>
  <si>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</si>
  <si>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</si>
  <si>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</si>
  <si>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</si>
  <si>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</si>
  <si>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</si>
  <si>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</si>
  <si>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</si>
  <si>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</si>
  <si>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</si>
  <si>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</si>
  <si>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</si>
  <si>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</si>
  <si>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</si>
  <si>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</si>
  <si>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</si>
  <si>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</si>
  <si>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</si>
  <si>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</si>
  <si>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</si>
  <si>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</si>
  <si>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</si>
  <si>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</si>
  <si>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</si>
  <si>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</si>
  <si>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</si>
  <si>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</si>
  <si>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</si>
  <si>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</si>
  <si>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</si>
  <si>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</si>
  <si>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</si>
  <si>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</si>
  <si>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</si>
  <si>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</si>
  <si>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</si>
  <si>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</si>
  <si>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</si>
  <si>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</si>
  <si>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</si>
  <si>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</si>
  <si>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</si>
  <si>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</si>
  <si>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</si>
  <si>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</si>
  <si>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</si>
  <si>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</si>
  <si>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</si>
  <si>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</si>
  <si>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</si>
  <si>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</si>
  <si>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</si>
  <si>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</si>
  <si>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</si>
  <si>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</si>
  <si>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</si>
  <si>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</si>
  <si>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</si>
  <si>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</si>
  <si>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</si>
  <si>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</si>
  <si>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</si>
  <si>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</si>
  <si>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</si>
  <si>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</si>
  <si>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</si>
  <si>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</si>
  <si>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</si>
  <si>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</si>
  <si>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</si>
  <si>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</si>
  <si>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</si>
  <si>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</si>
  <si>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</si>
  <si>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</si>
  <si>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</si>
  <si>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</si>
  <si>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</si>
  <si>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</si>
  <si>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</si>
  <si>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</si>
  <si>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</si>
  <si>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</si>
  <si>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</si>
  <si>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</si>
  <si>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</si>
  <si>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</si>
  <si>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</si>
  <si>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</si>
  <si>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</si>
  <si>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</si>
  <si>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</si>
  <si>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</si>
  <si>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</si>
  <si>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</si>
  <si>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</si>
  <si>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</si>
  <si>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</si>
  <si>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</si>
  <si>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</si>
  <si>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</si>
  <si>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</si>
  <si>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</si>
  <si>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</si>
  <si>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</si>
  <si>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</si>
  <si>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</si>
  <si>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</si>
  <si>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</si>
  <si>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</si>
  <si>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</si>
  <si>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</si>
  <si>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</si>
  <si>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</si>
  <si>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</si>
  <si>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</si>
  <si>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</si>
  <si>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</si>
  <si>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</si>
  <si>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</si>
  <si>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</si>
  <si>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</si>
  <si>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</si>
  <si>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</si>
  <si>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</si>
  <si>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</si>
  <si>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</si>
  <si>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</si>
  <si>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</si>
  <si>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</si>
  <si>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</si>
  <si>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</si>
  <si>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</si>
  <si>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</si>
  <si>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</si>
  <si>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</si>
  <si>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</si>
  <si>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</si>
  <si>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</si>
  <si>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</si>
  <si>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</si>
  <si>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</si>
  <si>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</si>
  <si>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</si>
  <si>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</si>
  <si>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</si>
  <si>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</si>
  <si>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</si>
  <si>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</si>
  <si>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</si>
  <si>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</si>
  <si>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</si>
  <si>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</si>
  <si>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</si>
  <si>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</si>
  <si>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</si>
  <si>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</si>
  <si>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</si>
  <si>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</si>
  <si>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</si>
  <si>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</si>
  <si>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</si>
  <si>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</si>
  <si>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</si>
  <si>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</si>
  <si>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</si>
  <si>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</si>
  <si>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</si>
  <si>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</si>
  <si>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</si>
  <si>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</si>
  <si>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</si>
  <si>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</si>
  <si>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</si>
  <si>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</si>
  <si>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</si>
  <si>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</si>
  <si>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</si>
  <si>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</si>
  <si>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</si>
  <si>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</si>
  <si>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</si>
  <si>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</si>
  <si>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</si>
  <si>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</si>
  <si>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</si>
  <si>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</si>
  <si>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</si>
  <si>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</si>
  <si>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</si>
  <si>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</si>
  <si>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</si>
  <si>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</si>
  <si>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</si>
  <si>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</si>
  <si>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</si>
  <si>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</si>
  <si>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</si>
  <si>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</si>
  <si>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</si>
  <si>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</si>
  <si>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</si>
  <si>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</si>
  <si>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</si>
  <si>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</si>
  <si>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</si>
  <si>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</si>
  <si>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</si>
  <si>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</si>
  <si>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</si>
  <si>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</si>
  <si>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</si>
  <si>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</si>
  <si>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</si>
  <si>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</si>
  <si>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</si>
  <si>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</si>
  <si>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</si>
  <si>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</si>
  <si>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</si>
  <si>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</si>
  <si>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</si>
  <si>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</si>
  <si>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</si>
  <si>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</si>
  <si>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</si>
  <si>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</si>
  <si>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</si>
  <si>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</si>
  <si>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</si>
  <si>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</si>
  <si>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</si>
  <si>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</si>
  <si>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</si>
  <si>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</si>
  <si>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</si>
  <si>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</si>
  <si>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</si>
  <si>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</si>
  <si>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</si>
  <si>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</si>
  <si>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</si>
  <si>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</si>
  <si>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</si>
  <si>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</si>
  <si>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</si>
  <si>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</si>
  <si>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</si>
  <si>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</si>
  <si>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</si>
  <si>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</si>
  <si>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</si>
  <si>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</si>
  <si>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</si>
  <si>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</si>
  <si>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</si>
  <si>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</si>
  <si>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</si>
  <si>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</si>
  <si>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</si>
  <si>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</si>
  <si>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</si>
  <si>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</si>
  <si>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</si>
  <si>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</si>
  <si>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</si>
  <si>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</si>
  <si>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</si>
  <si>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</si>
  <si>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</si>
  <si>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</si>
  <si>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</si>
  <si>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</si>
  <si>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</si>
  <si>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</si>
  <si>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</si>
  <si>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</si>
  <si>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</si>
  <si>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</si>
  <si>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</si>
  <si>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</si>
  <si>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</si>
  <si>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</si>
  <si>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</si>
  <si>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</si>
  <si>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</si>
  <si>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</si>
  <si>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</si>
  <si>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</si>
  <si>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</si>
  <si>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</si>
  <si>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</si>
  <si>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</si>
  <si>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</si>
  <si>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</si>
  <si>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</si>
  <si>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</si>
  <si>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</si>
  <si>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</si>
  <si>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</si>
  <si>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</si>
  <si>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</si>
  <si>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</si>
  <si>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</si>
  <si>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</si>
  <si>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</si>
  <si>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</si>
  <si>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</si>
  <si>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</si>
  <si>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</si>
  <si>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</si>
  <si>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</si>
  <si>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</si>
  <si>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</si>
  <si>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</si>
  <si>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</si>
  <si>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</si>
  <si>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</si>
  <si>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</si>
  <si>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</si>
  <si>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</si>
  <si>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</si>
  <si>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</si>
  <si>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</si>
  <si>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</si>
  <si>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</si>
  <si>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</si>
  <si>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</si>
  <si>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</si>
  <si>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</si>
  <si>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</si>
  <si>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</si>
  <si>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</si>
  <si>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</si>
  <si>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</si>
  <si>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</si>
  <si>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</si>
  <si>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</si>
  <si>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</si>
  <si>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</si>
  <si>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</si>
  <si>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</si>
  <si>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</si>
  <si>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</si>
  <si>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</si>
  <si>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</si>
  <si>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</si>
  <si>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</si>
  <si>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</si>
  <si>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</si>
  <si>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</si>
  <si>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</si>
  <si>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</si>
  <si>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</si>
  <si>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</si>
  <si>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</si>
  <si>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</si>
  <si>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</si>
  <si>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</si>
  <si>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</si>
  <si>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</si>
  <si>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</si>
  <si>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</si>
  <si>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</si>
  <si>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</si>
  <si>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</si>
  <si>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</si>
  <si>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</si>
  <si>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</si>
  <si>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</si>
  <si>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</si>
  <si>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</si>
  <si>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</si>
  <si>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</si>
  <si>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</si>
  <si>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</si>
  <si>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</si>
  <si>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</si>
  <si>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</si>
  <si>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</si>
  <si>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</si>
  <si>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</si>
  <si>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</si>
  <si>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</si>
  <si>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</si>
  <si>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</si>
  <si>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</si>
  <si>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</si>
  <si>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</si>
  <si>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</si>
  <si>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</si>
  <si>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</si>
  <si>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</si>
  <si>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</si>
  <si>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</si>
  <si>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</si>
  <si>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</si>
  <si>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</si>
  <si>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</si>
  <si>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</si>
  <si>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</si>
  <si>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</si>
  <si>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</si>
  <si>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</si>
  <si>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</si>
  <si>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</si>
  <si>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</si>
  <si>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</si>
  <si>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</si>
  <si>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</si>
  <si>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</si>
  <si>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</si>
  <si>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</si>
  <si>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</si>
  <si>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</si>
  <si>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</si>
  <si>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</si>
  <si>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</si>
  <si>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</si>
  <si>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</si>
  <si>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</si>
  <si>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</si>
  <si>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</si>
  <si>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</si>
  <si>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</si>
  <si>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</si>
  <si>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</si>
  <si>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</si>
  <si>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</si>
  <si>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</si>
  <si>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</si>
  <si>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</si>
  <si>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</si>
  <si>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</si>
  <si>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</si>
  <si>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</si>
  <si>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</si>
  <si>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</si>
  <si>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</si>
  <si>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</si>
  <si>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</si>
  <si>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</si>
  <si>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</si>
  <si>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</si>
  <si>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</si>
  <si>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</si>
  <si>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</si>
  <si>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</si>
  <si>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</si>
  <si>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</si>
  <si>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</si>
  <si>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</si>
  <si>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</si>
  <si>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</si>
  <si>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</si>
  <si>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</si>
  <si>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</si>
  <si>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</si>
  <si>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</si>
  <si>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</si>
  <si>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</si>
  <si>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</si>
  <si>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</si>
  <si>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</si>
  <si>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</si>
  <si>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</si>
  <si>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</si>
  <si>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</si>
  <si>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</si>
  <si>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</si>
  <si>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</si>
  <si>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</si>
  <si>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</si>
  <si>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</si>
  <si>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</si>
  <si>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</si>
  <si>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</si>
  <si>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</si>
  <si>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</si>
  <si>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</si>
  <si>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</si>
  <si>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</si>
  <si>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</si>
  <si>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</si>
  <si>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</si>
  <si>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</si>
  <si>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</si>
  <si>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</si>
  <si>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</si>
  <si>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</si>
  <si>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</si>
  <si>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</si>
  <si>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</si>
  <si>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</si>
  <si>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</si>
  <si>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</si>
  <si>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</si>
  <si>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</si>
  <si>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</si>
  <si>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</si>
  <si>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</si>
  <si>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</si>
  <si>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</si>
  <si>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</si>
  <si>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</si>
  <si>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</si>
  <si>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</si>
  <si>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</si>
  <si>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</si>
  <si>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</si>
  <si>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</si>
  <si>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</si>
  <si>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</si>
  <si>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</si>
  <si>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</si>
  <si>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</si>
  <si>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</si>
  <si>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</si>
  <si>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</si>
  <si>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</si>
  <si>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</si>
  <si>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</si>
  <si>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</si>
  <si>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</si>
  <si>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</si>
  <si>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</si>
  <si>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</si>
  <si>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</si>
  <si>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</si>
  <si>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</si>
  <si>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</si>
  <si>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</si>
  <si>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</si>
  <si>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</si>
  <si>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</si>
  <si>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</si>
  <si>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</si>
  <si>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</si>
  <si>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</si>
  <si>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</si>
  <si>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</si>
  <si>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</si>
  <si>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</si>
  <si>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</si>
  <si>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</si>
  <si>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</si>
  <si>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</si>
  <si>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</si>
  <si>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</si>
  <si>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</si>
  <si>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</si>
  <si>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</si>
  <si>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</si>
  <si>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</si>
  <si>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</si>
  <si>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</si>
  <si>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</si>
  <si>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</si>
  <si>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</si>
  <si>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</si>
  <si>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</si>
  <si>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</si>
  <si>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</si>
  <si>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</si>
  <si>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</si>
  <si>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</si>
  <si>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</si>
  <si>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</si>
  <si>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</si>
  <si>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</si>
  <si>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</si>
  <si>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</si>
  <si>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</si>
  <si>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</si>
  <si>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</si>
  <si>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</si>
  <si>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</si>
  <si>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</si>
  <si>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</si>
  <si>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</si>
  <si>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</si>
  <si>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</si>
  <si>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</si>
  <si>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</si>
  <si>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</si>
  <si>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</si>
  <si>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</si>
  <si>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</si>
  <si>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</si>
  <si>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</si>
  <si>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</si>
  <si>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</si>
  <si>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</si>
  <si>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</si>
  <si>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</si>
  <si>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</si>
  <si>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</si>
  <si>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</si>
  <si>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</si>
  <si>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</si>
  <si>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</si>
  <si>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</si>
  <si>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</si>
  <si>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</si>
  <si>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</si>
  <si>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</si>
  <si>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</si>
  <si>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</si>
  <si>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</si>
  <si>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</si>
  <si>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</si>
  <si>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</si>
  <si>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</si>
  <si>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</si>
  <si>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</si>
  <si>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</si>
  <si>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</si>
  <si>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</si>
  <si>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</si>
  <si>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</si>
  <si>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</si>
  <si>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</si>
  <si>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</si>
  <si>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</si>
  <si>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</si>
  <si>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</si>
  <si>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</si>
  <si>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</si>
  <si>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</si>
  <si>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</si>
  <si>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</si>
  <si>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</si>
  <si>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</si>
  <si>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</si>
  <si>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</si>
  <si>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</si>
  <si>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</si>
  <si>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</si>
  <si>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</si>
  <si>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</si>
  <si>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</si>
  <si>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</si>
  <si>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</si>
  <si>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</si>
  <si>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</si>
  <si>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</si>
  <si>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</si>
  <si>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</si>
  <si>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</si>
  <si>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</si>
  <si>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</si>
  <si>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</si>
  <si>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</si>
  <si>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</si>
  <si>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</si>
  <si>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</si>
  <si>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</si>
  <si>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</si>
  <si>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</si>
  <si>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</si>
  <si>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</si>
  <si>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</si>
  <si>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</si>
  <si>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</si>
  <si>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</si>
  <si>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</si>
  <si>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</si>
  <si>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</si>
  <si>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</si>
  <si>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</si>
  <si>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</si>
  <si>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</si>
  <si>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</si>
  <si>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</si>
  <si>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</si>
  <si>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</si>
  <si>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</si>
  <si>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</si>
  <si>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</si>
  <si>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</si>
  <si>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</si>
  <si>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</si>
  <si>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</si>
  <si>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</si>
  <si>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</si>
  <si>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</si>
  <si>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</si>
  <si>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</si>
  <si>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</si>
  <si>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</si>
  <si>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</si>
  <si>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</si>
  <si>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</si>
  <si>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</si>
  <si>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</si>
  <si>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</si>
  <si>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</si>
  <si>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</si>
  <si>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</si>
  <si>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</si>
  <si>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</si>
  <si>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</si>
  <si>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</si>
  <si>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</si>
  <si>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</si>
  <si>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</si>
  <si>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</si>
  <si>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</si>
  <si>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</si>
  <si>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</si>
  <si>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</si>
  <si>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</si>
  <si>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</si>
  <si>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</si>
  <si>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</si>
  <si>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</si>
  <si>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</si>
  <si>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</si>
  <si>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</si>
  <si>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</si>
  <si>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</si>
  <si>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</si>
  <si>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</si>
  <si>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</si>
  <si>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</si>
  <si>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</si>
  <si>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</si>
  <si>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</si>
  <si>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</si>
  <si>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</si>
  <si>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</si>
  <si>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</si>
  <si>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</si>
  <si>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</si>
  <si>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</si>
  <si>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</si>
  <si>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</si>
  <si>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</si>
  <si>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</si>
  <si>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</si>
  <si>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</si>
  <si>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</si>
  <si>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</si>
  <si>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</si>
  <si>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</si>
  <si>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</si>
  <si>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</si>
  <si>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</si>
  <si>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</si>
  <si>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</si>
  <si>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</si>
  <si>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</si>
  <si>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</si>
  <si>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</si>
  <si>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</si>
  <si>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</si>
  <si>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</si>
  <si>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</si>
  <si>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</si>
  <si>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</si>
  <si>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</si>
  <si>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</si>
  <si>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</si>
  <si>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</si>
  <si>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</si>
  <si>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</si>
  <si>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</si>
  <si>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</si>
  <si>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</si>
  <si>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</si>
  <si>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</si>
  <si>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</si>
  <si>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</si>
  <si>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</si>
  <si>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</si>
  <si>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</si>
  <si>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</si>
  <si>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</si>
  <si>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</si>
  <si>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</si>
  <si>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</si>
  <si>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</si>
  <si>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</si>
  <si>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</si>
  <si>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</si>
  <si>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</si>
  <si>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</si>
  <si>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</si>
  <si>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</si>
  <si>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</si>
  <si>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</si>
  <si>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</si>
  <si>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</si>
  <si>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</si>
  <si>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</si>
  <si>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</si>
  <si>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</si>
  <si>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</si>
  <si>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</si>
  <si>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</si>
  <si>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</si>
  <si>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</si>
  <si>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</si>
  <si>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</si>
  <si>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</si>
  <si>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</si>
  <si>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</si>
  <si>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</si>
  <si>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</si>
  <si>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</si>
  <si>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</si>
  <si>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</si>
  <si>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</si>
  <si>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</si>
  <si>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</si>
  <si>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</si>
  <si>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</si>
  <si>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</si>
  <si>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</si>
  <si>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</si>
  <si>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</si>
  <si>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</si>
  <si>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</si>
  <si>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</si>
  <si>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</si>
  <si>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</si>
  <si>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</si>
  <si>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</si>
  <si>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</si>
  <si>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</si>
  <si>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</si>
  <si>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</si>
  <si>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</si>
  <si>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</si>
  <si>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</si>
  <si>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</si>
  <si>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</si>
  <si>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</si>
  <si>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</si>
  <si>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</si>
  <si>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</si>
  <si>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</si>
  <si>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</si>
  <si>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</si>
  <si>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</si>
  <si>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</si>
  <si>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</si>
  <si>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</si>
  <si>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</si>
  <si>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</si>
  <si>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</si>
  <si>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</si>
  <si>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</si>
  <si>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</si>
  <si>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</si>
  <si>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</si>
  <si>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</si>
  <si>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</si>
  <si>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</si>
  <si>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</si>
  <si>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</si>
  <si>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</si>
  <si>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</si>
  <si>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</si>
  <si>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</si>
  <si>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</si>
  <si>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</si>
  <si>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</si>
  <si>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</si>
  <si>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</si>
  <si>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</si>
  <si>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</si>
  <si>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</si>
  <si>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</si>
  <si>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</si>
  <si>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</si>
  <si>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</si>
  <si>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</si>
  <si>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</si>
  <si>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</si>
  <si>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</si>
  <si>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</si>
  <si>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</si>
  <si>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</si>
  <si>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</si>
  <si>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</si>
  <si>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</si>
  <si>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</si>
  <si>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</si>
  <si>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</si>
  <si>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</si>
  <si>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</si>
  <si>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</si>
  <si>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</si>
  <si>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</si>
  <si>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</si>
  <si>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</si>
  <si>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</si>
  <si>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</si>
  <si>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</si>
  <si>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</si>
  <si>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</si>
  <si>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</si>
  <si>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</si>
  <si>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</si>
  <si>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</si>
  <si>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</si>
  <si>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</si>
  <si>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</si>
  <si>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</si>
  <si>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</si>
  <si>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</si>
  <si>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</si>
  <si>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</si>
  <si>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</si>
  <si>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</si>
  <si>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</si>
  <si>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</si>
  <si>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</si>
  <si>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</si>
  <si>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</si>
  <si>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</si>
  <si>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</si>
  <si>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</si>
  <si>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</si>
  <si>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</si>
  <si>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</si>
  <si>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</si>
  <si>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</si>
  <si>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</si>
  <si>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</si>
  <si>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</si>
  <si>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</si>
  <si>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</si>
  <si>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</si>
  <si>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</si>
  <si>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</si>
  <si>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</si>
  <si>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</si>
  <si>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</si>
  <si>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</si>
  <si>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</si>
  <si>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</si>
  <si>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</si>
  <si>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</si>
  <si>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</si>
  <si>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</si>
  <si>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</si>
  <si>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</si>
  <si>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</si>
  <si>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</si>
  <si>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</si>
  <si>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</si>
  <si>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</si>
  <si>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</si>
  <si>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</si>
  <si>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</si>
  <si>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</si>
  <si>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</si>
  <si>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</si>
  <si>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</si>
  <si>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</si>
  <si>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</si>
  <si>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</si>
  <si>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</si>
  <si>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</si>
  <si>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</si>
  <si>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</si>
  <si>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</si>
  <si>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</si>
  <si>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</si>
  <si>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</si>
  <si>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</si>
  <si>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</si>
  <si>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</si>
  <si>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</si>
  <si>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</si>
  <si>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</si>
  <si>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</si>
  <si>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</si>
  <si>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</si>
  <si>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</si>
  <si>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</si>
  <si>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</si>
  <si>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</si>
  <si>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</si>
  <si>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</si>
  <si>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</si>
  <si>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</si>
  <si>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</si>
  <si>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</si>
  <si>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</si>
  <si>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</si>
  <si>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</si>
  <si>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</si>
  <si>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</si>
  <si>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</si>
  <si>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</si>
  <si>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</si>
  <si>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</si>
  <si>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</si>
  <si>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</si>
  <si>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</si>
  <si>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</si>
  <si>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</si>
  <si>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</si>
  <si>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</si>
  <si>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</si>
  <si>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</si>
  <si>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</si>
  <si>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</si>
  <si>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</si>
  <si>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</si>
  <si>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</si>
  <si>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</si>
  <si>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</si>
  <si>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</si>
  <si>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</si>
  <si>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</si>
  <si>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</si>
  <si>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</si>
  <si>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</si>
  <si>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</si>
  <si>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</si>
  <si>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</si>
  <si>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</si>
  <si>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</si>
  <si>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</si>
  <si>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</si>
  <si>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</si>
  <si>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</si>
  <si>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</si>
  <si>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</si>
  <si>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</si>
  <si>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</si>
  <si>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</si>
  <si>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</si>
  <si>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</si>
  <si>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</si>
  <si>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</si>
  <si>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</si>
  <si>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</si>
  <si>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</si>
  <si>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</si>
  <si>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</si>
  <si>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</si>
  <si>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</si>
  <si>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</si>
  <si>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</si>
  <si>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</si>
  <si>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</si>
  <si>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</si>
  <si>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</si>
  <si>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</si>
  <si>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</si>
  <si>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</si>
  <si>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</si>
  <si>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</si>
  <si>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</si>
  <si>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</si>
  <si>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</si>
  <si>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</si>
  <si>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</si>
  <si>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</si>
  <si>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</si>
  <si>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</si>
  <si>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</si>
  <si>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</si>
  <si>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</si>
  <si>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</si>
  <si>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</si>
  <si>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</si>
  <si>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</si>
  <si>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</si>
  <si>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</si>
  <si>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</si>
  <si>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</si>
  <si>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</si>
  <si>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</si>
  <si>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</si>
  <si>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</si>
  <si>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</si>
  <si>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</si>
  <si>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</si>
  <si>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</si>
  <si>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</si>
  <si>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</si>
  <si>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</si>
  <si>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</si>
  <si>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</si>
  <si>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</si>
  <si>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</si>
  <si>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</si>
  <si>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</si>
  <si>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</si>
  <si>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</si>
  <si>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</si>
  <si>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</si>
  <si>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</si>
  <si>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</si>
  <si>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</si>
  <si>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</si>
  <si>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</si>
  <si>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</si>
  <si>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</si>
  <si>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</si>
  <si>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</si>
  <si>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</si>
  <si>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</si>
  <si>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</si>
  <si>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</si>
  <si>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</si>
  <si>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</si>
  <si>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</si>
  <si>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</si>
  <si>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</si>
  <si>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</si>
  <si>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</si>
  <si>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</si>
  <si>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</si>
  <si>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</si>
  <si>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</si>
  <si>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</si>
  <si>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</si>
  <si>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</si>
  <si>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</si>
  <si>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</si>
  <si>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</si>
  <si>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</si>
  <si>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</si>
  <si>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</si>
  <si>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</si>
  <si>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</si>
  <si>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</si>
  <si>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</si>
  <si>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</si>
  <si>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</si>
  <si>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</si>
  <si>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</si>
  <si>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</si>
  <si>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</si>
  <si>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</si>
  <si>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</si>
  <si>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</si>
  <si>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</si>
  <si>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</si>
  <si>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</si>
  <si>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</si>
  <si>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</si>
  <si>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</si>
  <si>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</si>
  <si>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</si>
  <si>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</si>
  <si>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</si>
  <si>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</si>
  <si>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</si>
  <si>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</si>
  <si>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</si>
  <si>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</si>
  <si>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</si>
  <si>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</si>
  <si>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</si>
  <si>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</si>
  <si>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</si>
  <si>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</si>
  <si>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</si>
  <si>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</si>
  <si>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</si>
  <si>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</si>
  <si>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</si>
  <si>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</si>
  <si>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</si>
  <si>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</si>
  <si>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</si>
  <si>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</si>
  <si>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</si>
  <si>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</si>
  <si>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</si>
  <si>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</si>
  <si>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</si>
  <si>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</si>
  <si>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</si>
  <si>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</si>
  <si>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</si>
  <si>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</si>
  <si>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</si>
  <si>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</si>
  <si>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</si>
  <si>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</si>
  <si>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</si>
  <si>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</si>
  <si>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</si>
  <si>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</si>
  <si>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</si>
  <si>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</si>
  <si>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</si>
  <si>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</si>
  <si>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</si>
  <si>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</si>
  <si>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</si>
  <si>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</si>
  <si>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</si>
  <si>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</si>
  <si>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</si>
  <si>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</si>
  <si>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</si>
  <si>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</si>
  <si>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</si>
  <si>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</si>
  <si>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</si>
  <si>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</si>
  <si>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</si>
  <si>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</si>
  <si>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</si>
  <si>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</si>
  <si>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</si>
  <si>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</si>
  <si>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</si>
  <si>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</si>
  <si>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</si>
  <si>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</si>
  <si>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</si>
  <si>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</si>
  <si>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</si>
  <si>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</si>
  <si>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</si>
  <si>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</si>
  <si>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</si>
  <si>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</si>
  <si>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</si>
  <si>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</si>
  <si>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</si>
  <si>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</si>
  <si>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</si>
  <si>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</si>
  <si>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</si>
  <si>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</si>
  <si>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</si>
  <si>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</si>
  <si>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</si>
  <si>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</si>
  <si>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</si>
  <si>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</si>
  <si>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</si>
  <si>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</si>
  <si>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</si>
  <si>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</si>
  <si>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</si>
  <si>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</si>
  <si>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</si>
  <si>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</si>
  <si>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</si>
  <si>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</si>
  <si>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</si>
  <si>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</si>
  <si>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</si>
  <si>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</si>
  <si>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</si>
  <si>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</si>
  <si>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</si>
  <si>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</si>
  <si>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</si>
  <si>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</si>
  <si>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</si>
  <si>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</si>
  <si>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</si>
  <si>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</si>
  <si>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</si>
  <si>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</si>
  <si>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</si>
  <si>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</si>
  <si>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</si>
  <si>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</si>
  <si>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</si>
  <si>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</si>
  <si>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</si>
  <si>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</si>
  <si>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</si>
  <si>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</si>
  <si>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</si>
  <si>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</si>
  <si>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</si>
  <si>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</si>
  <si>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</si>
  <si>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</si>
  <si>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</si>
  <si>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</si>
  <si>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</si>
  <si>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</si>
  <si>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</si>
  <si>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</si>
  <si>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</si>
  <si>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</si>
  <si>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</si>
  <si>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</si>
  <si>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</si>
  <si>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</si>
  <si>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</si>
  <si>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</si>
  <si>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</si>
  <si>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</si>
  <si>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</si>
  <si>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</si>
  <si>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</si>
  <si>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</si>
  <si>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</si>
  <si>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</si>
  <si>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</si>
  <si>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</si>
  <si>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</si>
  <si>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</si>
  <si>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</si>
  <si>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</si>
  <si>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</si>
  <si>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</si>
  <si>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</si>
  <si>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</si>
  <si>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</si>
  <si>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</si>
  <si>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</si>
  <si>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</si>
  <si>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</si>
  <si>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</si>
  <si>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</si>
  <si>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</si>
  <si>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</si>
  <si>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</si>
  <si>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</si>
  <si>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</si>
  <si>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</si>
  <si>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</si>
  <si>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</si>
  <si>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</si>
  <si>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</si>
  <si>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</si>
  <si>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</si>
  <si>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</si>
  <si>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</si>
  <si>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</si>
  <si>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</si>
  <si>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</si>
  <si>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</si>
  <si>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</si>
  <si>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</si>
  <si>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</si>
  <si>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</si>
  <si>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</si>
  <si>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</si>
  <si>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</si>
  <si>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</si>
  <si>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</si>
  <si>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</si>
  <si>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</si>
  <si>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</si>
  <si>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</si>
  <si>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</si>
  <si>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</si>
  <si>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</si>
  <si>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</si>
  <si>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</si>
  <si>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</si>
  <si>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</si>
  <si>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</si>
  <si>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</si>
  <si>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</si>
  <si>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</si>
  <si>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</si>
  <si>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</si>
  <si>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</si>
  <si>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</si>
  <si>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</si>
  <si>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</si>
  <si>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</si>
  <si>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</si>
  <si>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</si>
  <si>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</si>
  <si>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</si>
  <si>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</si>
  <si>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</si>
  <si>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</si>
  <si>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</si>
  <si>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</si>
  <si>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</si>
  <si>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</si>
  <si>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</si>
  <si>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</si>
  <si>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</si>
  <si>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</si>
  <si>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</si>
  <si>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</si>
  <si>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</si>
  <si>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</si>
  <si>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</si>
  <si>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</si>
  <si>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</si>
  <si>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</si>
  <si>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</si>
  <si>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</si>
  <si>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</si>
  <si>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</si>
  <si>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</si>
  <si>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</si>
  <si>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</si>
  <si>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</si>
  <si>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</si>
  <si>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</si>
  <si>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</si>
  <si>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</si>
  <si>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</si>
  <si>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</si>
  <si>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</si>
  <si>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</si>
  <si>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</si>
  <si>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</si>
  <si>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</si>
  <si>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</si>
  <si>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</si>
  <si>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</si>
  <si>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</si>
  <si>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</si>
  <si>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</si>
  <si>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</si>
  <si>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</si>
  <si>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</si>
  <si>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</si>
  <si>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</si>
  <si>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</si>
  <si>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</si>
  <si>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</si>
  <si>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</si>
  <si>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</si>
  <si>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</si>
  <si>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</si>
  <si>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</si>
  <si>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</si>
  <si>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</si>
  <si>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</si>
  <si>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</si>
  <si>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</si>
  <si>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</si>
  <si>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</si>
  <si>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</si>
  <si>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</si>
  <si>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</si>
  <si>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</si>
  <si>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</si>
  <si>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</si>
  <si>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</si>
  <si>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</si>
  <si>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</si>
  <si>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</si>
  <si>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</si>
  <si>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</si>
  <si>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</si>
  <si>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</si>
  <si>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</si>
  <si>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</si>
  <si>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</si>
  <si>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</si>
  <si>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</si>
  <si>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</si>
  <si>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</si>
  <si>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</si>
  <si>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</si>
  <si>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</si>
  <si>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</si>
  <si>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</si>
  <si>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</si>
  <si>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</si>
  <si>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</si>
  <si>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</si>
  <si>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</si>
  <si>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</si>
  <si>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</si>
  <si>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</si>
  <si>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</si>
  <si>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</si>
  <si>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</si>
  <si>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</si>
  <si>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</si>
  <si>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</si>
  <si>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</si>
  <si>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</si>
  <si>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</si>
  <si>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</si>
  <si>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</si>
  <si>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</si>
  <si>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</si>
  <si>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</si>
  <si>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</si>
  <si>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</si>
  <si>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</si>
  <si>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</si>
  <si>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</si>
  <si>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</si>
  <si>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</si>
  <si>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</si>
  <si>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</si>
  <si>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</si>
  <si>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</si>
  <si>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</si>
  <si>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</si>
  <si>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</si>
  <si>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</si>
  <si>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</si>
  <si>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</si>
  <si>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</si>
  <si>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</si>
  <si>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</si>
  <si>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</si>
  <si>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</si>
  <si>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</si>
  <si>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</si>
  <si>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</si>
  <si>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</si>
  <si>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</si>
  <si>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</si>
  <si>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</si>
  <si>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</si>
  <si>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</si>
  <si>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</si>
  <si>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</si>
  <si>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</si>
  <si>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</si>
  <si>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</si>
  <si>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</si>
  <si>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</si>
  <si>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</si>
  <si>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</si>
  <si>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</si>
  <si>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</si>
  <si>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</si>
  <si>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</si>
  <si>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</si>
  <si>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</si>
  <si>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</si>
  <si>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</si>
  <si>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</si>
  <si>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</si>
  <si>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</si>
  <si>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</si>
  <si>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</si>
  <si>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</si>
  <si>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</si>
  <si>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</si>
  <si>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</si>
  <si>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</si>
  <si>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</si>
  <si>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</si>
  <si>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</si>
  <si>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</si>
  <si>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</si>
  <si>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</si>
  <si>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</si>
  <si>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</si>
  <si>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</si>
  <si>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</si>
  <si>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</si>
  <si>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</si>
  <si>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</si>
  <si>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</si>
  <si>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</si>
  <si>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</si>
  <si>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</si>
  <si>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</si>
  <si>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</si>
  <si>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</si>
  <si>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</si>
  <si>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</si>
  <si>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</si>
  <si>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</si>
  <si>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</si>
  <si>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</si>
  <si>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</si>
  <si>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</si>
  <si>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</si>
  <si>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</si>
  <si>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</si>
  <si>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</si>
  <si>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</si>
  <si>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</si>
  <si>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</si>
  <si>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</si>
  <si>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</si>
  <si>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</si>
  <si>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</si>
  <si>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</si>
  <si>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</si>
  <si>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</si>
  <si>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</si>
  <si>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</si>
  <si>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</si>
  <si>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</si>
  <si>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</si>
  <si>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</si>
  <si>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</si>
  <si>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</si>
  <si>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</si>
  <si>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</si>
  <si>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</si>
  <si>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</si>
  <si>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</si>
  <si>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</si>
  <si>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</si>
  <si>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</si>
  <si>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</si>
  <si>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</si>
  <si>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</si>
  <si>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</si>
  <si>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</si>
  <si>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</si>
  <si>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</si>
  <si>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</si>
  <si>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</si>
  <si>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</si>
  <si>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</si>
  <si>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</si>
  <si>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</si>
  <si>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</si>
  <si>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</si>
  <si>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</si>
  <si>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</si>
  <si>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</si>
  <si>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</si>
  <si>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</si>
  <si>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</si>
  <si>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</si>
  <si>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</si>
  <si>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</si>
  <si>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</si>
  <si>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</si>
  <si>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</si>
  <si>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</si>
  <si>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</si>
  <si>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</si>
  <si>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</si>
  <si>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</si>
  <si>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</si>
  <si>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</si>
  <si>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</si>
  <si>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</si>
  <si>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</si>
  <si>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</si>
  <si>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</si>
  <si>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</si>
  <si>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</si>
  <si>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</si>
  <si>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</si>
  <si>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</si>
  <si>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</si>
  <si>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</si>
  <si>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</si>
  <si>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</si>
  <si>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</si>
  <si>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</si>
  <si>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</si>
  <si>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</si>
  <si>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</si>
  <si>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</si>
  <si>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</si>
  <si>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</si>
  <si>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</si>
  <si>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</si>
  <si>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</si>
  <si>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</si>
  <si>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</si>
  <si>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</si>
  <si>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</si>
  <si>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</si>
  <si>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</si>
  <si>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</si>
  <si>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</si>
  <si>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</si>
  <si>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</si>
  <si>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</si>
  <si>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</si>
  <si>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</si>
  <si>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</si>
  <si>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</si>
  <si>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</si>
  <si>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</si>
  <si>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</si>
  <si>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</si>
  <si>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</si>
  <si>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</si>
  <si>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</si>
  <si>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</si>
  <si>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</si>
  <si>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</si>
  <si>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</si>
  <si>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</si>
  <si>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</si>
  <si>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</si>
  <si>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</si>
  <si>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</si>
  <si>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</si>
  <si>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</si>
  <si>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</si>
  <si>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</si>
  <si>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</si>
  <si>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</si>
  <si>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</si>
  <si>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</si>
  <si>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</si>
  <si>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</si>
  <si>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</si>
  <si>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</si>
  <si>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</si>
  <si>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</si>
  <si>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</si>
  <si>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</si>
  <si>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</si>
  <si>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</si>
  <si>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</si>
  <si>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</si>
  <si>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</si>
  <si>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</si>
  <si>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</si>
  <si>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</si>
  <si>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</si>
  <si>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</si>
  <si>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</si>
  <si>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</si>
  <si>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</si>
  <si>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</si>
  <si>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</si>
  <si>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</si>
  <si>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</si>
  <si>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</si>
  <si>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</si>
  <si>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</si>
  <si>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</si>
  <si>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</si>
  <si>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</si>
  <si>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</si>
  <si>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</si>
  <si>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</si>
  <si>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</si>
  <si>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</si>
  <si>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</si>
  <si>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</si>
  <si>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</si>
  <si>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</si>
  <si>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</si>
  <si>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</si>
  <si>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</si>
  <si>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</si>
  <si>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</si>
  <si>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</si>
  <si>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</si>
  <si>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</si>
  <si>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</si>
  <si>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</si>
  <si>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</si>
  <si>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</si>
  <si>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</si>
  <si>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</si>
  <si>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</si>
  <si>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</si>
  <si>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</si>
  <si>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</si>
  <si>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</si>
  <si>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</si>
  <si>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</si>
  <si>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</si>
  <si>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</si>
  <si>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</si>
  <si>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</si>
  <si>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</si>
  <si>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</si>
  <si>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</si>
  <si>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</si>
  <si>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</si>
  <si>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</si>
  <si>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</si>
  <si>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</si>
  <si>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</si>
  <si>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</si>
  <si>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</si>
  <si>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</si>
  <si>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</si>
  <si>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</si>
  <si>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</si>
  <si>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</si>
  <si>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</si>
  <si>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</si>
  <si>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</si>
  <si>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</si>
  <si>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</si>
  <si>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</si>
  <si>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</si>
  <si>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</si>
  <si>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</si>
  <si>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</si>
  <si>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</si>
  <si>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</si>
  <si>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</si>
  <si>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</si>
  <si>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</si>
  <si>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</si>
  <si>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</si>
  <si>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</si>
  <si>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</si>
  <si>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</si>
  <si>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</si>
  <si>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</si>
  <si>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</si>
  <si>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</si>
  <si>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</si>
  <si>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</si>
  <si>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</si>
  <si>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</si>
  <si>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</si>
  <si>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</si>
  <si>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</si>
  <si>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</si>
  <si>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</si>
  <si>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</si>
  <si>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</si>
  <si>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</si>
  <si>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</si>
  <si>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</si>
  <si>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</si>
  <si>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</si>
  <si>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</si>
  <si>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</si>
  <si>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</si>
  <si>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</si>
  <si>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</si>
  <si>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</si>
  <si>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</si>
  <si>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</si>
  <si>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</si>
  <si>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</si>
  <si>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</si>
  <si>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</si>
  <si>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</si>
  <si>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</si>
  <si>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</si>
  <si>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</si>
  <si>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</si>
  <si>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</si>
  <si>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</si>
  <si>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</si>
  <si>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</si>
  <si>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</si>
  <si>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</si>
  <si>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</si>
  <si>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</si>
  <si>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</si>
  <si>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</si>
  <si>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</si>
  <si>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</si>
  <si>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</si>
  <si>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</si>
  <si>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</si>
  <si>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</si>
  <si>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</si>
  <si>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</si>
  <si>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</si>
  <si>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</si>
  <si>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</si>
  <si>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</si>
  <si>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</si>
  <si>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</si>
  <si>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</si>
  <si>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</si>
  <si>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</si>
  <si>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</si>
  <si>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</si>
  <si>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</si>
  <si>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</si>
  <si>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</si>
  <si>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</si>
  <si>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</si>
  <si>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</si>
  <si>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</si>
  <si>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</si>
  <si>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</si>
  <si>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</si>
  <si>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</si>
  <si>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</si>
  <si>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</si>
  <si>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</si>
  <si>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</si>
  <si>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</si>
  <si>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</si>
  <si>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</si>
  <si>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</si>
  <si>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</si>
  <si>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</si>
  <si>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</si>
  <si>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</si>
  <si>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</si>
  <si>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</si>
  <si>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</si>
  <si>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</si>
  <si>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</si>
  <si>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</si>
  <si>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</si>
  <si>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</si>
  <si>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</si>
  <si>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</si>
  <si>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</si>
  <si>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</si>
  <si>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</si>
  <si>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</si>
  <si>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</si>
  <si>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</si>
  <si>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</si>
  <si>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</si>
  <si>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</si>
  <si>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</si>
  <si>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</si>
  <si>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</si>
  <si>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</si>
  <si>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</si>
  <si>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</si>
  <si>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</si>
  <si>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</si>
  <si>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</si>
  <si>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</si>
  <si>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</si>
  <si>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</si>
  <si>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</si>
  <si>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</si>
  <si>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</si>
  <si>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</si>
  <si>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</si>
  <si>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</si>
  <si>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</si>
  <si>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</si>
  <si>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</si>
  <si>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</si>
  <si>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</si>
  <si>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</si>
  <si>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</si>
  <si>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</si>
  <si>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</si>
  <si>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</si>
  <si>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</si>
  <si>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</si>
  <si>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</si>
  <si>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</si>
  <si>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</si>
  <si>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</si>
  <si>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</si>
  <si>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</si>
  <si>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</si>
  <si>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</si>
  <si>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</si>
  <si>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</si>
  <si>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</si>
  <si>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</si>
  <si>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</si>
  <si>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</si>
  <si>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</si>
  <si>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</si>
  <si>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</si>
  <si>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</si>
  <si>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</si>
  <si>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</si>
  <si>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</si>
  <si>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</si>
  <si>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</si>
  <si>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</si>
  <si>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</si>
  <si>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</si>
  <si>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</si>
  <si>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</si>
  <si>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</si>
  <si>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</si>
  <si>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</si>
  <si>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</si>
  <si>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</si>
  <si>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</si>
  <si>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</si>
  <si>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</si>
  <si>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</si>
  <si>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</si>
  <si>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</si>
  <si>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</si>
  <si>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</si>
  <si>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</si>
  <si>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</si>
  <si>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</si>
  <si>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</si>
  <si>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</si>
  <si>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</si>
  <si>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</si>
  <si>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</si>
  <si>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</si>
  <si>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</si>
  <si>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</si>
  <si>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</si>
  <si>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</si>
  <si>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</si>
  <si>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</si>
  <si>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</si>
  <si>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</si>
  <si>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</si>
  <si>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</si>
  <si>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</si>
  <si>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</si>
  <si>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</si>
  <si>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</si>
  <si>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</si>
  <si>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</si>
  <si>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</si>
  <si>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</si>
  <si>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</si>
  <si>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</si>
  <si>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</si>
  <si>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</si>
  <si>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</si>
  <si>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</si>
  <si>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</si>
  <si>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</si>
  <si>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</si>
  <si>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</si>
  <si>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</si>
  <si>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</si>
  <si>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</si>
  <si>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</si>
  <si>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</si>
  <si>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</si>
  <si>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</si>
  <si>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</si>
  <si>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</si>
  <si>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</si>
  <si>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</si>
  <si>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</si>
  <si>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</si>
  <si>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</si>
  <si>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</si>
  <si>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</si>
  <si>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</si>
  <si>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</si>
  <si>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</si>
  <si>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</si>
  <si>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</si>
  <si>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</si>
  <si>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</si>
  <si>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</si>
  <si>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</si>
  <si>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</si>
  <si>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</si>
  <si>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</si>
  <si>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</si>
  <si>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</si>
  <si>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</si>
  <si>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</si>
  <si>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</si>
  <si>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</si>
  <si>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</si>
  <si>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</si>
  <si>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</si>
  <si>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</si>
  <si>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</si>
  <si>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</si>
  <si>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</si>
  <si>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</si>
  <si>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</si>
  <si>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</si>
  <si>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</si>
  <si>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</si>
  <si>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</si>
  <si>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</si>
  <si>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</si>
  <si>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</si>
  <si>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</si>
  <si>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</si>
  <si>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</si>
  <si>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</si>
  <si>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</si>
  <si>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</si>
  <si>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</si>
  <si>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</si>
  <si>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</si>
  <si>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</si>
  <si>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</si>
  <si>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</si>
  <si>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</si>
  <si>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</si>
  <si>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</si>
  <si>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</si>
  <si>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</si>
  <si>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</si>
  <si>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</si>
  <si>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</si>
  <si>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</si>
  <si>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</si>
  <si>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</si>
  <si>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</si>
  <si>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</si>
  <si>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</si>
  <si>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</si>
  <si>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</si>
  <si>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</si>
  <si>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</si>
  <si>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</si>
  <si>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</si>
  <si>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</si>
  <si>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</si>
  <si>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</si>
  <si>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</si>
  <si>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</si>
  <si>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</si>
  <si>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</si>
  <si>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</si>
  <si>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</si>
  <si>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</si>
  <si>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</si>
  <si>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</si>
  <si>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</si>
  <si>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</si>
  <si>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</si>
  <si>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</si>
  <si>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</si>
  <si>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</si>
  <si>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</si>
  <si>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</si>
  <si>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</si>
  <si>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</si>
  <si>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</si>
  <si>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</si>
  <si>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</si>
  <si>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</si>
  <si>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</si>
  <si>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</si>
  <si>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</si>
  <si>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</si>
  <si>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</si>
  <si>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</si>
  <si>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</si>
  <si>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</si>
  <si>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</si>
  <si>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</si>
  <si>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</si>
  <si>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</si>
  <si>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</si>
  <si>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</si>
  <si>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</si>
  <si>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</si>
  <si>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</si>
  <si>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</si>
  <si>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</si>
  <si>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</si>
  <si>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</si>
  <si>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</si>
  <si>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</si>
  <si>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</si>
  <si>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</si>
  <si>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</si>
  <si>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</si>
  <si>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</si>
  <si>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</si>
  <si>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</si>
  <si>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</si>
  <si>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</si>
  <si>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</si>
  <si>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</si>
  <si>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</si>
  <si>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</si>
  <si>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</si>
  <si>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</si>
  <si>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</si>
  <si>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</si>
  <si>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</si>
  <si>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</si>
  <si>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</si>
  <si>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</si>
  <si>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</si>
  <si>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</si>
  <si>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</si>
  <si>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</si>
  <si>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</si>
  <si>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</si>
  <si>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</si>
  <si>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</si>
  <si>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</si>
  <si>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</si>
  <si>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</si>
  <si>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</si>
  <si>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</si>
  <si>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</si>
  <si>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</si>
  <si>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</si>
  <si>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</si>
  <si>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</si>
  <si>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</si>
  <si>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</si>
  <si>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</si>
  <si>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</si>
  <si>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</si>
  <si>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</si>
  <si>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</si>
  <si>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</si>
  <si>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</si>
  <si>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</si>
  <si>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</si>
  <si>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</si>
  <si>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</si>
  <si>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</si>
  <si>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</si>
  <si>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</si>
  <si>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</si>
  <si>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</si>
  <si>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</si>
  <si>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</si>
  <si>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</si>
  <si>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</si>
  <si>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</si>
  <si>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</si>
  <si>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</si>
  <si>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</si>
  <si>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</si>
  <si>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</si>
  <si>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</si>
  <si>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</si>
  <si>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</si>
  <si>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</si>
  <si>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</si>
  <si>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</si>
  <si>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</si>
  <si>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</si>
  <si>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</si>
  <si>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</si>
  <si>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</si>
  <si>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</si>
  <si>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</si>
  <si>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</si>
  <si>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</si>
  <si>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</si>
  <si>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</si>
  <si>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</si>
  <si>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</si>
  <si>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</si>
  <si>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</si>
  <si>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</si>
  <si>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</si>
  <si>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</si>
  <si>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</si>
  <si>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</si>
  <si>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</si>
  <si>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</si>
  <si>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</si>
  <si>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</si>
  <si>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</si>
  <si>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</si>
  <si>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</si>
  <si>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</si>
  <si>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</si>
  <si>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</si>
  <si>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</si>
  <si>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</si>
  <si>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</si>
  <si>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</si>
  <si>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</si>
  <si>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</si>
  <si>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</si>
  <si>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</si>
  <si>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</si>
  <si>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</si>
  <si>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</si>
  <si>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</si>
  <si>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</si>
  <si>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</si>
  <si>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</si>
  <si>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</si>
  <si>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</si>
  <si>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</si>
  <si>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</si>
  <si>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</si>
  <si>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</si>
  <si>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</si>
  <si>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</si>
  <si>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</si>
  <si>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</si>
  <si>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</si>
  <si>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</si>
  <si>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</si>
  <si>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</si>
  <si>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</si>
  <si>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</si>
  <si>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</si>
  <si>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</si>
  <si>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</si>
  <si>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</si>
  <si>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</si>
  <si>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</si>
  <si>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</si>
  <si>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</si>
  <si>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</si>
  <si>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</si>
  <si>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</si>
  <si>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</si>
  <si>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</si>
  <si>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</si>
  <si>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</si>
  <si>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</si>
  <si>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</si>
  <si>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</si>
  <si>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</si>
  <si>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</si>
  <si>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</si>
  <si>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</si>
  <si>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</si>
  <si>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</si>
  <si>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</si>
  <si>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</si>
  <si>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</si>
  <si>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</si>
  <si>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</si>
  <si>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</si>
  <si>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</si>
  <si>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</si>
  <si>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</si>
  <si>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</si>
  <si>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</si>
  <si>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</si>
  <si>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</si>
  <si>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</si>
  <si>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</si>
  <si>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</si>
  <si>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</si>
  <si>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</si>
  <si>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</si>
  <si>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</si>
  <si>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</si>
  <si>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</si>
  <si>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</si>
  <si>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</si>
  <si>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</si>
  <si>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</si>
  <si>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</si>
  <si>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</si>
  <si>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</si>
  <si>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</si>
  <si>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</si>
  <si>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</si>
  <si>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</si>
  <si>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</si>
  <si>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</si>
  <si>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</si>
  <si>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</si>
  <si>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</si>
  <si>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</si>
  <si>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</si>
  <si>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</si>
  <si>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</si>
  <si>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</si>
  <si>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</si>
  <si>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</si>
  <si>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</si>
  <si>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</si>
  <si>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</si>
  <si>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</si>
  <si>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</si>
  <si>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</si>
  <si>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</si>
  <si>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</si>
  <si>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</si>
  <si>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</si>
  <si>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</si>
  <si>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</si>
  <si>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</si>
  <si>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</si>
  <si>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</si>
  <si>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</si>
  <si>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</si>
  <si>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</si>
  <si>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</si>
  <si>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</si>
  <si>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</si>
  <si>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</si>
  <si>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</si>
  <si>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</si>
  <si>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</si>
  <si>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</si>
  <si>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</si>
  <si>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</si>
  <si>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</si>
  <si>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</si>
  <si>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</si>
  <si>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</si>
  <si>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</si>
  <si>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</si>
  <si>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</si>
  <si>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</si>
  <si>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</si>
  <si>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</si>
  <si>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</si>
  <si>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</si>
  <si>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</si>
  <si>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</si>
  <si>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</si>
  <si>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</si>
  <si>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</si>
  <si>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</si>
  <si>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</si>
  <si>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</si>
  <si>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</si>
  <si>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</si>
  <si>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</si>
  <si>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</si>
  <si>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</si>
  <si>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</si>
  <si>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</si>
  <si>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</si>
  <si>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</si>
  <si>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</si>
  <si>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</si>
  <si>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</si>
  <si>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</si>
  <si>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</si>
  <si>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</si>
  <si>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</si>
  <si>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</si>
  <si>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</si>
  <si>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</si>
  <si>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</si>
  <si>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</si>
  <si>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</si>
  <si>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</si>
  <si>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</si>
  <si>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</si>
  <si>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</si>
  <si>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</si>
  <si>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</si>
  <si>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</si>
  <si>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</si>
  <si>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</si>
  <si>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</si>
  <si>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</si>
  <si>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</si>
  <si>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</si>
  <si>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</si>
  <si>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</si>
  <si>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</si>
  <si>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</si>
  <si>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</si>
  <si>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</si>
  <si>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</si>
  <si>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</si>
  <si>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</si>
  <si>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</si>
  <si>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</si>
  <si>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</si>
  <si>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</si>
  <si>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</si>
  <si>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</si>
  <si>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</si>
  <si>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</si>
  <si>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</si>
  <si>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</si>
  <si>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</si>
  <si>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</si>
  <si>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</si>
  <si>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</si>
  <si>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</si>
  <si>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</si>
  <si>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</si>
  <si>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</si>
  <si>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</si>
  <si>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</si>
  <si>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</si>
  <si>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</si>
  <si>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</si>
  <si>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</si>
  <si>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</si>
  <si>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</si>
  <si>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</si>
  <si>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</si>
  <si>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</si>
  <si>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</si>
  <si>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</si>
  <si>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</si>
  <si>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</si>
  <si>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</si>
  <si>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</si>
  <si>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</si>
  <si>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</si>
  <si>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</si>
  <si>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</si>
  <si>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</si>
  <si>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</si>
  <si>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</si>
  <si>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</si>
  <si>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</si>
  <si>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</si>
  <si>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</si>
  <si>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</si>
  <si>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</si>
  <si>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</si>
  <si>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</si>
  <si>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</si>
  <si>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</si>
  <si>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</si>
  <si>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</si>
  <si>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</si>
  <si>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</si>
  <si>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</si>
  <si>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</si>
  <si>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</si>
  <si>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</si>
  <si>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</si>
  <si>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</si>
  <si>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</si>
  <si>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</si>
  <si>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</si>
  <si>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</si>
  <si>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</si>
  <si>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</si>
  <si>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</si>
  <si>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</si>
  <si>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</si>
  <si>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</si>
  <si>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</si>
  <si>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</si>
  <si>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</si>
  <si>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</si>
  <si>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</si>
  <si>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</si>
  <si>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</si>
  <si>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</si>
  <si>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</si>
  <si>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</si>
  <si>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</si>
  <si>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</si>
  <si>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</si>
  <si>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</si>
  <si>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</si>
  <si>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</si>
  <si>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</si>
  <si>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</si>
  <si>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</si>
  <si>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</si>
  <si>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</si>
  <si>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</si>
  <si>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</si>
  <si>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</si>
  <si>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</si>
  <si>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</si>
  <si>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</si>
  <si>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</si>
  <si>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</si>
  <si>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</si>
  <si>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</si>
  <si>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</si>
  <si>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</si>
  <si>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</si>
  <si>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</si>
  <si>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</si>
  <si>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</si>
  <si>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</si>
  <si>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</si>
  <si>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</si>
  <si>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</si>
  <si>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</si>
  <si>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</si>
  <si>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</si>
  <si>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</si>
  <si>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</si>
  <si>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</si>
  <si>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</si>
  <si>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</si>
  <si>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</si>
  <si>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</si>
  <si>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</si>
  <si>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</si>
  <si>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</si>
  <si>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</si>
  <si>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</si>
  <si>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</si>
  <si>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</si>
  <si>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</si>
  <si>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</si>
  <si>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</si>
  <si>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</si>
  <si>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</si>
  <si>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</si>
  <si>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</si>
  <si>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</si>
  <si>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</si>
  <si>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</si>
  <si>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</si>
  <si>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</si>
  <si>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</si>
  <si>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</si>
  <si>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</si>
  <si>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</si>
  <si>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</si>
  <si>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</si>
  <si>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</si>
  <si>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</si>
  <si>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</si>
  <si>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</si>
  <si>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</si>
  <si>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</si>
  <si>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</si>
  <si>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</si>
  <si>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</si>
  <si>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</si>
  <si>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</si>
  <si>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</si>
  <si>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</si>
  <si>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</si>
  <si>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</si>
  <si>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</si>
  <si>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</si>
  <si>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</si>
  <si>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</si>
  <si>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</si>
  <si>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</si>
  <si>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</si>
  <si>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</si>
  <si>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</si>
  <si>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</si>
  <si>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</si>
  <si>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</si>
  <si>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</si>
  <si>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</si>
  <si>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</si>
  <si>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</si>
  <si>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</si>
  <si>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</si>
  <si>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</si>
  <si>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</si>
  <si>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</si>
  <si>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</si>
  <si>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</si>
  <si>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</si>
  <si>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</si>
  <si>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</si>
  <si>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</si>
  <si>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</si>
  <si>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</si>
  <si>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</si>
  <si>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</si>
  <si>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</si>
  <si>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</si>
  <si>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</si>
  <si>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</si>
  <si>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</si>
  <si>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</si>
  <si>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</si>
  <si>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</si>
  <si>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</si>
  <si>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</si>
  <si>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</si>
  <si>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</si>
  <si>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</si>
  <si>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</si>
  <si>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</si>
  <si>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</si>
  <si>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</si>
  <si>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</si>
  <si>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</si>
  <si>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</si>
  <si>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</si>
  <si>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</si>
  <si>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</si>
  <si>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</si>
  <si>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</si>
  <si>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</si>
  <si>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</si>
  <si>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</si>
  <si>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</si>
  <si>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</si>
  <si>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</si>
  <si>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</si>
  <si>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</si>
  <si>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</si>
  <si>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</si>
  <si>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</si>
  <si>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</si>
  <si>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</si>
  <si>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</si>
  <si>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</si>
  <si>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</si>
  <si>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</si>
  <si>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</si>
  <si>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</si>
  <si>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</si>
  <si>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</si>
  <si>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</si>
  <si>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</si>
  <si>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</si>
  <si>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</si>
  <si>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</si>
  <si>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</si>
  <si>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</si>
  <si>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</si>
  <si>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</si>
  <si>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</si>
  <si>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</si>
  <si>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</si>
  <si>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</si>
  <si>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</si>
  <si>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</si>
  <si>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</si>
  <si>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</si>
  <si>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</si>
  <si>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</si>
  <si>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</si>
  <si>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</si>
  <si>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</si>
  <si>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</si>
  <si>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</si>
  <si>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</si>
  <si>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</si>
  <si>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</si>
  <si>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</si>
  <si>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</si>
  <si>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</si>
  <si>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</si>
  <si>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</si>
  <si>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</si>
  <si>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</si>
  <si>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</si>
  <si>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</si>
  <si>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</si>
  <si>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</si>
  <si>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</si>
  <si>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</si>
  <si>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</si>
  <si>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</si>
  <si>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</si>
  <si>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</si>
  <si>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</si>
  <si>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</si>
  <si>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</si>
  <si>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</si>
  <si>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</si>
  <si>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</si>
  <si>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</si>
  <si>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</si>
  <si>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</si>
  <si>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</si>
  <si>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</si>
  <si>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</si>
  <si>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</si>
  <si>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</si>
  <si>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</si>
  <si>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</si>
  <si>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</si>
  <si>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</si>
  <si>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</si>
  <si>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</si>
  <si>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</si>
  <si>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</si>
  <si>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</si>
  <si>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</si>
  <si>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</si>
  <si>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</si>
  <si>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</si>
  <si>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</si>
  <si>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</si>
  <si>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</si>
  <si>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</si>
  <si>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</si>
  <si>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</si>
  <si>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</si>
  <si>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</si>
  <si>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</si>
  <si>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</si>
  <si>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</si>
  <si>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</si>
  <si>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</si>
  <si>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</si>
  <si>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</si>
  <si>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</si>
  <si>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</si>
  <si>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</si>
  <si>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</si>
  <si>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</si>
  <si>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</si>
  <si>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</si>
  <si>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</si>
  <si>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</si>
  <si>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</si>
  <si>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</si>
  <si>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</si>
  <si>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</si>
  <si>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</si>
  <si>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</si>
  <si>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</si>
  <si>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</si>
  <si>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</si>
  <si>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</si>
  <si>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</si>
  <si>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</si>
  <si>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</si>
  <si>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</si>
  <si>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</si>
  <si>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</si>
  <si>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</si>
  <si>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</si>
  <si>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</si>
  <si>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</si>
  <si>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</si>
  <si>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</si>
  <si>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</si>
  <si>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</si>
  <si>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</si>
  <si>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</si>
  <si>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</si>
  <si>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</si>
  <si>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</si>
  <si>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</si>
  <si>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</si>
  <si>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</si>
  <si>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</si>
  <si>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</si>
  <si>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</si>
  <si>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</si>
  <si>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</si>
  <si>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</si>
  <si>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</si>
  <si>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</si>
  <si>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</si>
  <si>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</si>
  <si>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</si>
  <si>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</si>
  <si>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</si>
  <si>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</si>
  <si>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</si>
  <si>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</si>
  <si>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</si>
  <si>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</si>
  <si>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</si>
  <si>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</si>
  <si>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</si>
  <si>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</si>
  <si>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</si>
  <si>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</si>
  <si>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</si>
  <si>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</si>
  <si>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</si>
  <si>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</si>
  <si>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</si>
  <si>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</si>
  <si>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</si>
  <si>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</si>
  <si>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</si>
  <si>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</si>
  <si>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</si>
  <si>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</si>
  <si>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</si>
  <si>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</si>
  <si>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</si>
  <si>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</si>
  <si>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</si>
  <si>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</si>
  <si>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</si>
  <si>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</si>
  <si>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</si>
  <si>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</si>
  <si>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</si>
  <si>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</si>
  <si>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</si>
  <si>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</si>
  <si>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</si>
  <si>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</si>
  <si>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</si>
  <si>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</si>
  <si>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</si>
  <si>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</si>
  <si>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</si>
  <si>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</si>
  <si>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</si>
  <si>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</si>
  <si>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</si>
  <si>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</si>
  <si>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</si>
  <si>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</si>
  <si>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</si>
  <si>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</si>
  <si>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</si>
  <si>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</si>
  <si>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</si>
  <si>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</si>
  <si>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</si>
  <si>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</si>
  <si>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</si>
  <si>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</si>
  <si>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</si>
  <si>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</si>
  <si>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</si>
  <si>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</si>
  <si>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</si>
  <si>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</si>
  <si>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</si>
  <si>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</si>
  <si>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</si>
  <si>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</si>
  <si>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</si>
  <si>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</si>
  <si>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</si>
  <si>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</si>
  <si>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</si>
  <si>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</si>
  <si>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</si>
  <si>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</si>
  <si>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</si>
  <si>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</si>
  <si>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</si>
  <si>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</si>
  <si>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</si>
  <si>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</si>
  <si>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</si>
  <si>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</si>
  <si>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</si>
  <si>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</si>
  <si>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</si>
  <si>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</si>
  <si>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</si>
  <si>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</si>
  <si>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</si>
  <si>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</si>
  <si>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</si>
  <si>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</si>
  <si>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</si>
  <si>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</si>
  <si>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</si>
  <si>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</si>
  <si>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</si>
  <si>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</si>
  <si>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</si>
  <si>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</si>
  <si>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</si>
  <si>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</si>
  <si>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</si>
  <si>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</si>
  <si>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</si>
  <si>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</si>
  <si>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</si>
  <si>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</si>
  <si>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</si>
  <si>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</si>
  <si>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</si>
  <si>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</si>
  <si>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</si>
  <si>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</si>
  <si>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</si>
  <si>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</si>
  <si>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</si>
  <si>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</si>
  <si>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</si>
  <si>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</si>
  <si>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</si>
  <si>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</si>
  <si>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</si>
  <si>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</si>
  <si>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</si>
  <si>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</si>
  <si>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</si>
  <si>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</si>
  <si>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</si>
  <si>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</si>
  <si>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</si>
  <si>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</si>
  <si>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</si>
  <si>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</si>
  <si>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</si>
  <si>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</si>
  <si>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</si>
  <si>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</si>
  <si>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</si>
  <si>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</si>
  <si>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</si>
  <si>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</si>
  <si>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</si>
  <si>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</si>
  <si>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</si>
  <si>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</si>
  <si>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</si>
  <si>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</si>
  <si>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</si>
  <si>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</si>
  <si>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</si>
  <si>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</si>
  <si>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</si>
  <si>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</si>
  <si>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</si>
  <si>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</si>
  <si>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</si>
  <si>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</si>
  <si>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</si>
  <si>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</si>
  <si>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</si>
  <si>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</si>
  <si>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</si>
  <si>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</si>
  <si>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</si>
  <si>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</si>
  <si>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</si>
  <si>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</si>
  <si>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</si>
  <si>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</si>
  <si>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</si>
  <si>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</si>
  <si>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</si>
  <si>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</si>
  <si>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</si>
  <si>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</si>
  <si>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</si>
  <si>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</si>
  <si>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</si>
  <si>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</si>
  <si>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</si>
  <si>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</si>
  <si>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</si>
  <si>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2023-09-26 12:34:48</t>
  </si>
  <si>
    <t>2023-09-26 12:35:17</t>
  </si>
  <si>
    <t>2023-09-26 12:35:46</t>
  </si>
  <si>
    <t>2023-09-26 12:36:15</t>
  </si>
  <si>
    <t>2023-09-26 12:36:44</t>
  </si>
  <si>
    <t>2023-09-26 12:37:13</t>
  </si>
  <si>
    <t>2023-09-26 12:37:42</t>
  </si>
  <si>
    <t>2023-09-26 12:38:11</t>
  </si>
  <si>
    <t>2023-09-26 12:38:41</t>
  </si>
  <si>
    <t>2023-09-26 12:39:09</t>
  </si>
  <si>
    <t>2023-09-26 12:39:38</t>
  </si>
  <si>
    <t>2023-09-26 12:40:07</t>
  </si>
  <si>
    <t>2023-09-26 12:40:36</t>
  </si>
  <si>
    <t>2023-09-26 12:41:05</t>
  </si>
  <si>
    <t>2023-09-26 12:41:34</t>
  </si>
  <si>
    <t>2023-09-26 12:42:03</t>
  </si>
  <si>
    <t>2023-09-26 12:42:32</t>
  </si>
  <si>
    <t>2023-09-26 12:43:01</t>
  </si>
  <si>
    <t>2023-09-26 12:43:30</t>
  </si>
  <si>
    <t>2023-09-26 12:43:59</t>
  </si>
  <si>
    <t>2023-09-26 12:44:28</t>
  </si>
  <si>
    <t>2023-09-26 12:44:57</t>
  </si>
  <si>
    <t>2023-09-26 12:45:26</t>
  </si>
  <si>
    <t>2023-09-26 12:45:56</t>
  </si>
  <si>
    <t>2023-09-26 12:46:24</t>
  </si>
  <si>
    <t>2023-09-26 12:46:53</t>
  </si>
  <si>
    <t>2023-09-26 12:47:22</t>
  </si>
  <si>
    <t>2023-09-26 12:47:52</t>
  </si>
  <si>
    <t>2023-09-26 12:48:20</t>
  </si>
  <si>
    <t>2023-09-26 12:48:49</t>
  </si>
  <si>
    <t>2023-09-26 12:49:18</t>
  </si>
  <si>
    <t>2023-09-26 12:49:47</t>
  </si>
  <si>
    <t>2023-09-26 12:50:16</t>
  </si>
  <si>
    <t>2023-09-26 12:50:45</t>
  </si>
  <si>
    <t>2023-09-26 12:51:14</t>
  </si>
  <si>
    <t>2023-09-26 12:51:43</t>
  </si>
  <si>
    <t>2023-09-26 12:52:12</t>
  </si>
  <si>
    <t>2023-09-26 12:52:41</t>
  </si>
  <si>
    <t>2023-09-26 12:53:10</t>
  </si>
  <si>
    <t>2023-09-26 12:53:39</t>
  </si>
  <si>
    <t>2023-09-26 12:54:08</t>
  </si>
  <si>
    <t>2023-09-26 12:54:37</t>
  </si>
  <si>
    <t>2023-09-26 12:55:06</t>
  </si>
  <si>
    <t>2023-09-26 12:55:35</t>
  </si>
  <si>
    <t>2023-09-26 12:56:04</t>
  </si>
  <si>
    <t>2023-09-26 12:56:33</t>
  </si>
  <si>
    <t>2023-09-26 12:57:02</t>
  </si>
  <si>
    <t>2023-09-26 12:57:31</t>
  </si>
  <si>
    <t>2023-09-26 12:58:00</t>
  </si>
  <si>
    <t>2023-09-26 12:58:29</t>
  </si>
  <si>
    <t>2023-09-26 12:58:58</t>
  </si>
  <si>
    <t>2023-09-26 12:59:27</t>
  </si>
  <si>
    <t>2023-09-26 12:59:56</t>
  </si>
  <si>
    <t>2023-09-26 13:00:25</t>
  </si>
  <si>
    <t>2023-09-26 13:00:54</t>
  </si>
  <si>
    <t>2023-09-26 13:01:23</t>
  </si>
  <si>
    <t>2023-09-26 13:01:52</t>
  </si>
  <si>
    <t>2023-09-26 13:02:21</t>
  </si>
  <si>
    <t>2023-09-26 13:02:50</t>
  </si>
  <si>
    <t>2023-09-26 13:03:19</t>
  </si>
  <si>
    <t>2023-09-26 13:03:48</t>
  </si>
  <si>
    <t>2023-09-26 13:04:17</t>
  </si>
  <si>
    <t>2023-09-26 13:04:46</t>
  </si>
  <si>
    <t>2023-09-26 13:05:15</t>
  </si>
  <si>
    <t>2023-09-26 13:05:44</t>
  </si>
  <si>
    <t>2023-09-26 13:06:13</t>
  </si>
  <si>
    <t>2023-09-26 13:06:42</t>
  </si>
  <si>
    <t>2023-09-26 13:07:12</t>
  </si>
  <si>
    <t>2023-09-26 13:07:40</t>
  </si>
  <si>
    <t>2023-09-26 13:08:09</t>
  </si>
  <si>
    <t>2023-09-26 13:08:38</t>
  </si>
  <si>
    <t>2023-09-26 13:09:08</t>
  </si>
  <si>
    <t>2023-09-26 13:09:36</t>
  </si>
  <si>
    <t>2023-09-26 13:10:05</t>
  </si>
  <si>
    <t>2023-09-26 13:10:34</t>
  </si>
  <si>
    <t>2023-09-26 13:11:03</t>
  </si>
  <si>
    <t>2023-09-26 13:11:32</t>
  </si>
  <si>
    <t>2023-09-26 13:12:01</t>
  </si>
  <si>
    <t>2023-09-26 13:13:29</t>
  </si>
  <si>
    <t>2023-09-26 13:13:57</t>
  </si>
  <si>
    <t>2023-09-26 13:14:26</t>
  </si>
  <si>
    <t>2023-09-26 13:14:55</t>
  </si>
  <si>
    <t>2023-09-26 13:15:24</t>
  </si>
  <si>
    <t>2023-09-26 13:15:54</t>
  </si>
  <si>
    <t>2023-09-26 13:16:22</t>
  </si>
  <si>
    <t>2023-09-26 13:16:51</t>
  </si>
  <si>
    <t>2023-09-26 13:17:20</t>
  </si>
  <si>
    <t>2023-09-26 13:17:50</t>
  </si>
  <si>
    <t>2023-09-26 13:18:18</t>
  </si>
  <si>
    <t>2023-09-26 13:18:47</t>
  </si>
  <si>
    <t>2023-09-26 13:19:16</t>
  </si>
  <si>
    <t>2023-09-26 13:19:45</t>
  </si>
  <si>
    <t>2023-09-26 13:20:15</t>
  </si>
  <si>
    <t>2023-09-26 13:20:43</t>
  </si>
  <si>
    <t>2023-09-26 13:21:12</t>
  </si>
  <si>
    <t>2023-09-26 13:21:41</t>
  </si>
  <si>
    <t>2023-09-26 13:22:10</t>
  </si>
  <si>
    <t>2023-09-26 13:22:40</t>
  </si>
  <si>
    <t>2023-09-26 13:23:08</t>
  </si>
  <si>
    <t>2023-09-26 13:23:37</t>
  </si>
  <si>
    <t>2023-09-26 13:24:06</t>
  </si>
  <si>
    <t>2023-09-26 13:24:35</t>
  </si>
  <si>
    <t>2023-09-26 13:25:05</t>
  </si>
  <si>
    <t>2023-09-26 13:25:33</t>
  </si>
  <si>
    <t>2023-09-26 13:26:02</t>
  </si>
  <si>
    <t>2023-09-26 13:26:31</t>
  </si>
  <si>
    <t>2023-09-26 13:27:01</t>
  </si>
  <si>
    <t>2023-09-26 13:27:29</t>
  </si>
  <si>
    <t>2023-09-26 13:27:58</t>
  </si>
  <si>
    <t>2023-09-26 13:28:27</t>
  </si>
  <si>
    <t>2023-09-26 13:28:56</t>
  </si>
  <si>
    <t>2023-09-26 13:29:26</t>
  </si>
  <si>
    <t>2023-09-26 13:29:54</t>
  </si>
  <si>
    <t>2023-09-26 13:30:23</t>
  </si>
  <si>
    <t>2023-09-26 13:30:52</t>
  </si>
  <si>
    <t>2023-09-26 13:31:21</t>
  </si>
  <si>
    <t>2023-09-26 13:31:50</t>
  </si>
  <si>
    <t>2023-09-26 13:32:19</t>
  </si>
  <si>
    <t>2023-09-26 13:32:48</t>
  </si>
  <si>
    <t>2023-09-26 13:33:17</t>
  </si>
  <si>
    <t>2023-09-26 13:33:46</t>
  </si>
  <si>
    <t>2023-09-26 13:34:15</t>
  </si>
  <si>
    <t>2023-09-26 13:34:44</t>
  </si>
  <si>
    <t>2023-09-26 13:35:13</t>
  </si>
  <si>
    <t>2023-09-26 13:35:42</t>
  </si>
  <si>
    <t>2023-09-26 13:36:11</t>
  </si>
  <si>
    <t>2023-09-26 13:36:40</t>
  </si>
  <si>
    <t>2023-09-26 13:37:09</t>
  </si>
  <si>
    <t>2023-09-26 13:37:38</t>
  </si>
  <si>
    <t>2023-09-26 13:38:08</t>
  </si>
  <si>
    <t>2023-09-26 13:38:36</t>
  </si>
  <si>
    <t>2023-09-26 13:39:05</t>
  </si>
  <si>
    <t>2023-09-26 13:39:34</t>
  </si>
  <si>
    <t>2023-09-26 13:40:04</t>
  </si>
  <si>
    <t>2023-09-26 13:40:32</t>
  </si>
  <si>
    <t>2023-09-26 13:41:01</t>
  </si>
  <si>
    <t>2023-09-26 13:41:30</t>
  </si>
  <si>
    <t>2023-09-26 13:42:00</t>
  </si>
  <si>
    <t>2023-09-26 13:42:28</t>
  </si>
  <si>
    <t>2023-09-26 13:42:57</t>
  </si>
  <si>
    <t>2023-09-26 13:43:26</t>
  </si>
  <si>
    <t>2023-09-26 13:43:55</t>
  </si>
  <si>
    <t>2023-09-26 13:44:25</t>
  </si>
  <si>
    <t>2023-09-26 13:44:53</t>
  </si>
  <si>
    <t>2023-09-26 13:45:22</t>
  </si>
  <si>
    <t>2023-09-26 13:45:51</t>
  </si>
  <si>
    <t>2023-09-26 13:46:20</t>
  </si>
  <si>
    <t>2023-09-26 13:46:50</t>
  </si>
  <si>
    <t>2023-09-26 13:47:18</t>
  </si>
  <si>
    <t>2023-09-26 13:47:47</t>
  </si>
  <si>
    <t>2023-09-26 13:48:16</t>
  </si>
  <si>
    <t>2023-09-26 13:48:45</t>
  </si>
  <si>
    <t>2023-09-26 13:49:14</t>
  </si>
  <si>
    <t>2023-09-26 13:49:43</t>
  </si>
  <si>
    <t>2023-09-26 13:50:12</t>
  </si>
  <si>
    <t>2023-09-26 13:50:41</t>
  </si>
  <si>
    <t>2023-09-26 13:51:11</t>
  </si>
  <si>
    <t>2023-09-26 13:51:39</t>
  </si>
  <si>
    <t>2023-09-26 13:52:08</t>
  </si>
  <si>
    <t>2023-09-26 13:52:37</t>
  </si>
  <si>
    <t>2023-09-26 13:53:07</t>
  </si>
  <si>
    <t>2023-09-26 13:53:35</t>
  </si>
  <si>
    <t>2023-09-26 13:54:04</t>
  </si>
  <si>
    <t>2023-09-26 13:54:33</t>
  </si>
  <si>
    <t>2023-09-26 13:55:03</t>
  </si>
  <si>
    <t>2023-09-26 13:55:31</t>
  </si>
  <si>
    <t>2023-09-26 13:56:00</t>
  </si>
  <si>
    <t>2023-09-26 13:56:29</t>
  </si>
  <si>
    <t>2023-09-26 13:56:58</t>
  </si>
  <si>
    <t>2023-09-26 13:57:28</t>
  </si>
  <si>
    <t>2023-09-26 13:57:56</t>
  </si>
  <si>
    <t>2023-09-26 13:58:25</t>
  </si>
  <si>
    <t>2023-09-26 13:58:54</t>
  </si>
  <si>
    <t>2023-09-26 13:59:24</t>
  </si>
  <si>
    <t>2023-09-26 13:59:52</t>
  </si>
  <si>
    <t>2023-09-26 14:00:21</t>
  </si>
  <si>
    <t>2023-09-26 14:00:50</t>
  </si>
  <si>
    <t>2023-09-26 14:01:19</t>
  </si>
  <si>
    <t>2023-09-26 14:01:49</t>
  </si>
  <si>
    <t>2023-09-26 14:02:17</t>
  </si>
  <si>
    <t>2023-09-26 14:02:46</t>
  </si>
  <si>
    <t>2023-09-26 14:03:15</t>
  </si>
  <si>
    <t>2023-09-26 14:03:45</t>
  </si>
  <si>
    <t>2023-09-26 14:04:13</t>
  </si>
  <si>
    <t>2023-09-26 14:04:42</t>
  </si>
  <si>
    <t>2023-09-26 14:05:11</t>
  </si>
  <si>
    <t>2023-09-26 14:05:40</t>
  </si>
  <si>
    <t>2023-09-26 14:06:09</t>
  </si>
  <si>
    <t>2023-09-26 14:06:38</t>
  </si>
  <si>
    <t>2023-09-26 14:07:07</t>
  </si>
  <si>
    <t>2023-09-26 14:07:36</t>
  </si>
  <si>
    <t>2023-09-26 14:08:06</t>
  </si>
  <si>
    <t>2023-09-26 14:08:34</t>
  </si>
  <si>
    <t>2023-09-26 14:09:03</t>
  </si>
  <si>
    <t>2023-09-26 14:09:32</t>
  </si>
  <si>
    <t>2023-09-26 14:10:01</t>
  </si>
  <si>
    <t>2023-09-26 14:10:31</t>
  </si>
  <si>
    <t>2023-09-26 14:10:59</t>
  </si>
  <si>
    <t>2023-09-26 14:11:28</t>
  </si>
  <si>
    <t>2023-09-26 14:11:57</t>
  </si>
  <si>
    <t>2023-09-26 14:12:27</t>
  </si>
  <si>
    <t>2023-09-26 14:12:55</t>
  </si>
  <si>
    <t>2023-09-26 14:13:24</t>
  </si>
  <si>
    <t>2023-09-26 14:13:53</t>
  </si>
  <si>
    <t>2023-09-26 14:14:22</t>
  </si>
  <si>
    <t>2023-09-26 14:14:51</t>
  </si>
  <si>
    <t>2023-09-26 14:15:20</t>
  </si>
  <si>
    <t>2023-09-26 14:15:49</t>
  </si>
  <si>
    <t>2023-09-26 14:16:18</t>
  </si>
  <si>
    <t>2023-09-26 14:16:48</t>
  </si>
  <si>
    <t>2023-09-26 14:17:16</t>
  </si>
  <si>
    <t>2023-09-26 14:17:45</t>
  </si>
  <si>
    <t>2023-09-26 14:18:14</t>
  </si>
  <si>
    <t>2023-09-26 14:18:43</t>
  </si>
  <si>
    <t>2023-09-26 14:19:12</t>
  </si>
  <si>
    <t>2023-09-26 14:19:41</t>
  </si>
  <si>
    <t>2023-09-26 14:20:10</t>
  </si>
  <si>
    <t>2023-09-26 14:20:39</t>
  </si>
  <si>
    <t>2023-09-26 14:21:08</t>
  </si>
  <si>
    <t>2023-09-26 14:21:38</t>
  </si>
  <si>
    <t>2023-09-26 14:22:06</t>
  </si>
  <si>
    <t>2023-09-26 14:22:35</t>
  </si>
  <si>
    <t>2023-09-26 14:23:04</t>
  </si>
  <si>
    <t>2023-09-26 14:23:34</t>
  </si>
  <si>
    <t>2023-09-26 14:24:02</t>
  </si>
  <si>
    <t>2023-09-26 14:24:31</t>
  </si>
  <si>
    <t>2023-09-26 14:25:00</t>
  </si>
  <si>
    <t>2023-09-26 14:25:29</t>
  </si>
  <si>
    <t>2023-09-26 14:25:58</t>
  </si>
  <si>
    <t>2023-09-26 14:26:27</t>
  </si>
  <si>
    <t>2023-09-26 14:26:56</t>
  </si>
  <si>
    <t>2023-09-26 14:27:25</t>
  </si>
  <si>
    <t>2023-09-26 14:27:55</t>
  </si>
  <si>
    <t>2023-09-26 14:28:23</t>
  </si>
  <si>
    <t>2023-09-26 14:28:52</t>
  </si>
  <si>
    <t>2023-09-26 14:29:21</t>
  </si>
  <si>
    <t>2023-09-26 14:29:51</t>
  </si>
  <si>
    <t>2023-09-26 14:30:19</t>
  </si>
  <si>
    <t>2023-09-26 14:30:48</t>
  </si>
  <si>
    <t>2023-09-26 14:31:17</t>
  </si>
  <si>
    <t>2023-09-26 14:31:46</t>
  </si>
  <si>
    <t>2023-09-26 14:32:15</t>
  </si>
  <si>
    <t>2023-09-26 14:32:44</t>
  </si>
  <si>
    <t>2023-09-26 14:33:13</t>
  </si>
  <si>
    <t>2023-09-26 14:33:42</t>
  </si>
  <si>
    <t>2023-09-26 14:34:12</t>
  </si>
  <si>
    <t>2023-09-26 14:34:40</t>
  </si>
  <si>
    <t>2023-09-26 14:35:09</t>
  </si>
  <si>
    <t>2023-09-26 14:35:38</t>
  </si>
  <si>
    <t>2023-09-26 14:36:07</t>
  </si>
  <si>
    <t>2023-09-26 14:36:37</t>
  </si>
  <si>
    <t>2023-09-26 14:37:05</t>
  </si>
  <si>
    <t>2023-09-26 14:37:34</t>
  </si>
  <si>
    <t>2023-09-26 14:38:03</t>
  </si>
  <si>
    <t>2023-09-26 14:38:33</t>
  </si>
  <si>
    <t>2023-09-26 14:39:01</t>
  </si>
  <si>
    <t>2023-09-26 14:39:30</t>
  </si>
  <si>
    <t>2023-09-26 14:39:59</t>
  </si>
  <si>
    <t>2023-09-26 14:40:28</t>
  </si>
  <si>
    <t>2023-09-26 14:40:57</t>
  </si>
  <si>
    <t>2023-09-26 14:41:26</t>
  </si>
  <si>
    <t>2023-09-26 14:41:55</t>
  </si>
  <si>
    <t>2023-09-26 14:42:24</t>
  </si>
  <si>
    <t>2023-09-26 14:42:54</t>
  </si>
  <si>
    <t>2023-09-26 14:43:22</t>
  </si>
  <si>
    <t>2023-09-26 14:43:51</t>
  </si>
  <si>
    <t>2023-09-26 14:44:20</t>
  </si>
  <si>
    <t>2023-09-26 14:44:49</t>
  </si>
  <si>
    <t>2023-09-26 14:45:18</t>
  </si>
  <si>
    <t>2023-09-26 14:45:47</t>
  </si>
  <si>
    <t>2023-09-26 14:46:16</t>
  </si>
  <si>
    <t>2023-09-26 14:46:45</t>
  </si>
  <si>
    <t>2023-09-26 14:47:15</t>
  </si>
  <si>
    <t>2023-09-26 14:47:43</t>
  </si>
  <si>
    <t>2023-09-26 14:48:12</t>
  </si>
  <si>
    <t>2023-09-26 14:48:41</t>
  </si>
  <si>
    <t>2023-09-26 14:49:10</t>
  </si>
  <si>
    <t>2023-09-26 14:49:40</t>
  </si>
  <si>
    <t>2023-09-26 14:50:08</t>
  </si>
  <si>
    <t>2023-09-26 14:50:37</t>
  </si>
  <si>
    <t>2023-09-26 14:51:06</t>
  </si>
  <si>
    <t>2023-09-26 14:51:35</t>
  </si>
  <si>
    <t>2023-09-26 14:52:04</t>
  </si>
  <si>
    <t>2023-09-26 14:52:33</t>
  </si>
  <si>
    <t>2023-09-26 14:53:02</t>
  </si>
  <si>
    <t>2023-09-26 14:53:31</t>
  </si>
  <si>
    <t>2023-09-26 14:54:01</t>
  </si>
  <si>
    <t>2023-09-26 14:54:29</t>
  </si>
  <si>
    <t>2023-09-26 14:54:58</t>
  </si>
  <si>
    <t>2023-09-26 14:55:27</t>
  </si>
  <si>
    <t>2023-09-26 14:55:56</t>
  </si>
  <si>
    <t>2023-09-26 14:56:26</t>
  </si>
  <si>
    <t>2023-09-26 14:56:54</t>
  </si>
  <si>
    <t>2023-09-26 14:57:23</t>
  </si>
  <si>
    <t>2023-09-26 14:57:52</t>
  </si>
  <si>
    <t>2023-09-26 14:58:21</t>
  </si>
  <si>
    <t>2023-09-26 14:58:51</t>
  </si>
  <si>
    <t>2023-09-26 14:59:19</t>
  </si>
  <si>
    <t>2023-09-26 14:59:48</t>
  </si>
  <si>
    <t>2023-09-26 15:00:17</t>
  </si>
  <si>
    <t>2023-09-26 15:00:47</t>
  </si>
  <si>
    <t>2023-09-26 15:01:15</t>
  </si>
  <si>
    <t>2023-09-26 15:01:44</t>
  </si>
  <si>
    <t>2023-09-26 15:02:13</t>
  </si>
  <si>
    <t>2023-09-26 15:02:42</t>
  </si>
  <si>
    <t>2023-09-26 15:03:12</t>
  </si>
  <si>
    <t>2023-09-26 15:03:40</t>
  </si>
  <si>
    <t>2023-09-26 15:04:09</t>
  </si>
  <si>
    <t>2023-09-26 15:04:38</t>
  </si>
  <si>
    <t>2023-09-26 15:05:07</t>
  </si>
  <si>
    <t>2023-09-26 15:05:37</t>
  </si>
  <si>
    <t>2023-09-26 15:06:05</t>
  </si>
  <si>
    <t>2023-09-26 15:06:34</t>
  </si>
  <si>
    <t>2023-09-26 15:07:03</t>
  </si>
  <si>
    <t>2023-09-26 15:07:32</t>
  </si>
  <si>
    <t>2023-09-26 15:08:02</t>
  </si>
  <si>
    <t>2023-09-26 15:08:30</t>
  </si>
  <si>
    <t>2023-09-26 15:08:59</t>
  </si>
  <si>
    <t>2023-09-26 15:09:28</t>
  </si>
  <si>
    <t>2023-09-26 15:09:57</t>
  </si>
  <si>
    <t>2023-09-26 15:10:26</t>
  </si>
  <si>
    <t>2023-09-26 15:10:55</t>
  </si>
  <si>
    <t>2023-09-26 15:11:24</t>
  </si>
  <si>
    <t>2023-09-26 15:11:53</t>
  </si>
  <si>
    <t>2023-09-26 15:12:23</t>
  </si>
  <si>
    <t>2023-09-26 15:12:51</t>
  </si>
  <si>
    <t>2023-09-26 15:13:20</t>
  </si>
  <si>
    <t>2023-09-26 15:13:49</t>
  </si>
  <si>
    <t>2023-09-26 15:14:18</t>
  </si>
  <si>
    <t>2023-09-26 15:14:48</t>
  </si>
  <si>
    <t>2023-09-26 15:15:16</t>
  </si>
  <si>
    <t>2023-09-26 15:15:45</t>
  </si>
  <si>
    <t>2023-09-26 15:16:14</t>
  </si>
  <si>
    <t>2023-09-26 15:16:43</t>
  </si>
  <si>
    <t>2023-09-26 15:17:12</t>
  </si>
  <si>
    <t>2023-09-26 15:17:41</t>
  </si>
  <si>
    <t>2023-09-26 15:18:10</t>
  </si>
  <si>
    <t>2023-09-26 15:18:39</t>
  </si>
  <si>
    <t>2023-09-26 15:19:09</t>
  </si>
  <si>
    <t>2023-09-26 15:19:37</t>
  </si>
  <si>
    <t>2023-09-26 15:20:06</t>
  </si>
  <si>
    <t>2023-09-26 15:20:35</t>
  </si>
  <si>
    <t>2023-09-26 15:21:04</t>
  </si>
  <si>
    <t>2023-09-26 15:21:34</t>
  </si>
  <si>
    <t>2023-09-26 15:22:02</t>
  </si>
  <si>
    <t>2023-09-26 15:22:31</t>
  </si>
  <si>
    <t>2023-09-26 15:23:00</t>
  </si>
  <si>
    <t>2023-09-26 15:23:29</t>
  </si>
  <si>
    <t>2023-09-26 15:23:59</t>
  </si>
  <si>
    <t>2023-09-26 15:24:27</t>
  </si>
  <si>
    <t>2023-09-26 15:24:56</t>
  </si>
  <si>
    <t>2023-09-26 15:25:25</t>
  </si>
  <si>
    <t>2023-09-26 15:25:55</t>
  </si>
  <si>
    <t>2023-09-26 15:26:23</t>
  </si>
  <si>
    <t>2023-09-26 15:26:52</t>
  </si>
  <si>
    <t>2023-09-26 15:27:21</t>
  </si>
  <si>
    <t>2023-09-26 15:27:50</t>
  </si>
  <si>
    <t>2023-09-26 15:28:20</t>
  </si>
  <si>
    <t>2023-09-26 15:28:48</t>
  </si>
  <si>
    <t>2023-09-26 15:29:17</t>
  </si>
  <si>
    <t>2023-09-26 15:29:46</t>
  </si>
  <si>
    <t>2023-09-26 15:30:15</t>
  </si>
  <si>
    <t>2023-09-26 15:30:44</t>
  </si>
  <si>
    <t>2023-09-26 15:31:13</t>
  </si>
  <si>
    <t>2023-09-26 15:31:42</t>
  </si>
  <si>
    <t>2023-09-26 15:32:11</t>
  </si>
  <si>
    <t>2023-09-26 15:32:41</t>
  </si>
  <si>
    <t>2023-09-26 15:33:09</t>
  </si>
  <si>
    <t>2023-09-26 15:33:38</t>
  </si>
  <si>
    <t>2023-09-26 15:34:07</t>
  </si>
  <si>
    <t>2023-09-26 15:34:36</t>
  </si>
  <si>
    <t>2023-09-26 15:35:05</t>
  </si>
  <si>
    <t>2023-09-26 15:35:34</t>
  </si>
  <si>
    <t>2023-09-26 15:36:03</t>
  </si>
  <si>
    <t>2023-09-26 15:36:32</t>
  </si>
  <si>
    <t>2023-09-26 15:37:02</t>
  </si>
  <si>
    <t>2023-09-26 15:37:30</t>
  </si>
  <si>
    <t>2023-09-26 15:37:59</t>
  </si>
  <si>
    <t>2023-09-26 15:38:28</t>
  </si>
  <si>
    <t>2023-09-26 15:38:58</t>
  </si>
  <si>
    <t>2023-09-26 15:39:26</t>
  </si>
  <si>
    <t>2023-09-26 15:39:55</t>
  </si>
  <si>
    <t>2023-09-26 15:40:24</t>
  </si>
  <si>
    <t>2023-09-26 15:40:53</t>
  </si>
  <si>
    <t>2023-09-26 15:41:23</t>
  </si>
  <si>
    <t>2023-09-26 15:41:51</t>
  </si>
  <si>
    <t>2023-09-26 15:42:20</t>
  </si>
  <si>
    <t>2023-09-26 15:42:49</t>
  </si>
  <si>
    <t>2023-09-26 15:43:18</t>
  </si>
  <si>
    <t>2023-09-26 15:43:48</t>
  </si>
  <si>
    <t>2023-09-26 15:44:16</t>
  </si>
  <si>
    <t>2023-09-26 15:44:45</t>
  </si>
  <si>
    <t>2023-09-26 15:45:14</t>
  </si>
  <si>
    <t>2023-09-26 15:45:43</t>
  </si>
  <si>
    <t>2023-09-26 15:46:13</t>
  </si>
  <si>
    <t>2023-09-26 15:46:41</t>
  </si>
  <si>
    <t>2023-09-26 15:47:10</t>
  </si>
  <si>
    <t>2023-09-26 15:47:39</t>
  </si>
  <si>
    <t>2023-09-26 15:48:09</t>
  </si>
  <si>
    <t>2023-09-26 15:48:37</t>
  </si>
  <si>
    <t>2023-09-26 15:49:06</t>
  </si>
  <si>
    <t>2023-09-26 15:49:35</t>
  </si>
  <si>
    <t>2023-09-26 15:50:04</t>
  </si>
  <si>
    <t>2023-09-26 15:50:34</t>
  </si>
  <si>
    <t>2023-09-26 15:51:02</t>
  </si>
  <si>
    <t>2023-09-26 15:51:31</t>
  </si>
  <si>
    <t>2023-09-26 15:52:00</t>
  </si>
  <si>
    <t>2023-09-26 15:52:30</t>
  </si>
  <si>
    <t>2023-09-26 15:52:58</t>
  </si>
  <si>
    <t>2023-09-26 15:53:27</t>
  </si>
  <si>
    <t>2023-09-26 15:53:56</t>
  </si>
  <si>
    <t>2023-09-26 15:54:25</t>
  </si>
  <si>
    <t>2023-09-26 15:54:55</t>
  </si>
  <si>
    <t>2023-09-26 15:55:23</t>
  </si>
  <si>
    <t>2023-09-26 15:55:52</t>
  </si>
  <si>
    <t>2023-09-26 15:56:21</t>
  </si>
  <si>
    <t>2023-09-26 15:56:50</t>
  </si>
  <si>
    <t>2023-09-26 15:57:20</t>
  </si>
  <si>
    <t>2023-09-26 15:57:48</t>
  </si>
  <si>
    <t>2023-09-26 15:58:17</t>
  </si>
  <si>
    <t>2023-09-26 15:58:46</t>
  </si>
  <si>
    <t>2023-09-26 15:59:16</t>
  </si>
  <si>
    <t>2023-09-26 15:59:44</t>
  </si>
  <si>
    <t>2023-09-26 16:00:13</t>
  </si>
  <si>
    <t>2023-09-26 16:00:42</t>
  </si>
  <si>
    <t>2023-09-26 16:01:11</t>
  </si>
  <si>
    <t>2023-09-26 16:01:40</t>
  </si>
  <si>
    <t>2023-09-26 16:02:09</t>
  </si>
  <si>
    <t>2023-09-26 16:02:38</t>
  </si>
  <si>
    <t>2023-09-26 16:03:07</t>
  </si>
  <si>
    <t>2023-09-26 16:03:37</t>
  </si>
  <si>
    <t>2023-09-26 16:04:05</t>
  </si>
  <si>
    <t>2023-09-26 16:04:34</t>
  </si>
  <si>
    <t>2023-09-26 16:05:03</t>
  </si>
  <si>
    <t>2023-09-26 16:05:33</t>
  </si>
  <si>
    <t>2023-09-26 16:06:01</t>
  </si>
  <si>
    <t>2023-09-26 16:06:30</t>
  </si>
  <si>
    <t>2023-09-26 16:06:59</t>
  </si>
  <si>
    <t>2023-09-26 16:07:28</t>
  </si>
  <si>
    <t>2023-09-26 16:07:58</t>
  </si>
  <si>
    <t>2023-09-26 16:08:26</t>
  </si>
  <si>
    <t>2023-09-26 16:08:55</t>
  </si>
  <si>
    <t>2023-09-26 16:09:24</t>
  </si>
  <si>
    <t>2023-09-26 16:09:53</t>
  </si>
  <si>
    <t>2023-09-26 16:10:22</t>
  </si>
  <si>
    <t>2023-09-26 16:10:51</t>
  </si>
  <si>
    <t>2023-09-26 16:11:20</t>
  </si>
  <si>
    <t>2023-09-26 16:11:49</t>
  </si>
  <si>
    <t>2023-09-26 16:12:18</t>
  </si>
  <si>
    <t>2023-09-26 16:12:47</t>
  </si>
  <si>
    <t>2023-09-26 16:13:16</t>
  </si>
  <si>
    <t>2023-09-26 16:13:45</t>
  </si>
  <si>
    <t>2023-09-26 16:14:14</t>
  </si>
  <si>
    <t>2023-09-26 16:14:44</t>
  </si>
  <si>
    <t>2023-09-26 16:15:12</t>
  </si>
  <si>
    <t>2023-09-26 16:15:41</t>
  </si>
  <si>
    <t>2023-09-26 16:16:10</t>
  </si>
  <si>
    <t>2023-09-26 16:16:39</t>
  </si>
  <si>
    <t>2023-09-26 16:17:09</t>
  </si>
  <si>
    <t>2023-09-26 16:17:37</t>
  </si>
  <si>
    <t>2023-09-26 16:18:06</t>
  </si>
  <si>
    <t>2023-09-26 16:18:35</t>
  </si>
  <si>
    <t>2023-09-26 16:19:04</t>
  </si>
  <si>
    <t>2023-09-26 16:19:34</t>
  </si>
  <si>
    <t>2023-09-26 16:20:02</t>
  </si>
  <si>
    <t>2023-09-26 16:20:31</t>
  </si>
  <si>
    <t>2023-09-26 16:21:00</t>
  </si>
  <si>
    <t>2023-09-26 16:21:30</t>
  </si>
  <si>
    <t>2023-09-26 16:21:58</t>
  </si>
  <si>
    <t>2023-09-26 16:22:27</t>
  </si>
  <si>
    <t>2023-09-26 16:22:56</t>
  </si>
  <si>
    <t>2023-09-26 16:23:25</t>
  </si>
  <si>
    <t>2023-09-26 16:23:54</t>
  </si>
  <si>
    <t>2023-09-26 16:24:24</t>
  </si>
  <si>
    <t>2023-09-26 16:24:52</t>
  </si>
  <si>
    <t>2023-09-26 16:25:21</t>
  </si>
  <si>
    <t>2023-09-26 16:25:50</t>
  </si>
  <si>
    <t>2023-09-26 16:26:19</t>
  </si>
  <si>
    <t>2023-09-26 16:26:48</t>
  </si>
  <si>
    <t>2023-09-26 16:27:17</t>
  </si>
  <si>
    <t>2023-09-26 16:27:46</t>
  </si>
  <si>
    <t>2023-09-26 16:28:15</t>
  </si>
  <si>
    <t>2023-09-26 16:28:45</t>
  </si>
  <si>
    <t>2023-09-26 16:29:13</t>
  </si>
  <si>
    <t>2023-09-26 16:29:42</t>
  </si>
  <si>
    <t>2023-09-26 16:30:11</t>
  </si>
  <si>
    <t>2023-09-26 16:30:40</t>
  </si>
  <si>
    <t>2023-09-26 16:31:09</t>
  </si>
  <si>
    <t>2023-09-26 16:31:38</t>
  </si>
  <si>
    <t>2023-09-26 16:32:07</t>
  </si>
  <si>
    <t>2023-09-26 16:32:36</t>
  </si>
  <si>
    <t>2023-09-26 16:33:06</t>
  </si>
  <si>
    <t>2023-09-26 16:33:34</t>
  </si>
  <si>
    <t>2023-09-26 16:34:03</t>
  </si>
  <si>
    <t>2023-09-26 16:34:32</t>
  </si>
  <si>
    <t>2023-09-26 16:35:01</t>
  </si>
  <si>
    <t>2023-09-26 16:35:31</t>
  </si>
  <si>
    <t>2023-09-26 16:35:59</t>
  </si>
  <si>
    <t>2023-09-26 16:36:28</t>
  </si>
  <si>
    <t>2023-09-26 16:36:57</t>
  </si>
  <si>
    <t>2023-09-26 16:37:26</t>
  </si>
  <si>
    <t>2023-09-26 16:37:56</t>
  </si>
  <si>
    <t>2023-09-26 16:38:24</t>
  </si>
  <si>
    <t>2023-09-26 16:38:53</t>
  </si>
  <si>
    <t>2023-09-26 16:39:22</t>
  </si>
  <si>
    <t>2023-09-26 16:39:51</t>
  </si>
  <si>
    <t>2023-09-26 16:40:21</t>
  </si>
  <si>
    <t>2023-09-26 16:40:49</t>
  </si>
  <si>
    <t>2023-09-26 16:41:18</t>
  </si>
  <si>
    <t>2023-09-26 16:41:47</t>
  </si>
  <si>
    <t>2023-09-26 16:42:16</t>
  </si>
  <si>
    <t>2023-09-26 16:42:45</t>
  </si>
  <si>
    <t>2023-09-26 16:43:14</t>
  </si>
  <si>
    <t>2023-09-26 16:43:43</t>
  </si>
  <si>
    <t>2023-09-26 16:44:12</t>
  </si>
  <si>
    <t>2023-09-26 16:44:41</t>
  </si>
  <si>
    <t>2023-09-26 16:45:10</t>
  </si>
  <si>
    <t>2023-09-26 16:45:39</t>
  </si>
  <si>
    <t>2023-09-26 16:46:08</t>
  </si>
  <si>
    <t>2023-09-26 16:46:37</t>
  </si>
  <si>
    <t>2023-09-26 16:47:06</t>
  </si>
  <si>
    <t>2023-09-26 16:47:35</t>
  </si>
  <si>
    <t>2023-09-26 16:48:04</t>
  </si>
  <si>
    <t>2023-09-26 16:48:33</t>
  </si>
  <si>
    <t>2023-09-26 16:49:02</t>
  </si>
  <si>
    <t>2023-09-26 16:49:31</t>
  </si>
  <si>
    <t>2023-09-26 16:50:00</t>
  </si>
  <si>
    <t>2023-09-26 16:50:29</t>
  </si>
  <si>
    <t>2023-09-26 16:50:58</t>
  </si>
  <si>
    <t>2023-09-26 16:51:28</t>
  </si>
  <si>
    <t>2023-09-26 16:51:56</t>
  </si>
  <si>
    <t>2023-09-26 16:52:25</t>
  </si>
  <si>
    <t>2023-09-26 16:52:54</t>
  </si>
  <si>
    <t>2023-09-26 16:53:23</t>
  </si>
  <si>
    <t>2023-09-26 16:53:52</t>
  </si>
  <si>
    <t>2023-09-26 16:54:21</t>
  </si>
  <si>
    <t>2023-09-26 16:54:50</t>
  </si>
  <si>
    <t>2023-09-26 16:55:20</t>
  </si>
  <si>
    <t>2023-09-26 16:55:48</t>
  </si>
  <si>
    <t>2023-09-26 16:56:17</t>
  </si>
  <si>
    <t>2023-09-26 16:56:46</t>
  </si>
  <si>
    <t>2023-09-26 16:57:16</t>
  </si>
  <si>
    <t>2023-09-26 16:57:44</t>
  </si>
  <si>
    <t>2023-09-26 16:58:13</t>
  </si>
  <si>
    <t>2023-09-26 16:58:42</t>
  </si>
  <si>
    <t>2023-09-26 16:59:12</t>
  </si>
  <si>
    <t>2023-09-26 16:59:40</t>
  </si>
  <si>
    <t>2023-09-26 17:00:09</t>
  </si>
  <si>
    <t>2023-09-26 17:00:38</t>
  </si>
  <si>
    <t>2023-09-26 17:01:07</t>
  </si>
  <si>
    <t>2023-09-26 17:01:36</t>
  </si>
  <si>
    <t>2023-09-26 17:02:05</t>
  </si>
  <si>
    <t>2023-09-26 17:02:34</t>
  </si>
  <si>
    <t>2023-09-26 17:03:03</t>
  </si>
  <si>
    <t>2023-09-26 17:03:33</t>
  </si>
  <si>
    <t>2023-09-26 17:04:01</t>
  </si>
  <si>
    <t>2023-09-26 17:04:30</t>
  </si>
  <si>
    <t>2023-09-26 17:04:59</t>
  </si>
  <si>
    <t>2023-09-26 17:05:29</t>
  </si>
  <si>
    <t>2023-09-26 17:05:57</t>
  </si>
  <si>
    <t>2023-09-26 17:06:26</t>
  </si>
  <si>
    <t>2023-09-26 17:06:55</t>
  </si>
  <si>
    <t>2023-09-26 17:07:24</t>
  </si>
  <si>
    <t>2023-09-26 17:07:53</t>
  </si>
  <si>
    <t>2023-09-26 17:08:22</t>
  </si>
  <si>
    <t>2023-09-26 17:08:51</t>
  </si>
  <si>
    <t>2023-09-26 17:09:20</t>
  </si>
  <si>
    <t>2023-09-26 17:09:50</t>
  </si>
  <si>
    <t>2023-09-26 17:10:18</t>
  </si>
  <si>
    <t>2023-09-26 17:10:47</t>
  </si>
  <si>
    <t>2023-09-26 17:11:16</t>
  </si>
  <si>
    <t>2023-09-26 17:11:45</t>
  </si>
  <si>
    <t>2023-09-26 17:12:15</t>
  </si>
  <si>
    <t>2023-09-26 17:12:43</t>
  </si>
  <si>
    <t>2023-09-26 17:13:12</t>
  </si>
  <si>
    <t>2023-09-26 17:13:41</t>
  </si>
  <si>
    <t>2023-09-26 17:14:11</t>
  </si>
  <si>
    <t>2023-09-26 17:14:39</t>
  </si>
  <si>
    <t>2023-09-26 17:15:08</t>
  </si>
  <si>
    <t>2023-09-26 17:15:37</t>
  </si>
  <si>
    <t>2023-09-26 17:16:07</t>
  </si>
  <si>
    <t>2023-09-26 17:16:35</t>
  </si>
  <si>
    <t>2023-09-26 17:17:04</t>
  </si>
  <si>
    <t>2023-09-26 17:17:33</t>
  </si>
  <si>
    <t>2023-09-26 17:18:02</t>
  </si>
  <si>
    <t>2023-09-26 17:18:32</t>
  </si>
  <si>
    <t>2023-09-26 17:19:00</t>
  </si>
  <si>
    <t>2023-09-26 17:19:29</t>
  </si>
  <si>
    <t>2023-09-26 17:19:58</t>
  </si>
  <si>
    <t>2023-09-26 17:20:28</t>
  </si>
  <si>
    <t>2023-09-26 17:20:56</t>
  </si>
  <si>
    <t>2023-09-26 17:21:25</t>
  </si>
  <si>
    <t>2023-09-26 17:21:54</t>
  </si>
  <si>
    <t>2023-09-26 17:22:23</t>
  </si>
  <si>
    <t>2023-09-26 17:22:53</t>
  </si>
  <si>
    <t>2023-09-26 17:23:21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</si>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</sst>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6429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5">
        <f>5346</f>
      </c>
      <c r="B5353" s="5" t="s">
        <v>5372</v>
      </c>
      <c r="C5353" s="5" t="s">
        <v>26</v>
      </c>
      <c r="D5353" s="5" t="s">
        <v>26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10</v>
      </c>
      <c r="Q5353" s="5">
        <v>0</v>
      </c>
      <c r="R5353" s="5">
        <v>0</v>
      </c>
      <c r="S5353" s="5" t="s">
        <v>26</v>
      </c>
      <c r="T5353" s="5"/>
    </row>
    <row r="5354" spans="1:20" x14ac:dyDescent="0.25">
      <c r="A5354" s="5">
        <f>5347</f>
      </c>
      <c r="B5354" s="5" t="s">
        <v>5373</v>
      </c>
      <c r="C5354" s="5" t="s">
        <v>26</v>
      </c>
      <c r="D5354" s="5" t="s">
        <v>27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10</v>
      </c>
      <c r="Q5354" s="5">
        <v>0</v>
      </c>
      <c r="R5354" s="5">
        <v>0</v>
      </c>
      <c r="S5354" s="5" t="s">
        <v>26</v>
      </c>
      <c r="T5354" s="5"/>
    </row>
    <row r="5355" spans="1:20" x14ac:dyDescent="0.25">
      <c r="A5355" s="5">
        <f>5348</f>
      </c>
      <c r="B5355" s="5" t="s">
        <v>5374</v>
      </c>
      <c r="C5355" s="5" t="s">
        <v>26</v>
      </c>
      <c r="D5355" s="5" t="s">
        <v>27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10</v>
      </c>
      <c r="Q5355" s="5">
        <v>0</v>
      </c>
      <c r="R5355" s="5">
        <v>0</v>
      </c>
      <c r="S5355" s="5" t="s">
        <v>26</v>
      </c>
      <c r="T5355" s="5"/>
    </row>
    <row r="5356" spans="1:20" x14ac:dyDescent="0.25">
      <c r="A5356" s="5">
        <f>5349</f>
      </c>
      <c r="B5356" s="5" t="s">
        <v>5375</v>
      </c>
      <c r="C5356" s="5" t="s">
        <v>27</v>
      </c>
      <c r="D5356" s="5" t="s">
        <v>26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10</v>
      </c>
      <c r="Q5356" s="5">
        <v>0</v>
      </c>
      <c r="R5356" s="5">
        <v>0</v>
      </c>
      <c r="S5356" s="5" t="s">
        <v>26</v>
      </c>
      <c r="T5356" s="5"/>
    </row>
    <row r="5357" spans="1:20" x14ac:dyDescent="0.25">
      <c r="A5357" s="5">
        <f>5350</f>
      </c>
      <c r="B5357" s="5" t="s">
        <v>5376</v>
      </c>
      <c r="C5357" s="5" t="s">
        <v>27</v>
      </c>
      <c r="D5357" s="5" t="s">
        <v>26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10</v>
      </c>
      <c r="Q5357" s="5">
        <v>0</v>
      </c>
      <c r="R5357" s="5">
        <v>0</v>
      </c>
      <c r="S5357" s="5" t="s">
        <v>26</v>
      </c>
      <c r="T5357" s="5"/>
    </row>
    <row r="5358" spans="1:20" x14ac:dyDescent="0.25">
      <c r="A5358" s="5">
        <f>5351</f>
      </c>
      <c r="B5358" s="5" t="s">
        <v>5377</v>
      </c>
      <c r="C5358" s="5" t="s">
        <v>27</v>
      </c>
      <c r="D5358" s="5" t="s">
        <v>26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10</v>
      </c>
      <c r="Q5358" s="5">
        <v>0</v>
      </c>
      <c r="R5358" s="5">
        <v>0</v>
      </c>
      <c r="S5358" s="5" t="s">
        <v>26</v>
      </c>
      <c r="T5358" s="5"/>
    </row>
    <row r="5359" spans="1:20" x14ac:dyDescent="0.25">
      <c r="A5359" s="5">
        <f>5352</f>
      </c>
      <c r="B5359" s="5" t="s">
        <v>5378</v>
      </c>
      <c r="C5359" s="5" t="s">
        <v>27</v>
      </c>
      <c r="D5359" s="5" t="s">
        <v>26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10</v>
      </c>
      <c r="Q5359" s="5">
        <v>0</v>
      </c>
      <c r="R5359" s="5">
        <v>0</v>
      </c>
      <c r="S5359" s="5" t="s">
        <v>26</v>
      </c>
      <c r="T5359" s="5"/>
    </row>
    <row r="5360" spans="1:20" x14ac:dyDescent="0.25">
      <c r="A5360" s="5">
        <f>5353</f>
      </c>
      <c r="B5360" s="5" t="s">
        <v>5379</v>
      </c>
      <c r="C5360" s="5" t="s">
        <v>27</v>
      </c>
      <c r="D5360" s="5" t="s">
        <v>26</v>
      </c>
      <c r="E5360" s="5">
        <v>25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10</v>
      </c>
      <c r="Q5360" s="5">
        <v>0</v>
      </c>
      <c r="R5360" s="5">
        <v>0</v>
      </c>
      <c r="S5360" s="5" t="s">
        <v>27</v>
      </c>
      <c r="T5360" s="5"/>
    </row>
    <row r="5361" spans="1:20" x14ac:dyDescent="0.25">
      <c r="A5361" s="5">
        <f>5354</f>
      </c>
      <c r="B5361" s="5" t="s">
        <v>5380</v>
      </c>
      <c r="C5361" s="5" t="s">
        <v>27</v>
      </c>
      <c r="D5361" s="5" t="s">
        <v>26</v>
      </c>
      <c r="E5361" s="5">
        <v>25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10</v>
      </c>
      <c r="Q5361" s="5">
        <v>0</v>
      </c>
      <c r="R5361" s="5">
        <v>0</v>
      </c>
      <c r="S5361" s="5" t="s">
        <v>27</v>
      </c>
      <c r="T5361" s="5"/>
    </row>
    <row r="5362" spans="1:20" x14ac:dyDescent="0.25">
      <c r="A5362" s="5">
        <f>5355</f>
      </c>
      <c r="B5362" s="5" t="s">
        <v>5381</v>
      </c>
      <c r="C5362" s="5" t="s">
        <v>27</v>
      </c>
      <c r="D5362" s="5" t="s">
        <v>26</v>
      </c>
      <c r="E5362" s="5">
        <v>25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10</v>
      </c>
      <c r="Q5362" s="5">
        <v>0</v>
      </c>
      <c r="R5362" s="5">
        <v>0</v>
      </c>
      <c r="S5362" s="5" t="s">
        <v>27</v>
      </c>
      <c r="T5362" s="5"/>
    </row>
    <row r="5363" spans="1:20" x14ac:dyDescent="0.25">
      <c r="A5363" s="5">
        <f>5356</f>
      </c>
      <c r="B5363" s="5" t="s">
        <v>5382</v>
      </c>
      <c r="C5363" s="5" t="s">
        <v>27</v>
      </c>
      <c r="D5363" s="5" t="s">
        <v>26</v>
      </c>
      <c r="E5363" s="5">
        <v>25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10</v>
      </c>
      <c r="Q5363" s="5">
        <v>0</v>
      </c>
      <c r="R5363" s="5">
        <v>0</v>
      </c>
      <c r="S5363" s="5" t="s">
        <v>27</v>
      </c>
      <c r="T5363" s="5"/>
    </row>
    <row r="5364" spans="1:20" x14ac:dyDescent="0.25">
      <c r="A5364" s="5">
        <f>5357</f>
      </c>
      <c r="B5364" s="5" t="s">
        <v>5383</v>
      </c>
      <c r="C5364" s="5" t="s">
        <v>27</v>
      </c>
      <c r="D5364" s="5" t="s">
        <v>26</v>
      </c>
      <c r="E5364" s="5">
        <v>25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10</v>
      </c>
      <c r="Q5364" s="5">
        <v>0</v>
      </c>
      <c r="R5364" s="5">
        <v>0</v>
      </c>
      <c r="S5364" s="5" t="s">
        <v>27</v>
      </c>
      <c r="T5364" s="5"/>
    </row>
    <row r="5365" spans="1:20" x14ac:dyDescent="0.25">
      <c r="A5365" s="5">
        <f>5358</f>
      </c>
      <c r="B5365" s="5" t="s">
        <v>5384</v>
      </c>
      <c r="C5365" s="5" t="s">
        <v>27</v>
      </c>
      <c r="D5365" s="5" t="s">
        <v>26</v>
      </c>
      <c r="E5365" s="5">
        <v>25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10</v>
      </c>
      <c r="Q5365" s="5">
        <v>0</v>
      </c>
      <c r="R5365" s="5">
        <v>0</v>
      </c>
      <c r="S5365" s="5" t="s">
        <v>27</v>
      </c>
      <c r="T5365" s="5"/>
    </row>
    <row r="5366" spans="1:20" x14ac:dyDescent="0.25">
      <c r="A5366" s="5">
        <f>5359</f>
      </c>
      <c r="B5366" s="5" t="s">
        <v>5385</v>
      </c>
      <c r="C5366" s="5" t="s">
        <v>27</v>
      </c>
      <c r="D5366" s="5" t="s">
        <v>26</v>
      </c>
      <c r="E5366" s="5">
        <v>25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10</v>
      </c>
      <c r="Q5366" s="5">
        <v>0</v>
      </c>
      <c r="R5366" s="5">
        <v>0</v>
      </c>
      <c r="S5366" s="5" t="s">
        <v>27</v>
      </c>
      <c r="T5366" s="5"/>
    </row>
    <row r="5367" spans="1:20" x14ac:dyDescent="0.25">
      <c r="A5367" s="5">
        <f>5360</f>
      </c>
      <c r="B5367" s="5" t="s">
        <v>5386</v>
      </c>
      <c r="C5367" s="5" t="s">
        <v>27</v>
      </c>
      <c r="D5367" s="5" t="s">
        <v>26</v>
      </c>
      <c r="E5367" s="5">
        <v>25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10</v>
      </c>
      <c r="Q5367" s="5">
        <v>0</v>
      </c>
      <c r="R5367" s="5">
        <v>0</v>
      </c>
      <c r="S5367" s="5" t="s">
        <v>27</v>
      </c>
      <c r="T5367" s="5"/>
    </row>
    <row r="5368" spans="1:20" x14ac:dyDescent="0.25">
      <c r="A5368" s="5">
        <f>5361</f>
      </c>
      <c r="B5368" s="5" t="s">
        <v>5387</v>
      </c>
      <c r="C5368" s="5" t="s">
        <v>27</v>
      </c>
      <c r="D5368" s="5" t="s">
        <v>26</v>
      </c>
      <c r="E5368" s="5">
        <v>25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10</v>
      </c>
      <c r="Q5368" s="5">
        <v>0</v>
      </c>
      <c r="R5368" s="5">
        <v>0</v>
      </c>
      <c r="S5368" s="5" t="s">
        <v>27</v>
      </c>
      <c r="T5368" s="5"/>
    </row>
    <row r="5369" spans="1:20" x14ac:dyDescent="0.25">
      <c r="A5369" s="5">
        <f>5362</f>
      </c>
      <c r="B5369" s="5" t="s">
        <v>5388</v>
      </c>
      <c r="C5369" s="5" t="s">
        <v>27</v>
      </c>
      <c r="D5369" s="5" t="s">
        <v>26</v>
      </c>
      <c r="E5369" s="5">
        <v>25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10</v>
      </c>
      <c r="Q5369" s="5">
        <v>0</v>
      </c>
      <c r="R5369" s="5">
        <v>0</v>
      </c>
      <c r="S5369" s="5" t="s">
        <v>27</v>
      </c>
      <c r="T5369" s="5"/>
    </row>
    <row r="5370" spans="1:20" x14ac:dyDescent="0.25">
      <c r="A5370" s="5">
        <f>5363</f>
      </c>
      <c r="B5370" s="5" t="s">
        <v>5389</v>
      </c>
      <c r="C5370" s="5" t="s">
        <v>27</v>
      </c>
      <c r="D5370" s="5" t="s">
        <v>26</v>
      </c>
      <c r="E5370" s="5">
        <v>25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10</v>
      </c>
      <c r="Q5370" s="5">
        <v>0</v>
      </c>
      <c r="R5370" s="5">
        <v>0</v>
      </c>
      <c r="S5370" s="5" t="s">
        <v>27</v>
      </c>
      <c r="T5370" s="5"/>
    </row>
    <row r="5371" spans="1:20" x14ac:dyDescent="0.25">
      <c r="A5371" s="5">
        <f>5364</f>
      </c>
      <c r="B5371" s="5" t="s">
        <v>5390</v>
      </c>
      <c r="C5371" s="5" t="s">
        <v>27</v>
      </c>
      <c r="D5371" s="5" t="s">
        <v>26</v>
      </c>
      <c r="E5371" s="5">
        <v>25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10</v>
      </c>
      <c r="Q5371" s="5">
        <v>0</v>
      </c>
      <c r="R5371" s="5">
        <v>0</v>
      </c>
      <c r="S5371" s="5" t="s">
        <v>27</v>
      </c>
      <c r="T5371" s="5"/>
    </row>
    <row r="5372" spans="1:20" x14ac:dyDescent="0.25">
      <c r="A5372" s="5">
        <f>5365</f>
      </c>
      <c r="B5372" s="5" t="s">
        <v>5391</v>
      </c>
      <c r="C5372" s="5" t="s">
        <v>27</v>
      </c>
      <c r="D5372" s="5" t="s">
        <v>26</v>
      </c>
      <c r="E5372" s="5">
        <v>25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10</v>
      </c>
      <c r="Q5372" s="5">
        <v>0</v>
      </c>
      <c r="R5372" s="5">
        <v>0</v>
      </c>
      <c r="S5372" s="5" t="s">
        <v>27</v>
      </c>
      <c r="T5372" s="5"/>
    </row>
    <row r="5373" spans="1:20" x14ac:dyDescent="0.25">
      <c r="A5373" s="5">
        <f>5366</f>
      </c>
      <c r="B5373" s="5" t="s">
        <v>5392</v>
      </c>
      <c r="C5373" s="5" t="s">
        <v>27</v>
      </c>
      <c r="D5373" s="5" t="s">
        <v>26</v>
      </c>
      <c r="E5373" s="5">
        <v>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10</v>
      </c>
      <c r="Q5373" s="5">
        <v>0</v>
      </c>
      <c r="R5373" s="5">
        <v>0</v>
      </c>
      <c r="S5373" s="5" t="s">
        <v>27</v>
      </c>
      <c r="T5373" s="5"/>
    </row>
    <row r="5374" spans="1:20" x14ac:dyDescent="0.25">
      <c r="A5374" s="5">
        <f>5367</f>
      </c>
      <c r="B5374" s="5" t="s">
        <v>5393</v>
      </c>
      <c r="C5374" s="5" t="s">
        <v>27</v>
      </c>
      <c r="D5374" s="5" t="s">
        <v>26</v>
      </c>
      <c r="E5374" s="5">
        <v>25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10</v>
      </c>
      <c r="Q5374" s="5">
        <v>0</v>
      </c>
      <c r="R5374" s="5">
        <v>0</v>
      </c>
      <c r="S5374" s="5" t="s">
        <v>27</v>
      </c>
      <c r="T5374" s="5"/>
    </row>
    <row r="5375" spans="1:20" x14ac:dyDescent="0.25">
      <c r="A5375" s="5">
        <f>5368</f>
      </c>
      <c r="B5375" s="5" t="s">
        <v>5394</v>
      </c>
      <c r="C5375" s="5" t="s">
        <v>27</v>
      </c>
      <c r="D5375" s="5" t="s">
        <v>26</v>
      </c>
      <c r="E5375" s="5">
        <v>25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10</v>
      </c>
      <c r="Q5375" s="5">
        <v>0</v>
      </c>
      <c r="R5375" s="5">
        <v>0</v>
      </c>
      <c r="S5375" s="5" t="s">
        <v>27</v>
      </c>
      <c r="T5375" s="5"/>
    </row>
    <row r="5376" spans="1:20" x14ac:dyDescent="0.25">
      <c r="A5376" s="5">
        <f>5369</f>
      </c>
      <c r="B5376" s="5" t="s">
        <v>5395</v>
      </c>
      <c r="C5376" s="5" t="s">
        <v>27</v>
      </c>
      <c r="D5376" s="5" t="s">
        <v>26</v>
      </c>
      <c r="E5376" s="5">
        <v>25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0</v>
      </c>
      <c r="R5376" s="5">
        <v>0</v>
      </c>
      <c r="S5376" s="5" t="s">
        <v>27</v>
      </c>
      <c r="T5376" s="5"/>
    </row>
    <row r="5377" spans="1:20" x14ac:dyDescent="0.25">
      <c r="A5377" s="5">
        <f>5370</f>
      </c>
      <c r="B5377" s="5" t="s">
        <v>5396</v>
      </c>
      <c r="C5377" s="5" t="s">
        <v>27</v>
      </c>
      <c r="D5377" s="5" t="s">
        <v>26</v>
      </c>
      <c r="E5377" s="5">
        <v>25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10</v>
      </c>
      <c r="Q5377" s="5">
        <v>0</v>
      </c>
      <c r="R5377" s="5">
        <v>0</v>
      </c>
      <c r="S5377" s="5" t="s">
        <v>27</v>
      </c>
      <c r="T5377" s="5"/>
    </row>
    <row r="5378" spans="1:20" x14ac:dyDescent="0.25">
      <c r="A5378" s="5">
        <f>5371</f>
      </c>
      <c r="B5378" s="5" t="s">
        <v>5397</v>
      </c>
      <c r="C5378" s="5" t="s">
        <v>27</v>
      </c>
      <c r="D5378" s="5" t="s">
        <v>26</v>
      </c>
      <c r="E5378" s="5">
        <v>25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10</v>
      </c>
      <c r="Q5378" s="5">
        <v>0</v>
      </c>
      <c r="R5378" s="5">
        <v>0</v>
      </c>
      <c r="S5378" s="5" t="s">
        <v>27</v>
      </c>
      <c r="T5378" s="5"/>
    </row>
    <row r="5379" spans="1:20" x14ac:dyDescent="0.25">
      <c r="A5379" s="5">
        <f>5372</f>
      </c>
      <c r="B5379" s="5" t="s">
        <v>5398</v>
      </c>
      <c r="C5379" s="5" t="s">
        <v>27</v>
      </c>
      <c r="D5379" s="5" t="s">
        <v>26</v>
      </c>
      <c r="E5379" s="5">
        <v>25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10</v>
      </c>
      <c r="Q5379" s="5">
        <v>0</v>
      </c>
      <c r="R5379" s="5">
        <v>0</v>
      </c>
      <c r="S5379" s="5" t="s">
        <v>27</v>
      </c>
      <c r="T5379" s="5"/>
    </row>
    <row r="5380" spans="1:20" x14ac:dyDescent="0.25">
      <c r="A5380" s="5">
        <f>5373</f>
      </c>
      <c r="B5380" s="5" t="s">
        <v>5399</v>
      </c>
      <c r="C5380" s="5" t="s">
        <v>27</v>
      </c>
      <c r="D5380" s="5" t="s">
        <v>26</v>
      </c>
      <c r="E5380" s="5">
        <v>25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10</v>
      </c>
      <c r="Q5380" s="5">
        <v>0</v>
      </c>
      <c r="R5380" s="5">
        <v>0</v>
      </c>
      <c r="S5380" s="5" t="s">
        <v>27</v>
      </c>
      <c r="T5380" s="5"/>
    </row>
    <row r="5381" spans="1:20" x14ac:dyDescent="0.25">
      <c r="A5381" s="5">
        <f>5374</f>
      </c>
      <c r="B5381" s="5" t="s">
        <v>5400</v>
      </c>
      <c r="C5381" s="5" t="s">
        <v>27</v>
      </c>
      <c r="D5381" s="5" t="s">
        <v>26</v>
      </c>
      <c r="E5381" s="5">
        <v>25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10</v>
      </c>
      <c r="Q5381" s="5">
        <v>0</v>
      </c>
      <c r="R5381" s="5">
        <v>0</v>
      </c>
      <c r="S5381" s="5" t="s">
        <v>27</v>
      </c>
      <c r="T5381" s="5"/>
    </row>
    <row r="5382" spans="1:20" x14ac:dyDescent="0.25">
      <c r="A5382" s="5">
        <f>5375</f>
      </c>
      <c r="B5382" s="5" t="s">
        <v>5401</v>
      </c>
      <c r="C5382" s="5" t="s">
        <v>27</v>
      </c>
      <c r="D5382" s="5" t="s">
        <v>26</v>
      </c>
      <c r="E5382" s="5">
        <v>25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10</v>
      </c>
      <c r="Q5382" s="5">
        <v>0</v>
      </c>
      <c r="R5382" s="5">
        <v>0</v>
      </c>
      <c r="S5382" s="5" t="s">
        <v>27</v>
      </c>
      <c r="T5382" s="5"/>
    </row>
    <row r="5383" spans="1:20" x14ac:dyDescent="0.25">
      <c r="A5383" s="5">
        <f>5376</f>
      </c>
      <c r="B5383" s="5" t="s">
        <v>5402</v>
      </c>
      <c r="C5383" s="5" t="s">
        <v>27</v>
      </c>
      <c r="D5383" s="5" t="s">
        <v>26</v>
      </c>
      <c r="E5383" s="5">
        <v>25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10</v>
      </c>
      <c r="Q5383" s="5">
        <v>0</v>
      </c>
      <c r="R5383" s="5">
        <v>0</v>
      </c>
      <c r="S5383" s="5" t="s">
        <v>27</v>
      </c>
      <c r="T5383" s="5"/>
    </row>
    <row r="5384" spans="1:20" x14ac:dyDescent="0.25">
      <c r="A5384" s="5">
        <f>5377</f>
      </c>
      <c r="B5384" s="5" t="s">
        <v>5403</v>
      </c>
      <c r="C5384" s="5" t="s">
        <v>27</v>
      </c>
      <c r="D5384" s="5" t="s">
        <v>26</v>
      </c>
      <c r="E5384" s="5">
        <v>25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10</v>
      </c>
      <c r="Q5384" s="5">
        <v>0</v>
      </c>
      <c r="R5384" s="5">
        <v>0</v>
      </c>
      <c r="S5384" s="5" t="s">
        <v>27</v>
      </c>
      <c r="T5384" s="5"/>
    </row>
    <row r="5385" spans="1:20" x14ac:dyDescent="0.25">
      <c r="A5385" s="5">
        <f>5378</f>
      </c>
      <c r="B5385" s="5" t="s">
        <v>5404</v>
      </c>
      <c r="C5385" s="5" t="s">
        <v>27</v>
      </c>
      <c r="D5385" s="5" t="s">
        <v>26</v>
      </c>
      <c r="E5385" s="5">
        <v>25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10</v>
      </c>
      <c r="Q5385" s="5">
        <v>0</v>
      </c>
      <c r="R5385" s="5">
        <v>0</v>
      </c>
      <c r="S5385" s="5" t="s">
        <v>27</v>
      </c>
      <c r="T5385" s="5"/>
    </row>
    <row r="5386" spans="1:20" x14ac:dyDescent="0.25">
      <c r="A5386" s="5">
        <f>5379</f>
      </c>
      <c r="B5386" s="5" t="s">
        <v>5405</v>
      </c>
      <c r="C5386" s="5" t="s">
        <v>27</v>
      </c>
      <c r="D5386" s="5" t="s">
        <v>26</v>
      </c>
      <c r="E5386" s="5">
        <v>25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10</v>
      </c>
      <c r="Q5386" s="5">
        <v>0</v>
      </c>
      <c r="R5386" s="5">
        <v>0</v>
      </c>
      <c r="S5386" s="5" t="s">
        <v>27</v>
      </c>
      <c r="T5386" s="5"/>
    </row>
    <row r="5387" spans="1:20" x14ac:dyDescent="0.25">
      <c r="A5387" s="5">
        <f>5380</f>
      </c>
      <c r="B5387" s="5" t="s">
        <v>5406</v>
      </c>
      <c r="C5387" s="5" t="s">
        <v>27</v>
      </c>
      <c r="D5387" s="5" t="s">
        <v>26</v>
      </c>
      <c r="E5387" s="5">
        <v>25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10</v>
      </c>
      <c r="Q5387" s="5">
        <v>0</v>
      </c>
      <c r="R5387" s="5">
        <v>0</v>
      </c>
      <c r="S5387" s="5" t="s">
        <v>27</v>
      </c>
      <c r="T5387" s="5"/>
    </row>
    <row r="5388" spans="1:20" x14ac:dyDescent="0.25">
      <c r="A5388" s="5">
        <f>5381</f>
      </c>
      <c r="B5388" s="5" t="s">
        <v>5407</v>
      </c>
      <c r="C5388" s="5" t="s">
        <v>27</v>
      </c>
      <c r="D5388" s="5" t="s">
        <v>26</v>
      </c>
      <c r="E5388" s="5">
        <v>25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10</v>
      </c>
      <c r="Q5388" s="5">
        <v>0</v>
      </c>
      <c r="R5388" s="5">
        <v>0</v>
      </c>
      <c r="S5388" s="5" t="s">
        <v>27</v>
      </c>
      <c r="T5388" s="5"/>
    </row>
    <row r="5389" spans="1:20" x14ac:dyDescent="0.25">
      <c r="A5389" s="5">
        <f>5382</f>
      </c>
      <c r="B5389" s="5" t="s">
        <v>5408</v>
      </c>
      <c r="C5389" s="5" t="s">
        <v>27</v>
      </c>
      <c r="D5389" s="5" t="s">
        <v>26</v>
      </c>
      <c r="E5389" s="5">
        <v>25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10</v>
      </c>
      <c r="Q5389" s="5">
        <v>0</v>
      </c>
      <c r="R5389" s="5">
        <v>0</v>
      </c>
      <c r="S5389" s="5" t="s">
        <v>27</v>
      </c>
      <c r="T5389" s="5"/>
    </row>
    <row r="5390" spans="1:20" x14ac:dyDescent="0.25">
      <c r="A5390" s="5">
        <f>5383</f>
      </c>
      <c r="B5390" s="5" t="s">
        <v>5409</v>
      </c>
      <c r="C5390" s="5" t="s">
        <v>27</v>
      </c>
      <c r="D5390" s="5" t="s">
        <v>26</v>
      </c>
      <c r="E5390" s="5">
        <v>25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10</v>
      </c>
      <c r="Q5390" s="5">
        <v>0</v>
      </c>
      <c r="R5390" s="5">
        <v>0</v>
      </c>
      <c r="S5390" s="5" t="s">
        <v>27</v>
      </c>
      <c r="T5390" s="5"/>
    </row>
    <row r="5391" spans="1:20" x14ac:dyDescent="0.25">
      <c r="A5391" s="5">
        <f>5384</f>
      </c>
      <c r="B5391" s="5" t="s">
        <v>5410</v>
      </c>
      <c r="C5391" s="5" t="s">
        <v>27</v>
      </c>
      <c r="D5391" s="5" t="s">
        <v>26</v>
      </c>
      <c r="E5391" s="5">
        <v>25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10</v>
      </c>
      <c r="Q5391" s="5">
        <v>0</v>
      </c>
      <c r="R5391" s="5">
        <v>0</v>
      </c>
      <c r="S5391" s="5" t="s">
        <v>27</v>
      </c>
      <c r="T5391" s="5"/>
    </row>
    <row r="5392" spans="1:20" x14ac:dyDescent="0.25">
      <c r="A5392" s="5">
        <f>5385</f>
      </c>
      <c r="B5392" s="5" t="s">
        <v>5411</v>
      </c>
      <c r="C5392" s="5" t="s">
        <v>27</v>
      </c>
      <c r="D5392" s="5" t="s">
        <v>26</v>
      </c>
      <c r="E5392" s="5">
        <v>25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10</v>
      </c>
      <c r="Q5392" s="5">
        <v>0</v>
      </c>
      <c r="R5392" s="5">
        <v>0</v>
      </c>
      <c r="S5392" s="5" t="s">
        <v>27</v>
      </c>
      <c r="T5392" s="5"/>
    </row>
    <row r="5393" spans="1:20" x14ac:dyDescent="0.25">
      <c r="A5393" s="5">
        <f>5386</f>
      </c>
      <c r="B5393" s="5" t="s">
        <v>5412</v>
      </c>
      <c r="C5393" s="5" t="s">
        <v>27</v>
      </c>
      <c r="D5393" s="5" t="s">
        <v>26</v>
      </c>
      <c r="E5393" s="5">
        <v>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10</v>
      </c>
      <c r="Q5393" s="5">
        <v>0</v>
      </c>
      <c r="R5393" s="5">
        <v>0</v>
      </c>
      <c r="S5393" s="5" t="s">
        <v>27</v>
      </c>
      <c r="T5393" s="5"/>
    </row>
    <row r="5394" spans="1:20" x14ac:dyDescent="0.25">
      <c r="A5394" s="5">
        <f>5387</f>
      </c>
      <c r="B5394" s="5" t="s">
        <v>5413</v>
      </c>
      <c r="C5394" s="5" t="s">
        <v>27</v>
      </c>
      <c r="D5394" s="5" t="s">
        <v>26</v>
      </c>
      <c r="E5394" s="5">
        <v>25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10</v>
      </c>
      <c r="Q5394" s="5">
        <v>0</v>
      </c>
      <c r="R5394" s="5">
        <v>0</v>
      </c>
      <c r="S5394" s="5" t="s">
        <v>27</v>
      </c>
      <c r="T5394" s="5"/>
    </row>
    <row r="5395" spans="1:20" x14ac:dyDescent="0.25">
      <c r="A5395" s="5">
        <f>5388</f>
      </c>
      <c r="B5395" s="5" t="s">
        <v>5414</v>
      </c>
      <c r="C5395" s="5" t="s">
        <v>27</v>
      </c>
      <c r="D5395" s="5" t="s">
        <v>26</v>
      </c>
      <c r="E5395" s="5">
        <v>25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10</v>
      </c>
      <c r="Q5395" s="5">
        <v>0</v>
      </c>
      <c r="R5395" s="5">
        <v>0</v>
      </c>
      <c r="S5395" s="5" t="s">
        <v>27</v>
      </c>
      <c r="T5395" s="5"/>
    </row>
    <row r="5396" spans="1:20" x14ac:dyDescent="0.25">
      <c r="A5396" s="5">
        <f>5389</f>
      </c>
      <c r="B5396" s="5" t="s">
        <v>5415</v>
      </c>
      <c r="C5396" s="5" t="s">
        <v>27</v>
      </c>
      <c r="D5396" s="5" t="s">
        <v>26</v>
      </c>
      <c r="E5396" s="5">
        <v>25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10</v>
      </c>
      <c r="Q5396" s="5">
        <v>0</v>
      </c>
      <c r="R5396" s="5">
        <v>0</v>
      </c>
      <c r="S5396" s="5" t="s">
        <v>27</v>
      </c>
      <c r="T5396" s="5"/>
    </row>
    <row r="5397" spans="1:20" x14ac:dyDescent="0.25">
      <c r="A5397" s="5">
        <f>5390</f>
      </c>
      <c r="B5397" s="5" t="s">
        <v>5416</v>
      </c>
      <c r="C5397" s="5" t="s">
        <v>27</v>
      </c>
      <c r="D5397" s="5" t="s">
        <v>26</v>
      </c>
      <c r="E5397" s="5">
        <v>25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10</v>
      </c>
      <c r="Q5397" s="5">
        <v>0</v>
      </c>
      <c r="R5397" s="5">
        <v>0</v>
      </c>
      <c r="S5397" s="5" t="s">
        <v>27</v>
      </c>
      <c r="T5397" s="5"/>
    </row>
    <row r="5398" spans="1:20" x14ac:dyDescent="0.25">
      <c r="A5398" s="5">
        <f>5391</f>
      </c>
      <c r="B5398" s="5" t="s">
        <v>5417</v>
      </c>
      <c r="C5398" s="5" t="s">
        <v>27</v>
      </c>
      <c r="D5398" s="5" t="s">
        <v>26</v>
      </c>
      <c r="E5398" s="5">
        <v>25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10</v>
      </c>
      <c r="Q5398" s="5">
        <v>0</v>
      </c>
      <c r="R5398" s="5">
        <v>0</v>
      </c>
      <c r="S5398" s="5" t="s">
        <v>27</v>
      </c>
      <c r="T5398" s="5"/>
    </row>
    <row r="5399" spans="1:20" x14ac:dyDescent="0.25">
      <c r="A5399" s="5">
        <f>5392</f>
      </c>
      <c r="B5399" s="5" t="s">
        <v>5418</v>
      </c>
      <c r="C5399" s="5" t="s">
        <v>27</v>
      </c>
      <c r="D5399" s="5" t="s">
        <v>26</v>
      </c>
      <c r="E5399" s="5">
        <v>25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10</v>
      </c>
      <c r="Q5399" s="5">
        <v>0</v>
      </c>
      <c r="R5399" s="5">
        <v>0</v>
      </c>
      <c r="S5399" s="5" t="s">
        <v>27</v>
      </c>
      <c r="T5399" s="5"/>
    </row>
    <row r="5400" spans="1:20" x14ac:dyDescent="0.25">
      <c r="A5400" s="5">
        <f>5393</f>
      </c>
      <c r="B5400" s="5" t="s">
        <v>5419</v>
      </c>
      <c r="C5400" s="5" t="s">
        <v>27</v>
      </c>
      <c r="D5400" s="5" t="s">
        <v>26</v>
      </c>
      <c r="E5400" s="5">
        <v>25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10</v>
      </c>
      <c r="Q5400" s="5">
        <v>0</v>
      </c>
      <c r="R5400" s="5">
        <v>0</v>
      </c>
      <c r="S5400" s="5" t="s">
        <v>27</v>
      </c>
      <c r="T5400" s="5"/>
    </row>
    <row r="5401" spans="1:20" x14ac:dyDescent="0.25">
      <c r="A5401" s="5">
        <f>5394</f>
      </c>
      <c r="B5401" s="5" t="s">
        <v>5420</v>
      </c>
      <c r="C5401" s="5" t="s">
        <v>27</v>
      </c>
      <c r="D5401" s="5" t="s">
        <v>26</v>
      </c>
      <c r="E5401" s="5">
        <v>25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10</v>
      </c>
      <c r="Q5401" s="5">
        <v>0</v>
      </c>
      <c r="R5401" s="5">
        <v>0</v>
      </c>
      <c r="S5401" s="5" t="s">
        <v>27</v>
      </c>
      <c r="T5401" s="5"/>
    </row>
    <row r="5402" spans="1:20" x14ac:dyDescent="0.25">
      <c r="A5402" s="5">
        <f>5395</f>
      </c>
      <c r="B5402" s="5" t="s">
        <v>5421</v>
      </c>
      <c r="C5402" s="5" t="s">
        <v>27</v>
      </c>
      <c r="D5402" s="5" t="s">
        <v>26</v>
      </c>
      <c r="E5402" s="5">
        <v>25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10</v>
      </c>
      <c r="Q5402" s="5">
        <v>0</v>
      </c>
      <c r="R5402" s="5">
        <v>0</v>
      </c>
      <c r="S5402" s="5" t="s">
        <v>27</v>
      </c>
      <c r="T5402" s="5"/>
    </row>
    <row r="5403" spans="1:20" x14ac:dyDescent="0.25">
      <c r="A5403" s="5">
        <f>5396</f>
      </c>
      <c r="B5403" s="5" t="s">
        <v>5422</v>
      </c>
      <c r="C5403" s="5" t="s">
        <v>27</v>
      </c>
      <c r="D5403" s="5" t="s">
        <v>26</v>
      </c>
      <c r="E5403" s="5">
        <v>25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10</v>
      </c>
      <c r="Q5403" s="5">
        <v>0</v>
      </c>
      <c r="R5403" s="5">
        <v>0</v>
      </c>
      <c r="S5403" s="5" t="s">
        <v>27</v>
      </c>
      <c r="T5403" s="5"/>
    </row>
    <row r="5404" spans="1:20" x14ac:dyDescent="0.25">
      <c r="A5404" s="5">
        <f>5397</f>
      </c>
      <c r="B5404" s="5" t="s">
        <v>5423</v>
      </c>
      <c r="C5404" s="5" t="s">
        <v>27</v>
      </c>
      <c r="D5404" s="5" t="s">
        <v>26</v>
      </c>
      <c r="E5404" s="5">
        <v>25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10</v>
      </c>
      <c r="Q5404" s="5">
        <v>0</v>
      </c>
      <c r="R5404" s="5">
        <v>0</v>
      </c>
      <c r="S5404" s="5" t="s">
        <v>27</v>
      </c>
      <c r="T5404" s="5"/>
    </row>
    <row r="5405" spans="1:20" x14ac:dyDescent="0.25">
      <c r="A5405" s="5">
        <f>5398</f>
      </c>
      <c r="B5405" s="5" t="s">
        <v>5424</v>
      </c>
      <c r="C5405" s="5" t="s">
        <v>27</v>
      </c>
      <c r="D5405" s="5" t="s">
        <v>26</v>
      </c>
      <c r="E5405" s="5">
        <v>25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10</v>
      </c>
      <c r="Q5405" s="5">
        <v>0</v>
      </c>
      <c r="R5405" s="5">
        <v>0</v>
      </c>
      <c r="S5405" s="5" t="s">
        <v>27</v>
      </c>
      <c r="T5405" s="5"/>
    </row>
    <row r="5406" spans="1:20" x14ac:dyDescent="0.25">
      <c r="A5406" s="5">
        <f>5399</f>
      </c>
      <c r="B5406" s="5" t="s">
        <v>5425</v>
      </c>
      <c r="C5406" s="5" t="s">
        <v>27</v>
      </c>
      <c r="D5406" s="5" t="s">
        <v>26</v>
      </c>
      <c r="E5406" s="5">
        <v>25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10</v>
      </c>
      <c r="Q5406" s="5">
        <v>0</v>
      </c>
      <c r="R5406" s="5">
        <v>0</v>
      </c>
      <c r="S5406" s="5" t="s">
        <v>27</v>
      </c>
      <c r="T5406" s="5"/>
    </row>
    <row r="5407" spans="1:20" x14ac:dyDescent="0.25">
      <c r="A5407" s="5">
        <f>5400</f>
      </c>
      <c r="B5407" s="5" t="s">
        <v>5426</v>
      </c>
      <c r="C5407" s="5" t="s">
        <v>27</v>
      </c>
      <c r="D5407" s="5" t="s">
        <v>26</v>
      </c>
      <c r="E5407" s="5">
        <v>25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10</v>
      </c>
      <c r="Q5407" s="5">
        <v>0</v>
      </c>
      <c r="R5407" s="5">
        <v>0</v>
      </c>
      <c r="S5407" s="5" t="s">
        <v>27</v>
      </c>
      <c r="T5407" s="5"/>
    </row>
    <row r="5408" spans="1:20" x14ac:dyDescent="0.25">
      <c r="A5408" s="5">
        <f>5401</f>
      </c>
      <c r="B5408" s="5" t="s">
        <v>5427</v>
      </c>
      <c r="C5408" s="5" t="s">
        <v>27</v>
      </c>
      <c r="D5408" s="5" t="s">
        <v>26</v>
      </c>
      <c r="E5408" s="5">
        <v>25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10</v>
      </c>
      <c r="Q5408" s="5">
        <v>0</v>
      </c>
      <c r="R5408" s="5">
        <v>0</v>
      </c>
      <c r="S5408" s="5" t="s">
        <v>27</v>
      </c>
      <c r="T5408" s="5"/>
    </row>
    <row r="5409" spans="1:20" x14ac:dyDescent="0.25">
      <c r="A5409" s="5">
        <f>5402</f>
      </c>
      <c r="B5409" s="5" t="s">
        <v>5428</v>
      </c>
      <c r="C5409" s="5" t="s">
        <v>27</v>
      </c>
      <c r="D5409" s="5" t="s">
        <v>26</v>
      </c>
      <c r="E5409" s="5">
        <v>25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10</v>
      </c>
      <c r="Q5409" s="5">
        <v>0</v>
      </c>
      <c r="R5409" s="5">
        <v>0</v>
      </c>
      <c r="S5409" s="5" t="s">
        <v>27</v>
      </c>
      <c r="T5409" s="5"/>
    </row>
    <row r="5410" spans="1:20" x14ac:dyDescent="0.25">
      <c r="A5410" s="5">
        <f>5403</f>
      </c>
      <c r="B5410" s="5" t="s">
        <v>5429</v>
      </c>
      <c r="C5410" s="5" t="s">
        <v>27</v>
      </c>
      <c r="D5410" s="5" t="s">
        <v>26</v>
      </c>
      <c r="E5410" s="5">
        <v>25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10</v>
      </c>
      <c r="Q5410" s="5">
        <v>0</v>
      </c>
      <c r="R5410" s="5">
        <v>0</v>
      </c>
      <c r="S5410" s="5" t="s">
        <v>27</v>
      </c>
      <c r="T5410" s="5"/>
    </row>
    <row r="5411" spans="1:20" x14ac:dyDescent="0.25">
      <c r="A5411" s="5">
        <f>5404</f>
      </c>
      <c r="B5411" s="5" t="s">
        <v>5430</v>
      </c>
      <c r="C5411" s="5" t="s">
        <v>27</v>
      </c>
      <c r="D5411" s="5" t="s">
        <v>26</v>
      </c>
      <c r="E5411" s="5">
        <v>25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10</v>
      </c>
      <c r="Q5411" s="5">
        <v>0</v>
      </c>
      <c r="R5411" s="5">
        <v>0</v>
      </c>
      <c r="S5411" s="5" t="s">
        <v>27</v>
      </c>
      <c r="T5411" s="5"/>
    </row>
    <row r="5412" spans="1:20" x14ac:dyDescent="0.25">
      <c r="A5412" s="5">
        <f>5405</f>
      </c>
      <c r="B5412" s="5" t="s">
        <v>5431</v>
      </c>
      <c r="C5412" s="5" t="s">
        <v>27</v>
      </c>
      <c r="D5412" s="5" t="s">
        <v>26</v>
      </c>
      <c r="E5412" s="5">
        <v>25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10</v>
      </c>
      <c r="Q5412" s="5">
        <v>0</v>
      </c>
      <c r="R5412" s="5">
        <v>0</v>
      </c>
      <c r="S5412" s="5" t="s">
        <v>27</v>
      </c>
      <c r="T5412" s="5"/>
    </row>
    <row r="5413" spans="1:20" x14ac:dyDescent="0.25">
      <c r="A5413" s="5">
        <f>5406</f>
      </c>
      <c r="B5413" s="5" t="s">
        <v>5432</v>
      </c>
      <c r="C5413" s="5" t="s">
        <v>27</v>
      </c>
      <c r="D5413" s="5" t="s">
        <v>26</v>
      </c>
      <c r="E5413" s="5">
        <v>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10</v>
      </c>
      <c r="Q5413" s="5">
        <v>0</v>
      </c>
      <c r="R5413" s="5">
        <v>0</v>
      </c>
      <c r="S5413" s="5" t="s">
        <v>27</v>
      </c>
      <c r="T5413" s="5"/>
    </row>
    <row r="5414" spans="1:20" x14ac:dyDescent="0.25">
      <c r="A5414" s="5">
        <f>5407</f>
      </c>
      <c r="B5414" s="5" t="s">
        <v>5433</v>
      </c>
      <c r="C5414" s="5" t="s">
        <v>27</v>
      </c>
      <c r="D5414" s="5" t="s">
        <v>26</v>
      </c>
      <c r="E5414" s="5">
        <v>25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10</v>
      </c>
      <c r="Q5414" s="5">
        <v>0</v>
      </c>
      <c r="R5414" s="5">
        <v>0</v>
      </c>
      <c r="S5414" s="5" t="s">
        <v>27</v>
      </c>
      <c r="T5414" s="5"/>
    </row>
    <row r="5415" spans="1:20" x14ac:dyDescent="0.25">
      <c r="A5415" s="5">
        <f>5408</f>
      </c>
      <c r="B5415" s="5" t="s">
        <v>5434</v>
      </c>
      <c r="C5415" s="5" t="s">
        <v>27</v>
      </c>
      <c r="D5415" s="5" t="s">
        <v>26</v>
      </c>
      <c r="E5415" s="5">
        <v>25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10</v>
      </c>
      <c r="Q5415" s="5">
        <v>0</v>
      </c>
      <c r="R5415" s="5">
        <v>0</v>
      </c>
      <c r="S5415" s="5" t="s">
        <v>27</v>
      </c>
      <c r="T5415" s="5"/>
    </row>
    <row r="5416" spans="1:20" x14ac:dyDescent="0.25">
      <c r="A5416" s="5">
        <f>5409</f>
      </c>
      <c r="B5416" s="5" t="s">
        <v>5435</v>
      </c>
      <c r="C5416" s="5" t="s">
        <v>27</v>
      </c>
      <c r="D5416" s="5" t="s">
        <v>26</v>
      </c>
      <c r="E5416" s="5">
        <v>25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10</v>
      </c>
      <c r="Q5416" s="5">
        <v>0</v>
      </c>
      <c r="R5416" s="5">
        <v>0</v>
      </c>
      <c r="S5416" s="5" t="s">
        <v>27</v>
      </c>
      <c r="T5416" s="5"/>
    </row>
    <row r="5417" spans="1:20" x14ac:dyDescent="0.25">
      <c r="A5417" s="5">
        <f>5410</f>
      </c>
      <c r="B5417" s="5" t="s">
        <v>5436</v>
      </c>
      <c r="C5417" s="5" t="s">
        <v>27</v>
      </c>
      <c r="D5417" s="5" t="s">
        <v>26</v>
      </c>
      <c r="E5417" s="5">
        <v>25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10</v>
      </c>
      <c r="Q5417" s="5">
        <v>0</v>
      </c>
      <c r="R5417" s="5">
        <v>0</v>
      </c>
      <c r="S5417" s="5" t="s">
        <v>27</v>
      </c>
      <c r="T5417" s="5"/>
    </row>
    <row r="5418" spans="1:20" x14ac:dyDescent="0.25">
      <c r="A5418" s="5">
        <f>5411</f>
      </c>
      <c r="B5418" s="5" t="s">
        <v>5437</v>
      </c>
      <c r="C5418" s="5" t="s">
        <v>27</v>
      </c>
      <c r="D5418" s="5" t="s">
        <v>26</v>
      </c>
      <c r="E5418" s="5">
        <v>25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10</v>
      </c>
      <c r="Q5418" s="5">
        <v>0</v>
      </c>
      <c r="R5418" s="5">
        <v>0</v>
      </c>
      <c r="S5418" s="5" t="s">
        <v>27</v>
      </c>
      <c r="T5418" s="5"/>
    </row>
    <row r="5419" spans="1:20" x14ac:dyDescent="0.25">
      <c r="A5419" s="5">
        <f>5412</f>
      </c>
      <c r="B5419" s="5" t="s">
        <v>5438</v>
      </c>
      <c r="C5419" s="5" t="s">
        <v>27</v>
      </c>
      <c r="D5419" s="5" t="s">
        <v>26</v>
      </c>
      <c r="E5419" s="5">
        <v>25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10</v>
      </c>
      <c r="Q5419" s="5">
        <v>0</v>
      </c>
      <c r="R5419" s="5">
        <v>0</v>
      </c>
      <c r="S5419" s="5" t="s">
        <v>27</v>
      </c>
      <c r="T5419" s="5"/>
    </row>
    <row r="5420" spans="1:20" x14ac:dyDescent="0.25">
      <c r="A5420" s="5">
        <f>5413</f>
      </c>
      <c r="B5420" s="5" t="s">
        <v>5439</v>
      </c>
      <c r="C5420" s="5" t="s">
        <v>27</v>
      </c>
      <c r="D5420" s="5" t="s">
        <v>26</v>
      </c>
      <c r="E5420" s="5">
        <v>25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10</v>
      </c>
      <c r="Q5420" s="5">
        <v>0</v>
      </c>
      <c r="R5420" s="5">
        <v>0</v>
      </c>
      <c r="S5420" s="5" t="s">
        <v>27</v>
      </c>
      <c r="T5420" s="5"/>
    </row>
    <row r="5421" spans="1:20" x14ac:dyDescent="0.25">
      <c r="A5421" s="5">
        <f>5414</f>
      </c>
      <c r="B5421" s="5" t="s">
        <v>5440</v>
      </c>
      <c r="C5421" s="5" t="s">
        <v>27</v>
      </c>
      <c r="D5421" s="5" t="s">
        <v>26</v>
      </c>
      <c r="E5421" s="5">
        <v>25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10</v>
      </c>
      <c r="Q5421" s="5">
        <v>0</v>
      </c>
      <c r="R5421" s="5">
        <v>0</v>
      </c>
      <c r="S5421" s="5" t="s">
        <v>27</v>
      </c>
      <c r="T5421" s="5"/>
    </row>
    <row r="5422" spans="1:20" x14ac:dyDescent="0.25">
      <c r="A5422" s="5">
        <f>5415</f>
      </c>
      <c r="B5422" s="5" t="s">
        <v>5441</v>
      </c>
      <c r="C5422" s="5" t="s">
        <v>27</v>
      </c>
      <c r="D5422" s="5" t="s">
        <v>26</v>
      </c>
      <c r="E5422" s="5">
        <v>25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10</v>
      </c>
      <c r="Q5422" s="5">
        <v>0</v>
      </c>
      <c r="R5422" s="5">
        <v>0</v>
      </c>
      <c r="S5422" s="5" t="s">
        <v>27</v>
      </c>
      <c r="T5422" s="5"/>
    </row>
    <row r="5423" spans="1:20" x14ac:dyDescent="0.25">
      <c r="A5423" s="5">
        <f>5416</f>
      </c>
      <c r="B5423" s="5" t="s">
        <v>5442</v>
      </c>
      <c r="C5423" s="5" t="s">
        <v>27</v>
      </c>
      <c r="D5423" s="5" t="s">
        <v>26</v>
      </c>
      <c r="E5423" s="5">
        <v>25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10</v>
      </c>
      <c r="Q5423" s="5">
        <v>0</v>
      </c>
      <c r="R5423" s="5">
        <v>0</v>
      </c>
      <c r="S5423" s="5" t="s">
        <v>27</v>
      </c>
      <c r="T5423" s="5"/>
    </row>
    <row r="5424" spans="1:20" x14ac:dyDescent="0.25">
      <c r="A5424" s="5">
        <f>5417</f>
      </c>
      <c r="B5424" s="5" t="s">
        <v>5443</v>
      </c>
      <c r="C5424" s="5" t="s">
        <v>27</v>
      </c>
      <c r="D5424" s="5" t="s">
        <v>26</v>
      </c>
      <c r="E5424" s="5">
        <v>25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10</v>
      </c>
      <c r="Q5424" s="5">
        <v>0</v>
      </c>
      <c r="R5424" s="5">
        <v>0</v>
      </c>
      <c r="S5424" s="5" t="s">
        <v>27</v>
      </c>
      <c r="T5424" s="5"/>
    </row>
    <row r="5425" spans="1:20" x14ac:dyDescent="0.25">
      <c r="A5425" s="5">
        <f>5418</f>
      </c>
      <c r="B5425" s="5" t="s">
        <v>5444</v>
      </c>
      <c r="C5425" s="5" t="s">
        <v>27</v>
      </c>
      <c r="D5425" s="5" t="s">
        <v>26</v>
      </c>
      <c r="E5425" s="5">
        <v>25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10</v>
      </c>
      <c r="Q5425" s="5">
        <v>0</v>
      </c>
      <c r="R5425" s="5">
        <v>0</v>
      </c>
      <c r="S5425" s="5" t="s">
        <v>27</v>
      </c>
      <c r="T5425" s="5"/>
    </row>
    <row r="5426" spans="1:20" x14ac:dyDescent="0.25">
      <c r="A5426" s="5">
        <f>5419</f>
      </c>
      <c r="B5426" s="5" t="s">
        <v>5445</v>
      </c>
      <c r="C5426" s="5" t="s">
        <v>27</v>
      </c>
      <c r="D5426" s="5" t="s">
        <v>26</v>
      </c>
      <c r="E5426" s="5">
        <v>25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10</v>
      </c>
      <c r="Q5426" s="5">
        <v>0</v>
      </c>
      <c r="R5426" s="5">
        <v>0</v>
      </c>
      <c r="S5426" s="5" t="s">
        <v>27</v>
      </c>
      <c r="T5426" s="5"/>
    </row>
    <row r="5427" spans="1:20" x14ac:dyDescent="0.25">
      <c r="A5427" s="5">
        <f>5420</f>
      </c>
      <c r="B5427" s="5" t="s">
        <v>5446</v>
      </c>
      <c r="C5427" s="5" t="s">
        <v>27</v>
      </c>
      <c r="D5427" s="5" t="s">
        <v>26</v>
      </c>
      <c r="E5427" s="5">
        <v>25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10</v>
      </c>
      <c r="Q5427" s="5">
        <v>0</v>
      </c>
      <c r="R5427" s="5">
        <v>0</v>
      </c>
      <c r="S5427" s="5" t="s">
        <v>27</v>
      </c>
      <c r="T5427" s="5"/>
    </row>
    <row r="5428" spans="1:20" x14ac:dyDescent="0.25">
      <c r="A5428" s="5">
        <f>5421</f>
      </c>
      <c r="B5428" s="5" t="s">
        <v>5447</v>
      </c>
      <c r="C5428" s="5" t="s">
        <v>27</v>
      </c>
      <c r="D5428" s="5" t="s">
        <v>26</v>
      </c>
      <c r="E5428" s="5">
        <v>25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10</v>
      </c>
      <c r="Q5428" s="5">
        <v>0</v>
      </c>
      <c r="R5428" s="5">
        <v>0</v>
      </c>
      <c r="S5428" s="5" t="s">
        <v>27</v>
      </c>
      <c r="T5428" s="5"/>
    </row>
    <row r="5429" spans="1:20" x14ac:dyDescent="0.25">
      <c r="A5429" s="5">
        <f>5422</f>
      </c>
      <c r="B5429" s="5" t="s">
        <v>5448</v>
      </c>
      <c r="C5429" s="5" t="s">
        <v>27</v>
      </c>
      <c r="D5429" s="5" t="s">
        <v>26</v>
      </c>
      <c r="E5429" s="5">
        <v>25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10</v>
      </c>
      <c r="Q5429" s="5">
        <v>0</v>
      </c>
      <c r="R5429" s="5">
        <v>0</v>
      </c>
      <c r="S5429" s="5" t="s">
        <v>27</v>
      </c>
      <c r="T5429" s="5"/>
    </row>
    <row r="5430" spans="1:20" x14ac:dyDescent="0.25">
      <c r="A5430" s="5">
        <f>5423</f>
      </c>
      <c r="B5430" s="5" t="s">
        <v>5449</v>
      </c>
      <c r="C5430" s="5" t="s">
        <v>27</v>
      </c>
      <c r="D5430" s="5" t="s">
        <v>26</v>
      </c>
      <c r="E5430" s="5">
        <v>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10</v>
      </c>
      <c r="Q5430" s="5">
        <v>0</v>
      </c>
      <c r="R5430" s="5">
        <v>0</v>
      </c>
      <c r="S5430" s="5" t="s">
        <v>27</v>
      </c>
      <c r="T5430" s="5"/>
    </row>
    <row r="5431" spans="1:20" x14ac:dyDescent="0.25">
      <c r="A5431" s="5">
        <f>5424</f>
      </c>
      <c r="B5431" s="5" t="s">
        <v>5450</v>
      </c>
      <c r="C5431" s="5" t="s">
        <v>27</v>
      </c>
      <c r="D5431" s="5" t="s">
        <v>26</v>
      </c>
      <c r="E5431" s="5">
        <v>25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10</v>
      </c>
      <c r="Q5431" s="5">
        <v>0</v>
      </c>
      <c r="R5431" s="5">
        <v>0</v>
      </c>
      <c r="S5431" s="5" t="s">
        <v>27</v>
      </c>
      <c r="T5431" s="5"/>
    </row>
    <row r="5432" spans="1:20" x14ac:dyDescent="0.25">
      <c r="A5432" s="5">
        <f>5425</f>
      </c>
      <c r="B5432" s="5" t="s">
        <v>5451</v>
      </c>
      <c r="C5432" s="5" t="s">
        <v>27</v>
      </c>
      <c r="D5432" s="5" t="s">
        <v>26</v>
      </c>
      <c r="E5432" s="5">
        <v>25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10</v>
      </c>
      <c r="Q5432" s="5">
        <v>0</v>
      </c>
      <c r="R5432" s="5">
        <v>0</v>
      </c>
      <c r="S5432" s="5" t="s">
        <v>27</v>
      </c>
      <c r="T5432" s="5"/>
    </row>
    <row r="5433" spans="1:20" x14ac:dyDescent="0.25">
      <c r="A5433" s="5">
        <f>5426</f>
      </c>
      <c r="B5433" s="5" t="s">
        <v>5452</v>
      </c>
      <c r="C5433" s="5" t="s">
        <v>27</v>
      </c>
      <c r="D5433" s="5" t="s">
        <v>26</v>
      </c>
      <c r="E5433" s="5">
        <v>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10</v>
      </c>
      <c r="Q5433" s="5">
        <v>0</v>
      </c>
      <c r="R5433" s="5">
        <v>0</v>
      </c>
      <c r="S5433" s="5" t="s">
        <v>27</v>
      </c>
      <c r="T5433" s="5"/>
    </row>
    <row r="5434" spans="1:20" x14ac:dyDescent="0.25">
      <c r="A5434" s="5">
        <f>5427</f>
      </c>
      <c r="B5434" s="5" t="s">
        <v>5453</v>
      </c>
      <c r="C5434" s="5" t="s">
        <v>27</v>
      </c>
      <c r="D5434" s="5" t="s">
        <v>26</v>
      </c>
      <c r="E5434" s="5">
        <v>25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10</v>
      </c>
      <c r="Q5434" s="5">
        <v>0</v>
      </c>
      <c r="R5434" s="5">
        <v>0</v>
      </c>
      <c r="S5434" s="5" t="s">
        <v>27</v>
      </c>
      <c r="T5434" s="5"/>
    </row>
    <row r="5435" spans="1:20" x14ac:dyDescent="0.25">
      <c r="A5435" s="5">
        <f>5428</f>
      </c>
      <c r="B5435" s="5" t="s">
        <v>5454</v>
      </c>
      <c r="C5435" s="5" t="s">
        <v>27</v>
      </c>
      <c r="D5435" s="5" t="s">
        <v>26</v>
      </c>
      <c r="E5435" s="5">
        <v>25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10</v>
      </c>
      <c r="Q5435" s="5">
        <v>0</v>
      </c>
      <c r="R5435" s="5">
        <v>0</v>
      </c>
      <c r="S5435" s="5" t="s">
        <v>27</v>
      </c>
      <c r="T5435" s="5"/>
    </row>
    <row r="5436" spans="1:20" x14ac:dyDescent="0.25">
      <c r="A5436" s="5">
        <f>5429</f>
      </c>
      <c r="B5436" s="5" t="s">
        <v>5455</v>
      </c>
      <c r="C5436" s="5" t="s">
        <v>27</v>
      </c>
      <c r="D5436" s="5" t="s">
        <v>26</v>
      </c>
      <c r="E5436" s="5">
        <v>25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10</v>
      </c>
      <c r="Q5436" s="5">
        <v>0</v>
      </c>
      <c r="R5436" s="5">
        <v>0</v>
      </c>
      <c r="S5436" s="5" t="s">
        <v>27</v>
      </c>
      <c r="T5436" s="5"/>
    </row>
    <row r="5437" spans="1:20" x14ac:dyDescent="0.25">
      <c r="A5437" s="5">
        <f>5430</f>
      </c>
      <c r="B5437" s="5" t="s">
        <v>5456</v>
      </c>
      <c r="C5437" s="5" t="s">
        <v>27</v>
      </c>
      <c r="D5437" s="5" t="s">
        <v>26</v>
      </c>
      <c r="E5437" s="5">
        <v>25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10</v>
      </c>
      <c r="Q5437" s="5">
        <v>0</v>
      </c>
      <c r="R5437" s="5">
        <v>0</v>
      </c>
      <c r="S5437" s="5" t="s">
        <v>27</v>
      </c>
      <c r="T5437" s="5"/>
    </row>
    <row r="5438" spans="1:20" x14ac:dyDescent="0.25">
      <c r="A5438" s="5">
        <f>5431</f>
      </c>
      <c r="B5438" s="5" t="s">
        <v>5457</v>
      </c>
      <c r="C5438" s="5" t="s">
        <v>27</v>
      </c>
      <c r="D5438" s="5" t="s">
        <v>26</v>
      </c>
      <c r="E5438" s="5">
        <v>25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10</v>
      </c>
      <c r="Q5438" s="5">
        <v>0</v>
      </c>
      <c r="R5438" s="5">
        <v>0</v>
      </c>
      <c r="S5438" s="5" t="s">
        <v>27</v>
      </c>
      <c r="T5438" s="5"/>
    </row>
    <row r="5439" spans="1:20" x14ac:dyDescent="0.25">
      <c r="A5439" s="5">
        <f>5432</f>
      </c>
      <c r="B5439" s="5" t="s">
        <v>5458</v>
      </c>
      <c r="C5439" s="5" t="s">
        <v>27</v>
      </c>
      <c r="D5439" s="5" t="s">
        <v>26</v>
      </c>
      <c r="E5439" s="5">
        <v>25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10</v>
      </c>
      <c r="Q5439" s="5">
        <v>0</v>
      </c>
      <c r="R5439" s="5">
        <v>0</v>
      </c>
      <c r="S5439" s="5" t="s">
        <v>27</v>
      </c>
      <c r="T5439" s="5"/>
    </row>
    <row r="5440" spans="1:20" x14ac:dyDescent="0.25">
      <c r="A5440" s="5">
        <f>5433</f>
      </c>
      <c r="B5440" s="5" t="s">
        <v>5459</v>
      </c>
      <c r="C5440" s="5" t="s">
        <v>27</v>
      </c>
      <c r="D5440" s="5" t="s">
        <v>26</v>
      </c>
      <c r="E5440" s="5">
        <v>25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10</v>
      </c>
      <c r="Q5440" s="5">
        <v>0</v>
      </c>
      <c r="R5440" s="5">
        <v>0</v>
      </c>
      <c r="S5440" s="5" t="s">
        <v>27</v>
      </c>
      <c r="T5440" s="5"/>
    </row>
    <row r="5441" spans="1:20" x14ac:dyDescent="0.25">
      <c r="A5441" s="5">
        <f>5434</f>
      </c>
      <c r="B5441" s="5" t="s">
        <v>5460</v>
      </c>
      <c r="C5441" s="5" t="s">
        <v>27</v>
      </c>
      <c r="D5441" s="5" t="s">
        <v>26</v>
      </c>
      <c r="E5441" s="5">
        <v>25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10</v>
      </c>
      <c r="Q5441" s="5">
        <v>0</v>
      </c>
      <c r="R5441" s="5">
        <v>0</v>
      </c>
      <c r="S5441" s="5" t="s">
        <v>27</v>
      </c>
      <c r="T5441" s="5"/>
    </row>
    <row r="5442" spans="1:20" x14ac:dyDescent="0.25">
      <c r="A5442" s="5">
        <f>5435</f>
      </c>
      <c r="B5442" s="5" t="s">
        <v>5461</v>
      </c>
      <c r="C5442" s="5" t="s">
        <v>27</v>
      </c>
      <c r="D5442" s="5" t="s">
        <v>26</v>
      </c>
      <c r="E5442" s="5">
        <v>25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10</v>
      </c>
      <c r="Q5442" s="5">
        <v>0</v>
      </c>
      <c r="R5442" s="5">
        <v>0</v>
      </c>
      <c r="S5442" s="5" t="s">
        <v>27</v>
      </c>
      <c r="T5442" s="5"/>
    </row>
    <row r="5443" spans="1:20" x14ac:dyDescent="0.25">
      <c r="A5443" s="5">
        <f>5436</f>
      </c>
      <c r="B5443" s="5" t="s">
        <v>5462</v>
      </c>
      <c r="C5443" s="5" t="s">
        <v>27</v>
      </c>
      <c r="D5443" s="5" t="s">
        <v>26</v>
      </c>
      <c r="E5443" s="5">
        <v>25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10</v>
      </c>
      <c r="Q5443" s="5">
        <v>0</v>
      </c>
      <c r="R5443" s="5">
        <v>0</v>
      </c>
      <c r="S5443" s="5" t="s">
        <v>27</v>
      </c>
      <c r="T5443" s="5"/>
    </row>
    <row r="5444" spans="1:20" x14ac:dyDescent="0.25">
      <c r="A5444" s="5">
        <f>5437</f>
      </c>
      <c r="B5444" s="5" t="s">
        <v>5463</v>
      </c>
      <c r="C5444" s="5" t="s">
        <v>27</v>
      </c>
      <c r="D5444" s="5" t="s">
        <v>26</v>
      </c>
      <c r="E5444" s="5">
        <v>25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10</v>
      </c>
      <c r="Q5444" s="5">
        <v>0</v>
      </c>
      <c r="R5444" s="5">
        <v>0</v>
      </c>
      <c r="S5444" s="5" t="s">
        <v>27</v>
      </c>
      <c r="T5444" s="5"/>
    </row>
    <row r="5445" spans="1:20" x14ac:dyDescent="0.25">
      <c r="A5445" s="5">
        <f>5438</f>
      </c>
      <c r="B5445" s="5" t="s">
        <v>5464</v>
      </c>
      <c r="C5445" s="5" t="s">
        <v>27</v>
      </c>
      <c r="D5445" s="5" t="s">
        <v>26</v>
      </c>
      <c r="E5445" s="5">
        <v>25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10</v>
      </c>
      <c r="Q5445" s="5">
        <v>0</v>
      </c>
      <c r="R5445" s="5">
        <v>0</v>
      </c>
      <c r="S5445" s="5" t="s">
        <v>27</v>
      </c>
      <c r="T5445" s="5"/>
    </row>
    <row r="5446" spans="1:20" x14ac:dyDescent="0.25">
      <c r="A5446" s="5">
        <f>5439</f>
      </c>
      <c r="B5446" s="5" t="s">
        <v>5465</v>
      </c>
      <c r="C5446" s="5" t="s">
        <v>27</v>
      </c>
      <c r="D5446" s="5" t="s">
        <v>26</v>
      </c>
      <c r="E5446" s="5">
        <v>25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10</v>
      </c>
      <c r="Q5446" s="5">
        <v>0</v>
      </c>
      <c r="R5446" s="5">
        <v>0</v>
      </c>
      <c r="S5446" s="5" t="s">
        <v>27</v>
      </c>
      <c r="T5446" s="5"/>
    </row>
    <row r="5447" spans="1:20" x14ac:dyDescent="0.25">
      <c r="A5447" s="5">
        <f>5440</f>
      </c>
      <c r="B5447" s="5" t="s">
        <v>5466</v>
      </c>
      <c r="C5447" s="5" t="s">
        <v>27</v>
      </c>
      <c r="D5447" s="5" t="s">
        <v>26</v>
      </c>
      <c r="E5447" s="5">
        <v>25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10</v>
      </c>
      <c r="Q5447" s="5">
        <v>0</v>
      </c>
      <c r="R5447" s="5">
        <v>0</v>
      </c>
      <c r="S5447" s="5" t="s">
        <v>27</v>
      </c>
      <c r="T5447" s="5"/>
    </row>
    <row r="5448" spans="1:20" x14ac:dyDescent="0.25">
      <c r="A5448" s="5">
        <f>5441</f>
      </c>
      <c r="B5448" s="5" t="s">
        <v>5467</v>
      </c>
      <c r="C5448" s="5" t="s">
        <v>27</v>
      </c>
      <c r="D5448" s="5" t="s">
        <v>26</v>
      </c>
      <c r="E5448" s="5">
        <v>25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10</v>
      </c>
      <c r="Q5448" s="5">
        <v>0</v>
      </c>
      <c r="R5448" s="5">
        <v>0</v>
      </c>
      <c r="S5448" s="5" t="s">
        <v>27</v>
      </c>
      <c r="T5448" s="5"/>
    </row>
    <row r="5449" spans="1:20" x14ac:dyDescent="0.25">
      <c r="A5449" s="5">
        <f>5442</f>
      </c>
      <c r="B5449" s="5" t="s">
        <v>5468</v>
      </c>
      <c r="C5449" s="5" t="s">
        <v>27</v>
      </c>
      <c r="D5449" s="5" t="s">
        <v>26</v>
      </c>
      <c r="E5449" s="5">
        <v>25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10</v>
      </c>
      <c r="Q5449" s="5">
        <v>0</v>
      </c>
      <c r="R5449" s="5">
        <v>0</v>
      </c>
      <c r="S5449" s="5" t="s">
        <v>27</v>
      </c>
      <c r="T5449" s="5"/>
    </row>
    <row r="5450" spans="1:20" x14ac:dyDescent="0.25">
      <c r="A5450" s="5">
        <f>5443</f>
      </c>
      <c r="B5450" s="5" t="s">
        <v>5469</v>
      </c>
      <c r="C5450" s="5" t="s">
        <v>27</v>
      </c>
      <c r="D5450" s="5" t="s">
        <v>26</v>
      </c>
      <c r="E5450" s="5">
        <v>25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10</v>
      </c>
      <c r="Q5450" s="5">
        <v>0</v>
      </c>
      <c r="R5450" s="5">
        <v>0</v>
      </c>
      <c r="S5450" s="5" t="s">
        <v>27</v>
      </c>
      <c r="T5450" s="5"/>
    </row>
    <row r="5451" spans="1:20" x14ac:dyDescent="0.25">
      <c r="A5451" s="5">
        <f>5444</f>
      </c>
      <c r="B5451" s="5" t="s">
        <v>5470</v>
      </c>
      <c r="C5451" s="5" t="s">
        <v>27</v>
      </c>
      <c r="D5451" s="5" t="s">
        <v>26</v>
      </c>
      <c r="E5451" s="5">
        <v>25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10</v>
      </c>
      <c r="Q5451" s="5">
        <v>0</v>
      </c>
      <c r="R5451" s="5">
        <v>0</v>
      </c>
      <c r="S5451" s="5" t="s">
        <v>27</v>
      </c>
      <c r="T5451" s="5"/>
    </row>
    <row r="5452" spans="1:20" x14ac:dyDescent="0.25">
      <c r="A5452" s="5">
        <f>5445</f>
      </c>
      <c r="B5452" s="5" t="s">
        <v>5471</v>
      </c>
      <c r="C5452" s="5" t="s">
        <v>27</v>
      </c>
      <c r="D5452" s="5" t="s">
        <v>26</v>
      </c>
      <c r="E5452" s="5">
        <v>25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10</v>
      </c>
      <c r="Q5452" s="5">
        <v>0</v>
      </c>
      <c r="R5452" s="5">
        <v>0</v>
      </c>
      <c r="S5452" s="5" t="s">
        <v>27</v>
      </c>
      <c r="T5452" s="5"/>
    </row>
    <row r="5453" spans="1:20" x14ac:dyDescent="0.25">
      <c r="A5453" s="5">
        <f>5446</f>
      </c>
      <c r="B5453" s="5" t="s">
        <v>5472</v>
      </c>
      <c r="C5453" s="5" t="s">
        <v>27</v>
      </c>
      <c r="D5453" s="5" t="s">
        <v>26</v>
      </c>
      <c r="E5453" s="5">
        <v>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10</v>
      </c>
      <c r="Q5453" s="5">
        <v>0</v>
      </c>
      <c r="R5453" s="5">
        <v>0</v>
      </c>
      <c r="S5453" s="5" t="s">
        <v>27</v>
      </c>
      <c r="T5453" s="5"/>
    </row>
    <row r="5454" spans="1:20" x14ac:dyDescent="0.25">
      <c r="A5454" s="5">
        <f>5447</f>
      </c>
      <c r="B5454" s="5" t="s">
        <v>5473</v>
      </c>
      <c r="C5454" s="5" t="s">
        <v>27</v>
      </c>
      <c r="D5454" s="5" t="s">
        <v>26</v>
      </c>
      <c r="E5454" s="5">
        <v>25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10</v>
      </c>
      <c r="Q5454" s="5">
        <v>0</v>
      </c>
      <c r="R5454" s="5">
        <v>0</v>
      </c>
      <c r="S5454" s="5" t="s">
        <v>27</v>
      </c>
      <c r="T5454" s="5"/>
    </row>
    <row r="5455" spans="1:20" x14ac:dyDescent="0.25">
      <c r="A5455" s="5">
        <f>5448</f>
      </c>
      <c r="B5455" s="5" t="s">
        <v>5474</v>
      </c>
      <c r="C5455" s="5" t="s">
        <v>27</v>
      </c>
      <c r="D5455" s="5" t="s">
        <v>26</v>
      </c>
      <c r="E5455" s="5">
        <v>25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10</v>
      </c>
      <c r="Q5455" s="5">
        <v>0</v>
      </c>
      <c r="R5455" s="5">
        <v>0</v>
      </c>
      <c r="S5455" s="5" t="s">
        <v>27</v>
      </c>
      <c r="T5455" s="5"/>
    </row>
    <row r="5456" spans="1:20" x14ac:dyDescent="0.25">
      <c r="A5456" s="5">
        <f>5449</f>
      </c>
      <c r="B5456" s="5" t="s">
        <v>5475</v>
      </c>
      <c r="C5456" s="5" t="s">
        <v>27</v>
      </c>
      <c r="D5456" s="5" t="s">
        <v>26</v>
      </c>
      <c r="E5456" s="5">
        <v>25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10</v>
      </c>
      <c r="Q5456" s="5">
        <v>0</v>
      </c>
      <c r="R5456" s="5">
        <v>0</v>
      </c>
      <c r="S5456" s="5" t="s">
        <v>27</v>
      </c>
      <c r="T5456" s="5"/>
    </row>
    <row r="5457" spans="1:20" x14ac:dyDescent="0.25">
      <c r="A5457" s="5">
        <f>5450</f>
      </c>
      <c r="B5457" s="5" t="s">
        <v>5476</v>
      </c>
      <c r="C5457" s="5" t="s">
        <v>27</v>
      </c>
      <c r="D5457" s="5" t="s">
        <v>26</v>
      </c>
      <c r="E5457" s="5">
        <v>25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10</v>
      </c>
      <c r="Q5457" s="5">
        <v>0</v>
      </c>
      <c r="R5457" s="5">
        <v>0</v>
      </c>
      <c r="S5457" s="5" t="s">
        <v>27</v>
      </c>
      <c r="T5457" s="5"/>
    </row>
    <row r="5458" spans="1:20" x14ac:dyDescent="0.25">
      <c r="A5458" s="5">
        <f>5451</f>
      </c>
      <c r="B5458" s="5" t="s">
        <v>5477</v>
      </c>
      <c r="C5458" s="5" t="s">
        <v>27</v>
      </c>
      <c r="D5458" s="5" t="s">
        <v>26</v>
      </c>
      <c r="E5458" s="5">
        <v>23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10</v>
      </c>
      <c r="Q5458" s="5">
        <v>0</v>
      </c>
      <c r="R5458" s="5">
        <v>0</v>
      </c>
      <c r="S5458" s="5" t="s">
        <v>27</v>
      </c>
      <c r="T5458" s="5"/>
    </row>
    <row r="5459" spans="1:20" x14ac:dyDescent="0.25">
      <c r="A5459" s="5">
        <f>5452</f>
      </c>
      <c r="B5459" s="5" t="s">
        <v>5478</v>
      </c>
      <c r="C5459" s="5" t="s">
        <v>27</v>
      </c>
      <c r="D5459" s="5" t="s">
        <v>26</v>
      </c>
      <c r="E5459" s="5">
        <v>21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10</v>
      </c>
      <c r="Q5459" s="5">
        <v>0</v>
      </c>
      <c r="R5459" s="5">
        <v>0</v>
      </c>
      <c r="S5459" s="5" t="s">
        <v>27</v>
      </c>
      <c r="T5459" s="5"/>
    </row>
    <row r="5460" spans="1:20" x14ac:dyDescent="0.25">
      <c r="A5460" s="5">
        <f>5453</f>
      </c>
      <c r="B5460" s="5" t="s">
        <v>5479</v>
      </c>
      <c r="C5460" s="5" t="s">
        <v>27</v>
      </c>
      <c r="D5460" s="5" t="s">
        <v>26</v>
      </c>
      <c r="E5460" s="5">
        <v>21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10</v>
      </c>
      <c r="Q5460" s="5">
        <v>0</v>
      </c>
      <c r="R5460" s="5">
        <v>0</v>
      </c>
      <c r="S5460" s="5" t="s">
        <v>27</v>
      </c>
      <c r="T5460" s="5"/>
    </row>
    <row r="5461" spans="1:20" x14ac:dyDescent="0.25">
      <c r="A5461" s="5">
        <f>5454</f>
      </c>
      <c r="B5461" s="5" t="s">
        <v>5480</v>
      </c>
      <c r="C5461" s="5" t="s">
        <v>27</v>
      </c>
      <c r="D5461" s="5" t="s">
        <v>26</v>
      </c>
      <c r="E5461" s="5">
        <v>21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10</v>
      </c>
      <c r="Q5461" s="5">
        <v>0</v>
      </c>
      <c r="R5461" s="5">
        <v>0</v>
      </c>
      <c r="S5461" s="5" t="s">
        <v>27</v>
      </c>
      <c r="T5461" s="5"/>
    </row>
    <row r="5462" spans="1:20" x14ac:dyDescent="0.25">
      <c r="A5462" s="5">
        <f>5455</f>
      </c>
      <c r="B5462" s="5" t="s">
        <v>5481</v>
      </c>
      <c r="C5462" s="5" t="s">
        <v>27</v>
      </c>
      <c r="D5462" s="5" t="s">
        <v>26</v>
      </c>
      <c r="E5462" s="5">
        <v>21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10</v>
      </c>
      <c r="Q5462" s="5">
        <v>0</v>
      </c>
      <c r="R5462" s="5">
        <v>0</v>
      </c>
      <c r="S5462" s="5" t="s">
        <v>27</v>
      </c>
      <c r="T5462" s="5"/>
    </row>
    <row r="5463" spans="1:20" x14ac:dyDescent="0.25">
      <c r="A5463" s="5">
        <f>5456</f>
      </c>
      <c r="B5463" s="5" t="s">
        <v>5482</v>
      </c>
      <c r="C5463" s="5" t="s">
        <v>27</v>
      </c>
      <c r="D5463" s="5" t="s">
        <v>26</v>
      </c>
      <c r="E5463" s="5">
        <v>21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10</v>
      </c>
      <c r="Q5463" s="5">
        <v>0</v>
      </c>
      <c r="R5463" s="5">
        <v>0</v>
      </c>
      <c r="S5463" s="5" t="s">
        <v>27</v>
      </c>
      <c r="T5463" s="5"/>
    </row>
    <row r="5464" spans="1:20" x14ac:dyDescent="0.25">
      <c r="A5464" s="5">
        <f>5457</f>
      </c>
      <c r="B5464" s="5" t="s">
        <v>5483</v>
      </c>
      <c r="C5464" s="5" t="s">
        <v>27</v>
      </c>
      <c r="D5464" s="5" t="s">
        <v>26</v>
      </c>
      <c r="E5464" s="5">
        <v>21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10</v>
      </c>
      <c r="Q5464" s="5">
        <v>0</v>
      </c>
      <c r="R5464" s="5">
        <v>0</v>
      </c>
      <c r="S5464" s="5" t="s">
        <v>27</v>
      </c>
      <c r="T5464" s="5"/>
    </row>
    <row r="5465" spans="1:20" x14ac:dyDescent="0.25">
      <c r="A5465" s="5">
        <f>5458</f>
      </c>
      <c r="B5465" s="5" t="s">
        <v>5484</v>
      </c>
      <c r="C5465" s="5" t="s">
        <v>27</v>
      </c>
      <c r="D5465" s="5" t="s">
        <v>26</v>
      </c>
      <c r="E5465" s="5">
        <v>21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10</v>
      </c>
      <c r="Q5465" s="5">
        <v>0</v>
      </c>
      <c r="R5465" s="5">
        <v>0</v>
      </c>
      <c r="S5465" s="5" t="s">
        <v>27</v>
      </c>
      <c r="T5465" s="5"/>
    </row>
    <row r="5466" spans="1:20" x14ac:dyDescent="0.25">
      <c r="A5466" s="5">
        <f>5459</f>
      </c>
      <c r="B5466" s="5" t="s">
        <v>5485</v>
      </c>
      <c r="C5466" s="5" t="s">
        <v>27</v>
      </c>
      <c r="D5466" s="5" t="s">
        <v>26</v>
      </c>
      <c r="E5466" s="5">
        <v>21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10</v>
      </c>
      <c r="Q5466" s="5">
        <v>0</v>
      </c>
      <c r="R5466" s="5">
        <v>0</v>
      </c>
      <c r="S5466" s="5" t="s">
        <v>27</v>
      </c>
      <c r="T5466" s="5"/>
    </row>
    <row r="5467" spans="1:20" x14ac:dyDescent="0.25">
      <c r="A5467" s="5">
        <f>5460</f>
      </c>
      <c r="B5467" s="5" t="s">
        <v>5486</v>
      </c>
      <c r="C5467" s="5" t="s">
        <v>27</v>
      </c>
      <c r="D5467" s="5" t="s">
        <v>26</v>
      </c>
      <c r="E5467" s="5">
        <v>21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10</v>
      </c>
      <c r="Q5467" s="5">
        <v>0</v>
      </c>
      <c r="R5467" s="5">
        <v>0</v>
      </c>
      <c r="S5467" s="5" t="s">
        <v>27</v>
      </c>
      <c r="T5467" s="5"/>
    </row>
    <row r="5468" spans="1:20" x14ac:dyDescent="0.25">
      <c r="A5468" s="5">
        <f>5461</f>
      </c>
      <c r="B5468" s="5" t="s">
        <v>5487</v>
      </c>
      <c r="C5468" s="5" t="s">
        <v>27</v>
      </c>
      <c r="D5468" s="5" t="s">
        <v>26</v>
      </c>
      <c r="E5468" s="5">
        <v>21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10</v>
      </c>
      <c r="Q5468" s="5">
        <v>0</v>
      </c>
      <c r="R5468" s="5">
        <v>0</v>
      </c>
      <c r="S5468" s="5" t="s">
        <v>27</v>
      </c>
      <c r="T5468" s="5"/>
    </row>
    <row r="5469" spans="1:20" x14ac:dyDescent="0.25">
      <c r="A5469" s="5">
        <f>5462</f>
      </c>
      <c r="B5469" s="5" t="s">
        <v>5488</v>
      </c>
      <c r="C5469" s="5" t="s">
        <v>27</v>
      </c>
      <c r="D5469" s="5" t="s">
        <v>26</v>
      </c>
      <c r="E5469" s="5">
        <v>21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10</v>
      </c>
      <c r="Q5469" s="5">
        <v>0</v>
      </c>
      <c r="R5469" s="5">
        <v>0</v>
      </c>
      <c r="S5469" s="5" t="s">
        <v>27</v>
      </c>
      <c r="T5469" s="5"/>
    </row>
    <row r="5470" spans="1:20" x14ac:dyDescent="0.25">
      <c r="A5470" s="5">
        <f>5463</f>
      </c>
      <c r="B5470" s="5" t="s">
        <v>5489</v>
      </c>
      <c r="C5470" s="5" t="s">
        <v>27</v>
      </c>
      <c r="D5470" s="5" t="s">
        <v>26</v>
      </c>
      <c r="E5470" s="5">
        <v>21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</v>
      </c>
      <c r="Q5470" s="5">
        <v>0</v>
      </c>
      <c r="R5470" s="5">
        <v>0</v>
      </c>
      <c r="S5470" s="5" t="s">
        <v>27</v>
      </c>
      <c r="T5470" s="5"/>
    </row>
    <row r="5471" spans="1:20" x14ac:dyDescent="0.25">
      <c r="A5471" s="5">
        <f>5464</f>
      </c>
      <c r="B5471" s="5" t="s">
        <v>5490</v>
      </c>
      <c r="C5471" s="5" t="s">
        <v>27</v>
      </c>
      <c r="D5471" s="5" t="s">
        <v>26</v>
      </c>
      <c r="E5471" s="5">
        <v>21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</v>
      </c>
      <c r="Q5471" s="5">
        <v>0</v>
      </c>
      <c r="R5471" s="5">
        <v>0</v>
      </c>
      <c r="S5471" s="5" t="s">
        <v>27</v>
      </c>
      <c r="T5471" s="5"/>
    </row>
    <row r="5472" spans="1:20" x14ac:dyDescent="0.25">
      <c r="A5472" s="5">
        <f>5465</f>
      </c>
      <c r="B5472" s="5" t="s">
        <v>5491</v>
      </c>
      <c r="C5472" s="5" t="s">
        <v>27</v>
      </c>
      <c r="D5472" s="5" t="s">
        <v>26</v>
      </c>
      <c r="E5472" s="5">
        <v>21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10</v>
      </c>
      <c r="Q5472" s="5">
        <v>0</v>
      </c>
      <c r="R5472" s="5">
        <v>0</v>
      </c>
      <c r="S5472" s="5" t="s">
        <v>27</v>
      </c>
      <c r="T5472" s="5"/>
    </row>
    <row r="5473" spans="1:20" x14ac:dyDescent="0.25">
      <c r="A5473" s="5">
        <f>5466</f>
      </c>
      <c r="B5473" s="5" t="s">
        <v>5492</v>
      </c>
      <c r="C5473" s="5" t="s">
        <v>27</v>
      </c>
      <c r="D5473" s="5" t="s">
        <v>26</v>
      </c>
      <c r="E5473" s="5">
        <v>21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10</v>
      </c>
      <c r="Q5473" s="5">
        <v>0</v>
      </c>
      <c r="R5473" s="5">
        <v>0</v>
      </c>
      <c r="S5473" s="5" t="s">
        <v>27</v>
      </c>
      <c r="T5473" s="5"/>
    </row>
    <row r="5474" spans="1:20" x14ac:dyDescent="0.25">
      <c r="A5474" s="5">
        <f>5467</f>
      </c>
      <c r="B5474" s="5" t="s">
        <v>5493</v>
      </c>
      <c r="C5474" s="5" t="s">
        <v>27</v>
      </c>
      <c r="D5474" s="5" t="s">
        <v>26</v>
      </c>
      <c r="E5474" s="5">
        <v>22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10</v>
      </c>
      <c r="Q5474" s="5">
        <v>0</v>
      </c>
      <c r="R5474" s="5">
        <v>0</v>
      </c>
      <c r="S5474" s="5" t="s">
        <v>27</v>
      </c>
      <c r="T5474" s="5"/>
    </row>
    <row r="5475" spans="1:20" x14ac:dyDescent="0.25">
      <c r="A5475" s="5">
        <f>5468</f>
      </c>
      <c r="B5475" s="5" t="s">
        <v>5494</v>
      </c>
      <c r="C5475" s="5" t="s">
        <v>27</v>
      </c>
      <c r="D5475" s="5" t="s">
        <v>26</v>
      </c>
      <c r="E5475" s="5">
        <v>22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10</v>
      </c>
      <c r="Q5475" s="5">
        <v>0</v>
      </c>
      <c r="R5475" s="5">
        <v>0</v>
      </c>
      <c r="S5475" s="5" t="s">
        <v>27</v>
      </c>
      <c r="T5475" s="5"/>
    </row>
    <row r="5476" spans="1:20" x14ac:dyDescent="0.25">
      <c r="A5476" s="5">
        <f>5469</f>
      </c>
      <c r="B5476" s="5" t="s">
        <v>5495</v>
      </c>
      <c r="C5476" s="5" t="s">
        <v>27</v>
      </c>
      <c r="D5476" s="5" t="s">
        <v>26</v>
      </c>
      <c r="E5476" s="5">
        <v>22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10</v>
      </c>
      <c r="Q5476" s="5">
        <v>0</v>
      </c>
      <c r="R5476" s="5">
        <v>0</v>
      </c>
      <c r="S5476" s="5" t="s">
        <v>27</v>
      </c>
      <c r="T5476" s="5"/>
    </row>
    <row r="5477" spans="1:20" x14ac:dyDescent="0.25">
      <c r="A5477" s="5">
        <f>5470</f>
      </c>
      <c r="B5477" s="5" t="s">
        <v>5496</v>
      </c>
      <c r="C5477" s="5" t="s">
        <v>27</v>
      </c>
      <c r="D5477" s="5" t="s">
        <v>26</v>
      </c>
      <c r="E5477" s="5">
        <v>22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10</v>
      </c>
      <c r="Q5477" s="5">
        <v>0</v>
      </c>
      <c r="R5477" s="5">
        <v>0</v>
      </c>
      <c r="S5477" s="5" t="s">
        <v>27</v>
      </c>
      <c r="T5477" s="5"/>
    </row>
    <row r="5478" spans="1:20" x14ac:dyDescent="0.25">
      <c r="A5478" s="5">
        <f>5471</f>
      </c>
      <c r="B5478" s="5" t="s">
        <v>5497</v>
      </c>
      <c r="C5478" s="5" t="s">
        <v>27</v>
      </c>
      <c r="D5478" s="5" t="s">
        <v>26</v>
      </c>
      <c r="E5478" s="5">
        <v>22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10</v>
      </c>
      <c r="Q5478" s="5">
        <v>0</v>
      </c>
      <c r="R5478" s="5">
        <v>0</v>
      </c>
      <c r="S5478" s="5" t="s">
        <v>27</v>
      </c>
      <c r="T5478" s="5"/>
    </row>
    <row r="5479" spans="1:20" x14ac:dyDescent="0.25">
      <c r="A5479" s="5">
        <f>5472</f>
      </c>
      <c r="B5479" s="5" t="s">
        <v>5498</v>
      </c>
      <c r="C5479" s="5" t="s">
        <v>27</v>
      </c>
      <c r="D5479" s="5" t="s">
        <v>26</v>
      </c>
      <c r="E5479" s="5">
        <v>22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10</v>
      </c>
      <c r="Q5479" s="5">
        <v>0</v>
      </c>
      <c r="R5479" s="5">
        <v>0</v>
      </c>
      <c r="S5479" s="5" t="s">
        <v>27</v>
      </c>
      <c r="T5479" s="5"/>
    </row>
    <row r="5480" spans="1:20" x14ac:dyDescent="0.25">
      <c r="A5480" s="5">
        <f>5473</f>
      </c>
      <c r="B5480" s="5" t="s">
        <v>5499</v>
      </c>
      <c r="C5480" s="5" t="s">
        <v>27</v>
      </c>
      <c r="D5480" s="5" t="s">
        <v>26</v>
      </c>
      <c r="E5480" s="5">
        <v>22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10</v>
      </c>
      <c r="Q5480" s="5">
        <v>0</v>
      </c>
      <c r="R5480" s="5">
        <v>0</v>
      </c>
      <c r="S5480" s="5" t="s">
        <v>27</v>
      </c>
      <c r="T5480" s="5"/>
    </row>
    <row r="5481" spans="1:20" x14ac:dyDescent="0.25">
      <c r="A5481" s="5">
        <f>5474</f>
      </c>
      <c r="B5481" s="5" t="s">
        <v>5500</v>
      </c>
      <c r="C5481" s="5" t="s">
        <v>27</v>
      </c>
      <c r="D5481" s="5" t="s">
        <v>26</v>
      </c>
      <c r="E5481" s="5">
        <v>22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10</v>
      </c>
      <c r="Q5481" s="5">
        <v>0</v>
      </c>
      <c r="R5481" s="5">
        <v>0</v>
      </c>
      <c r="S5481" s="5" t="s">
        <v>27</v>
      </c>
      <c r="T5481" s="5"/>
    </row>
    <row r="5482" spans="1:20" x14ac:dyDescent="0.25">
      <c r="A5482" s="5">
        <f>5475</f>
      </c>
      <c r="B5482" s="5" t="s">
        <v>5501</v>
      </c>
      <c r="C5482" s="5" t="s">
        <v>27</v>
      </c>
      <c r="D5482" s="5" t="s">
        <v>26</v>
      </c>
      <c r="E5482" s="5">
        <v>22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10</v>
      </c>
      <c r="Q5482" s="5">
        <v>0</v>
      </c>
      <c r="R5482" s="5">
        <v>0</v>
      </c>
      <c r="S5482" s="5" t="s">
        <v>27</v>
      </c>
      <c r="T5482" s="5"/>
    </row>
    <row r="5483" spans="1:20" x14ac:dyDescent="0.25">
      <c r="A5483" s="5">
        <f>5476</f>
      </c>
      <c r="B5483" s="5" t="s">
        <v>5502</v>
      </c>
      <c r="C5483" s="5" t="s">
        <v>27</v>
      </c>
      <c r="D5483" s="5" t="s">
        <v>26</v>
      </c>
      <c r="E5483" s="5">
        <v>22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10</v>
      </c>
      <c r="Q5483" s="5">
        <v>0</v>
      </c>
      <c r="R5483" s="5">
        <v>0</v>
      </c>
      <c r="S5483" s="5" t="s">
        <v>27</v>
      </c>
      <c r="T5483" s="5"/>
    </row>
    <row r="5484" spans="1:20" x14ac:dyDescent="0.25">
      <c r="A5484" s="5">
        <f>5477</f>
      </c>
      <c r="B5484" s="5" t="s">
        <v>5503</v>
      </c>
      <c r="C5484" s="5" t="s">
        <v>27</v>
      </c>
      <c r="D5484" s="5" t="s">
        <v>26</v>
      </c>
      <c r="E5484" s="5">
        <v>22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10</v>
      </c>
      <c r="Q5484" s="5">
        <v>0</v>
      </c>
      <c r="R5484" s="5">
        <v>0</v>
      </c>
      <c r="S5484" s="5" t="s">
        <v>27</v>
      </c>
      <c r="T5484" s="5"/>
    </row>
    <row r="5485" spans="1:20" x14ac:dyDescent="0.25">
      <c r="A5485" s="5">
        <f>5478</f>
      </c>
      <c r="B5485" s="5" t="s">
        <v>5504</v>
      </c>
      <c r="C5485" s="5" t="s">
        <v>27</v>
      </c>
      <c r="D5485" s="5" t="s">
        <v>26</v>
      </c>
      <c r="E5485" s="5">
        <v>22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10</v>
      </c>
      <c r="Q5485" s="5">
        <v>0</v>
      </c>
      <c r="R5485" s="5">
        <v>0</v>
      </c>
      <c r="S5485" s="5" t="s">
        <v>27</v>
      </c>
      <c r="T5485" s="5"/>
    </row>
    <row r="5486" spans="1:20" x14ac:dyDescent="0.25">
      <c r="A5486" s="5">
        <f>5479</f>
      </c>
      <c r="B5486" s="5" t="s">
        <v>5505</v>
      </c>
      <c r="C5486" s="5" t="s">
        <v>27</v>
      </c>
      <c r="D5486" s="5" t="s">
        <v>26</v>
      </c>
      <c r="E5486" s="5">
        <v>22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10</v>
      </c>
      <c r="Q5486" s="5">
        <v>0</v>
      </c>
      <c r="R5486" s="5">
        <v>0</v>
      </c>
      <c r="S5486" s="5" t="s">
        <v>27</v>
      </c>
      <c r="T5486" s="5"/>
    </row>
    <row r="5487" spans="1:20" x14ac:dyDescent="0.25">
      <c r="A5487" s="5">
        <f>5480</f>
      </c>
      <c r="B5487" s="5" t="s">
        <v>5506</v>
      </c>
      <c r="C5487" s="5" t="s">
        <v>27</v>
      </c>
      <c r="D5487" s="5" t="s">
        <v>26</v>
      </c>
      <c r="E5487" s="5">
        <v>22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10</v>
      </c>
      <c r="Q5487" s="5">
        <v>0</v>
      </c>
      <c r="R5487" s="5">
        <v>0</v>
      </c>
      <c r="S5487" s="5" t="s">
        <v>27</v>
      </c>
      <c r="T5487" s="5"/>
    </row>
    <row r="5488" spans="1:20" x14ac:dyDescent="0.25">
      <c r="A5488" s="5">
        <f>5481</f>
      </c>
      <c r="B5488" s="5" t="s">
        <v>5507</v>
      </c>
      <c r="C5488" s="5" t="s">
        <v>27</v>
      </c>
      <c r="D5488" s="5" t="s">
        <v>26</v>
      </c>
      <c r="E5488" s="5">
        <v>22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10</v>
      </c>
      <c r="Q5488" s="5">
        <v>0</v>
      </c>
      <c r="R5488" s="5">
        <v>0</v>
      </c>
      <c r="S5488" s="5" t="s">
        <v>27</v>
      </c>
      <c r="T5488" s="5"/>
    </row>
    <row r="5489" spans="1:20" x14ac:dyDescent="0.25">
      <c r="A5489" s="5">
        <f>5482</f>
      </c>
      <c r="B5489" s="5" t="s">
        <v>5508</v>
      </c>
      <c r="C5489" s="5" t="s">
        <v>27</v>
      </c>
      <c r="D5489" s="5" t="s">
        <v>26</v>
      </c>
      <c r="E5489" s="5">
        <v>22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10</v>
      </c>
      <c r="Q5489" s="5">
        <v>0</v>
      </c>
      <c r="R5489" s="5">
        <v>0</v>
      </c>
      <c r="S5489" s="5" t="s">
        <v>27</v>
      </c>
      <c r="T5489" s="5"/>
    </row>
    <row r="5490" spans="1:20" x14ac:dyDescent="0.25">
      <c r="A5490" s="5">
        <f>5483</f>
      </c>
      <c r="B5490" s="5" t="s">
        <v>5509</v>
      </c>
      <c r="C5490" s="5" t="s">
        <v>27</v>
      </c>
      <c r="D5490" s="5" t="s">
        <v>26</v>
      </c>
      <c r="E5490" s="5">
        <v>22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10</v>
      </c>
      <c r="Q5490" s="5">
        <v>0</v>
      </c>
      <c r="R5490" s="5">
        <v>0</v>
      </c>
      <c r="S5490" s="5" t="s">
        <v>27</v>
      </c>
      <c r="T5490" s="5"/>
    </row>
    <row r="5491" spans="1:20" x14ac:dyDescent="0.25">
      <c r="A5491" s="5">
        <f>5484</f>
      </c>
      <c r="B5491" s="5" t="s">
        <v>5510</v>
      </c>
      <c r="C5491" s="5" t="s">
        <v>27</v>
      </c>
      <c r="D5491" s="5" t="s">
        <v>26</v>
      </c>
      <c r="E5491" s="5">
        <v>22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10</v>
      </c>
      <c r="Q5491" s="5">
        <v>0</v>
      </c>
      <c r="R5491" s="5">
        <v>0</v>
      </c>
      <c r="S5491" s="5" t="s">
        <v>27</v>
      </c>
      <c r="T5491" s="5"/>
    </row>
    <row r="5492" spans="1:20" x14ac:dyDescent="0.25">
      <c r="A5492" s="5">
        <f>5485</f>
      </c>
      <c r="B5492" s="5" t="s">
        <v>5511</v>
      </c>
      <c r="C5492" s="5" t="s">
        <v>27</v>
      </c>
      <c r="D5492" s="5" t="s">
        <v>26</v>
      </c>
      <c r="E5492" s="5">
        <v>22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10</v>
      </c>
      <c r="Q5492" s="5">
        <v>0</v>
      </c>
      <c r="R5492" s="5">
        <v>0</v>
      </c>
      <c r="S5492" s="5" t="s">
        <v>27</v>
      </c>
      <c r="T5492" s="5"/>
    </row>
    <row r="5493" spans="1:20" x14ac:dyDescent="0.25">
      <c r="A5493" s="5">
        <f>5486</f>
      </c>
      <c r="B5493" s="5" t="s">
        <v>5512</v>
      </c>
      <c r="C5493" s="5" t="s">
        <v>27</v>
      </c>
      <c r="D5493" s="5" t="s">
        <v>26</v>
      </c>
      <c r="E5493" s="5">
        <v>22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10</v>
      </c>
      <c r="Q5493" s="5">
        <v>0</v>
      </c>
      <c r="R5493" s="5">
        <v>0</v>
      </c>
      <c r="S5493" s="5" t="s">
        <v>27</v>
      </c>
      <c r="T5493" s="5"/>
    </row>
    <row r="5494" spans="1:20" x14ac:dyDescent="0.25">
      <c r="A5494" s="5">
        <f>5487</f>
      </c>
      <c r="B5494" s="5" t="s">
        <v>5513</v>
      </c>
      <c r="C5494" s="5" t="s">
        <v>27</v>
      </c>
      <c r="D5494" s="5" t="s">
        <v>26</v>
      </c>
      <c r="E5494" s="5">
        <v>22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10</v>
      </c>
      <c r="Q5494" s="5">
        <v>0</v>
      </c>
      <c r="R5494" s="5">
        <v>0</v>
      </c>
      <c r="S5494" s="5" t="s">
        <v>27</v>
      </c>
      <c r="T5494" s="5"/>
    </row>
    <row r="5495" spans="1:20" x14ac:dyDescent="0.25">
      <c r="A5495" s="5">
        <f>5488</f>
      </c>
      <c r="B5495" s="5" t="s">
        <v>5514</v>
      </c>
      <c r="C5495" s="5" t="s">
        <v>27</v>
      </c>
      <c r="D5495" s="5" t="s">
        <v>26</v>
      </c>
      <c r="E5495" s="5">
        <v>22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10</v>
      </c>
      <c r="Q5495" s="5">
        <v>0</v>
      </c>
      <c r="R5495" s="5">
        <v>0</v>
      </c>
      <c r="S5495" s="5" t="s">
        <v>27</v>
      </c>
      <c r="T5495" s="5"/>
    </row>
    <row r="5496" spans="1:20" x14ac:dyDescent="0.25">
      <c r="A5496" s="5">
        <f>5489</f>
      </c>
      <c r="B5496" s="5" t="s">
        <v>5515</v>
      </c>
      <c r="C5496" s="5" t="s">
        <v>27</v>
      </c>
      <c r="D5496" s="5" t="s">
        <v>26</v>
      </c>
      <c r="E5496" s="5">
        <v>22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10</v>
      </c>
      <c r="Q5496" s="5">
        <v>0</v>
      </c>
      <c r="R5496" s="5">
        <v>0</v>
      </c>
      <c r="S5496" s="5" t="s">
        <v>27</v>
      </c>
      <c r="T5496" s="5"/>
    </row>
    <row r="5497" spans="1:20" x14ac:dyDescent="0.25">
      <c r="A5497" s="5">
        <f>5490</f>
      </c>
      <c r="B5497" s="5" t="s">
        <v>5516</v>
      </c>
      <c r="C5497" s="5" t="s">
        <v>27</v>
      </c>
      <c r="D5497" s="5" t="s">
        <v>26</v>
      </c>
      <c r="E5497" s="5">
        <v>22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10</v>
      </c>
      <c r="Q5497" s="5">
        <v>0</v>
      </c>
      <c r="R5497" s="5">
        <v>0</v>
      </c>
      <c r="S5497" s="5" t="s">
        <v>27</v>
      </c>
      <c r="T5497" s="5"/>
    </row>
    <row r="5498" spans="1:20" x14ac:dyDescent="0.25">
      <c r="A5498" s="5">
        <f>5491</f>
      </c>
      <c r="B5498" s="5" t="s">
        <v>5517</v>
      </c>
      <c r="C5498" s="5" t="s">
        <v>27</v>
      </c>
      <c r="D5498" s="5" t="s">
        <v>26</v>
      </c>
      <c r="E5498" s="5">
        <v>22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10</v>
      </c>
      <c r="Q5498" s="5">
        <v>0</v>
      </c>
      <c r="R5498" s="5">
        <v>0</v>
      </c>
      <c r="S5498" s="5" t="s">
        <v>27</v>
      </c>
      <c r="T5498" s="5"/>
    </row>
    <row r="5499" spans="1:20" x14ac:dyDescent="0.25">
      <c r="A5499" s="5">
        <f>5492</f>
      </c>
      <c r="B5499" s="5" t="s">
        <v>5518</v>
      </c>
      <c r="C5499" s="5" t="s">
        <v>27</v>
      </c>
      <c r="D5499" s="5" t="s">
        <v>26</v>
      </c>
      <c r="E5499" s="5">
        <v>22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10</v>
      </c>
      <c r="Q5499" s="5">
        <v>0</v>
      </c>
      <c r="R5499" s="5">
        <v>0</v>
      </c>
      <c r="S5499" s="5" t="s">
        <v>27</v>
      </c>
      <c r="T5499" s="5"/>
    </row>
    <row r="5500" spans="1:20" x14ac:dyDescent="0.25">
      <c r="A5500" s="5">
        <f>5493</f>
      </c>
      <c r="B5500" s="5" t="s">
        <v>5519</v>
      </c>
      <c r="C5500" s="5" t="s">
        <v>27</v>
      </c>
      <c r="D5500" s="5" t="s">
        <v>26</v>
      </c>
      <c r="E5500" s="5">
        <v>22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10</v>
      </c>
      <c r="Q5500" s="5">
        <v>0</v>
      </c>
      <c r="R5500" s="5">
        <v>0</v>
      </c>
      <c r="S5500" s="5" t="s">
        <v>27</v>
      </c>
      <c r="T5500" s="5"/>
    </row>
    <row r="5501" spans="1:20" x14ac:dyDescent="0.25">
      <c r="A5501" s="5">
        <f>5494</f>
      </c>
      <c r="B5501" s="5" t="s">
        <v>5520</v>
      </c>
      <c r="C5501" s="5" t="s">
        <v>27</v>
      </c>
      <c r="D5501" s="5" t="s">
        <v>26</v>
      </c>
      <c r="E5501" s="5">
        <v>22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10</v>
      </c>
      <c r="Q5501" s="5">
        <v>0</v>
      </c>
      <c r="R5501" s="5">
        <v>0</v>
      </c>
      <c r="S5501" s="5" t="s">
        <v>27</v>
      </c>
      <c r="T5501" s="5"/>
    </row>
    <row r="5502" spans="1:20" x14ac:dyDescent="0.25">
      <c r="A5502" s="5">
        <f>5495</f>
      </c>
      <c r="B5502" s="5" t="s">
        <v>5521</v>
      </c>
      <c r="C5502" s="5" t="s">
        <v>27</v>
      </c>
      <c r="D5502" s="5" t="s">
        <v>26</v>
      </c>
      <c r="E5502" s="5">
        <v>22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10</v>
      </c>
      <c r="Q5502" s="5">
        <v>0</v>
      </c>
      <c r="R5502" s="5">
        <v>0</v>
      </c>
      <c r="S5502" s="5" t="s">
        <v>27</v>
      </c>
      <c r="T5502" s="5"/>
    </row>
    <row r="5503" spans="1:20" x14ac:dyDescent="0.25">
      <c r="A5503" s="5">
        <f>5496</f>
      </c>
      <c r="B5503" s="5" t="s">
        <v>5522</v>
      </c>
      <c r="C5503" s="5" t="s">
        <v>27</v>
      </c>
      <c r="D5503" s="5" t="s">
        <v>26</v>
      </c>
      <c r="E5503" s="5">
        <v>22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10</v>
      </c>
      <c r="Q5503" s="5">
        <v>0</v>
      </c>
      <c r="R5503" s="5">
        <v>0</v>
      </c>
      <c r="S5503" s="5" t="s">
        <v>27</v>
      </c>
      <c r="T5503" s="5"/>
    </row>
    <row r="5504" spans="1:20" x14ac:dyDescent="0.25">
      <c r="A5504" s="5">
        <f>5497</f>
      </c>
      <c r="B5504" s="5" t="s">
        <v>5523</v>
      </c>
      <c r="C5504" s="5" t="s">
        <v>27</v>
      </c>
      <c r="D5504" s="5" t="s">
        <v>26</v>
      </c>
      <c r="E5504" s="5">
        <v>22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10</v>
      </c>
      <c r="Q5504" s="5">
        <v>0</v>
      </c>
      <c r="R5504" s="5">
        <v>0</v>
      </c>
      <c r="S5504" s="5" t="s">
        <v>27</v>
      </c>
      <c r="T5504" s="5"/>
    </row>
    <row r="5505" spans="1:20" x14ac:dyDescent="0.25">
      <c r="A5505" s="5">
        <f>5498</f>
      </c>
      <c r="B5505" s="5" t="s">
        <v>5524</v>
      </c>
      <c r="C5505" s="5" t="s">
        <v>27</v>
      </c>
      <c r="D5505" s="5" t="s">
        <v>26</v>
      </c>
      <c r="E5505" s="5">
        <v>22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10</v>
      </c>
      <c r="Q5505" s="5">
        <v>0</v>
      </c>
      <c r="R5505" s="5">
        <v>0</v>
      </c>
      <c r="S5505" s="5" t="s">
        <v>27</v>
      </c>
      <c r="T5505" s="5"/>
    </row>
    <row r="5506" spans="1:20" x14ac:dyDescent="0.25">
      <c r="A5506" s="5">
        <f>5499</f>
      </c>
      <c r="B5506" s="5" t="s">
        <v>5525</v>
      </c>
      <c r="C5506" s="5" t="s">
        <v>27</v>
      </c>
      <c r="D5506" s="5" t="s">
        <v>26</v>
      </c>
      <c r="E5506" s="5">
        <v>22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10</v>
      </c>
      <c r="Q5506" s="5">
        <v>0</v>
      </c>
      <c r="R5506" s="5">
        <v>0</v>
      </c>
      <c r="S5506" s="5" t="s">
        <v>27</v>
      </c>
      <c r="T5506" s="5"/>
    </row>
    <row r="5507" spans="1:20" x14ac:dyDescent="0.25">
      <c r="A5507" s="5">
        <f>5500</f>
      </c>
      <c r="B5507" s="5" t="s">
        <v>5526</v>
      </c>
      <c r="C5507" s="5" t="s">
        <v>27</v>
      </c>
      <c r="D5507" s="5" t="s">
        <v>26</v>
      </c>
      <c r="E5507" s="5">
        <v>22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10</v>
      </c>
      <c r="Q5507" s="5">
        <v>0</v>
      </c>
      <c r="R5507" s="5">
        <v>0</v>
      </c>
      <c r="S5507" s="5" t="s">
        <v>27</v>
      </c>
      <c r="T5507" s="5"/>
    </row>
    <row r="5508" spans="1:20" x14ac:dyDescent="0.25">
      <c r="A5508" s="5">
        <f>5501</f>
      </c>
      <c r="B5508" s="5" t="s">
        <v>5527</v>
      </c>
      <c r="C5508" s="5" t="s">
        <v>27</v>
      </c>
      <c r="D5508" s="5" t="s">
        <v>26</v>
      </c>
      <c r="E5508" s="5">
        <v>22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10</v>
      </c>
      <c r="Q5508" s="5">
        <v>0</v>
      </c>
      <c r="R5508" s="5">
        <v>0</v>
      </c>
      <c r="S5508" s="5" t="s">
        <v>27</v>
      </c>
      <c r="T5508" s="5"/>
    </row>
    <row r="5509" spans="1:20" x14ac:dyDescent="0.25">
      <c r="A5509" s="5">
        <f>5502</f>
      </c>
      <c r="B5509" s="5" t="s">
        <v>5528</v>
      </c>
      <c r="C5509" s="5" t="s">
        <v>27</v>
      </c>
      <c r="D5509" s="5" t="s">
        <v>26</v>
      </c>
      <c r="E5509" s="5">
        <v>22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10</v>
      </c>
      <c r="Q5509" s="5">
        <v>0</v>
      </c>
      <c r="R5509" s="5">
        <v>0</v>
      </c>
      <c r="S5509" s="5" t="s">
        <v>27</v>
      </c>
      <c r="T5509" s="5"/>
    </row>
    <row r="5510" spans="1:20" x14ac:dyDescent="0.25">
      <c r="A5510" s="5">
        <f>5503</f>
      </c>
      <c r="B5510" s="5" t="s">
        <v>5529</v>
      </c>
      <c r="C5510" s="5" t="s">
        <v>27</v>
      </c>
      <c r="D5510" s="5" t="s">
        <v>26</v>
      </c>
      <c r="E5510" s="5">
        <v>22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10</v>
      </c>
      <c r="Q5510" s="5">
        <v>0</v>
      </c>
      <c r="R5510" s="5">
        <v>0</v>
      </c>
      <c r="S5510" s="5" t="s">
        <v>27</v>
      </c>
      <c r="T5510" s="5"/>
    </row>
    <row r="5511" spans="1:20" x14ac:dyDescent="0.25">
      <c r="A5511" s="5">
        <f>5504</f>
      </c>
      <c r="B5511" s="5" t="s">
        <v>5530</v>
      </c>
      <c r="C5511" s="5" t="s">
        <v>27</v>
      </c>
      <c r="D5511" s="5" t="s">
        <v>26</v>
      </c>
      <c r="E5511" s="5">
        <v>22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10</v>
      </c>
      <c r="Q5511" s="5">
        <v>0</v>
      </c>
      <c r="R5511" s="5">
        <v>0</v>
      </c>
      <c r="S5511" s="5" t="s">
        <v>27</v>
      </c>
      <c r="T5511" s="5"/>
    </row>
    <row r="5512" spans="1:20" x14ac:dyDescent="0.25">
      <c r="A5512" s="5">
        <f>5505</f>
      </c>
      <c r="B5512" s="5" t="s">
        <v>5531</v>
      </c>
      <c r="C5512" s="5" t="s">
        <v>27</v>
      </c>
      <c r="D5512" s="5" t="s">
        <v>26</v>
      </c>
      <c r="E5512" s="5">
        <v>22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10</v>
      </c>
      <c r="Q5512" s="5">
        <v>0</v>
      </c>
      <c r="R5512" s="5">
        <v>0</v>
      </c>
      <c r="S5512" s="5" t="s">
        <v>27</v>
      </c>
      <c r="T5512" s="5"/>
    </row>
    <row r="5513" spans="1:20" x14ac:dyDescent="0.25">
      <c r="A5513" s="5">
        <f>5506</f>
      </c>
      <c r="B5513" s="5" t="s">
        <v>5532</v>
      </c>
      <c r="C5513" s="5" t="s">
        <v>27</v>
      </c>
      <c r="D5513" s="5" t="s">
        <v>26</v>
      </c>
      <c r="E5513" s="5">
        <v>22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10</v>
      </c>
      <c r="Q5513" s="5">
        <v>0</v>
      </c>
      <c r="R5513" s="5">
        <v>0</v>
      </c>
      <c r="S5513" s="5" t="s">
        <v>27</v>
      </c>
      <c r="T5513" s="5"/>
    </row>
    <row r="5514" spans="1:20" x14ac:dyDescent="0.25">
      <c r="A5514" s="5">
        <f>5507</f>
      </c>
      <c r="B5514" s="5" t="s">
        <v>5533</v>
      </c>
      <c r="C5514" s="5" t="s">
        <v>27</v>
      </c>
      <c r="D5514" s="5" t="s">
        <v>26</v>
      </c>
      <c r="E5514" s="5">
        <v>22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10</v>
      </c>
      <c r="Q5514" s="5">
        <v>0</v>
      </c>
      <c r="R5514" s="5">
        <v>0</v>
      </c>
      <c r="S5514" s="5" t="s">
        <v>27</v>
      </c>
      <c r="T5514" s="5"/>
    </row>
    <row r="5515" spans="1:20" x14ac:dyDescent="0.25">
      <c r="A5515" s="5">
        <f>5508</f>
      </c>
      <c r="B5515" s="5" t="s">
        <v>5534</v>
      </c>
      <c r="C5515" s="5" t="s">
        <v>27</v>
      </c>
      <c r="D5515" s="5" t="s">
        <v>26</v>
      </c>
      <c r="E5515" s="5">
        <v>22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10</v>
      </c>
      <c r="Q5515" s="5">
        <v>0</v>
      </c>
      <c r="R5515" s="5">
        <v>0</v>
      </c>
      <c r="S5515" s="5" t="s">
        <v>27</v>
      </c>
      <c r="T5515" s="5"/>
    </row>
    <row r="5516" spans="1:20" x14ac:dyDescent="0.25">
      <c r="A5516" s="5">
        <f>5509</f>
      </c>
      <c r="B5516" s="5" t="s">
        <v>5535</v>
      </c>
      <c r="C5516" s="5" t="s">
        <v>27</v>
      </c>
      <c r="D5516" s="5" t="s">
        <v>26</v>
      </c>
      <c r="E5516" s="5">
        <v>22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10</v>
      </c>
      <c r="Q5516" s="5">
        <v>0</v>
      </c>
      <c r="R5516" s="5">
        <v>0</v>
      </c>
      <c r="S5516" s="5" t="s">
        <v>27</v>
      </c>
      <c r="T5516" s="5"/>
    </row>
    <row r="5517" spans="1:20" x14ac:dyDescent="0.25">
      <c r="A5517" s="5">
        <f>5510</f>
      </c>
      <c r="B5517" s="5" t="s">
        <v>5536</v>
      </c>
      <c r="C5517" s="5" t="s">
        <v>27</v>
      </c>
      <c r="D5517" s="5" t="s">
        <v>26</v>
      </c>
      <c r="E5517" s="5">
        <v>22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10</v>
      </c>
      <c r="Q5517" s="5">
        <v>0</v>
      </c>
      <c r="R5517" s="5">
        <v>0</v>
      </c>
      <c r="S5517" s="5" t="s">
        <v>27</v>
      </c>
      <c r="T5517" s="5"/>
    </row>
    <row r="5518" spans="1:20" x14ac:dyDescent="0.25">
      <c r="A5518" s="5">
        <f>5511</f>
      </c>
      <c r="B5518" s="5" t="s">
        <v>5537</v>
      </c>
      <c r="C5518" s="5" t="s">
        <v>27</v>
      </c>
      <c r="D5518" s="5" t="s">
        <v>26</v>
      </c>
      <c r="E5518" s="5">
        <v>22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10</v>
      </c>
      <c r="Q5518" s="5">
        <v>0</v>
      </c>
      <c r="R5518" s="5">
        <v>0</v>
      </c>
      <c r="S5518" s="5" t="s">
        <v>27</v>
      </c>
      <c r="T5518" s="5"/>
    </row>
    <row r="5519" spans="1:20" x14ac:dyDescent="0.25">
      <c r="A5519" s="5">
        <f>5512</f>
      </c>
      <c r="B5519" s="5" t="s">
        <v>5538</v>
      </c>
      <c r="C5519" s="5" t="s">
        <v>27</v>
      </c>
      <c r="D5519" s="5" t="s">
        <v>26</v>
      </c>
      <c r="E5519" s="5">
        <v>22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10</v>
      </c>
      <c r="Q5519" s="5">
        <v>0</v>
      </c>
      <c r="R5519" s="5">
        <v>0</v>
      </c>
      <c r="S5519" s="5" t="s">
        <v>27</v>
      </c>
      <c r="T5519" s="5"/>
    </row>
    <row r="5520" spans="1:20" x14ac:dyDescent="0.25">
      <c r="A5520" s="5">
        <f>5513</f>
      </c>
      <c r="B5520" s="5" t="s">
        <v>5539</v>
      </c>
      <c r="C5520" s="5" t="s">
        <v>27</v>
      </c>
      <c r="D5520" s="5" t="s">
        <v>26</v>
      </c>
      <c r="E5520" s="5">
        <v>22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10</v>
      </c>
      <c r="Q5520" s="5">
        <v>0</v>
      </c>
      <c r="R5520" s="5">
        <v>0</v>
      </c>
      <c r="S5520" s="5" t="s">
        <v>27</v>
      </c>
      <c r="T5520" s="5"/>
    </row>
    <row r="5521" spans="1:20" x14ac:dyDescent="0.25">
      <c r="A5521" s="5">
        <f>5514</f>
      </c>
      <c r="B5521" s="5" t="s">
        <v>5540</v>
      </c>
      <c r="C5521" s="5" t="s">
        <v>27</v>
      </c>
      <c r="D5521" s="5" t="s">
        <v>26</v>
      </c>
      <c r="E5521" s="5">
        <v>22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10</v>
      </c>
      <c r="Q5521" s="5">
        <v>0</v>
      </c>
      <c r="R5521" s="5">
        <v>0</v>
      </c>
      <c r="S5521" s="5" t="s">
        <v>27</v>
      </c>
      <c r="T5521" s="5"/>
    </row>
    <row r="5522" spans="1:20" x14ac:dyDescent="0.25">
      <c r="A5522" s="5">
        <f>5515</f>
      </c>
      <c r="B5522" s="5" t="s">
        <v>5541</v>
      </c>
      <c r="C5522" s="5" t="s">
        <v>27</v>
      </c>
      <c r="D5522" s="5" t="s">
        <v>26</v>
      </c>
      <c r="E5522" s="5">
        <v>22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10</v>
      </c>
      <c r="Q5522" s="5">
        <v>0</v>
      </c>
      <c r="R5522" s="5">
        <v>0</v>
      </c>
      <c r="S5522" s="5" t="s">
        <v>27</v>
      </c>
      <c r="T5522" s="5"/>
    </row>
    <row r="5523" spans="1:20" x14ac:dyDescent="0.25">
      <c r="A5523" s="5">
        <f>5516</f>
      </c>
      <c r="B5523" s="5" t="s">
        <v>5542</v>
      </c>
      <c r="C5523" s="5" t="s">
        <v>27</v>
      </c>
      <c r="D5523" s="5" t="s">
        <v>26</v>
      </c>
      <c r="E5523" s="5">
        <v>22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10</v>
      </c>
      <c r="Q5523" s="5">
        <v>0</v>
      </c>
      <c r="R5523" s="5">
        <v>0</v>
      </c>
      <c r="S5523" s="5" t="s">
        <v>27</v>
      </c>
      <c r="T5523" s="5"/>
    </row>
    <row r="5524" spans="1:20" x14ac:dyDescent="0.25">
      <c r="A5524" s="5">
        <f>5517</f>
      </c>
      <c r="B5524" s="5" t="s">
        <v>5543</v>
      </c>
      <c r="C5524" s="5" t="s">
        <v>27</v>
      </c>
      <c r="D5524" s="5" t="s">
        <v>26</v>
      </c>
      <c r="E5524" s="5">
        <v>22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10</v>
      </c>
      <c r="Q5524" s="5">
        <v>0</v>
      </c>
      <c r="R5524" s="5">
        <v>0</v>
      </c>
      <c r="S5524" s="5" t="s">
        <v>27</v>
      </c>
      <c r="T5524" s="5"/>
    </row>
    <row r="5525" spans="1:20" x14ac:dyDescent="0.25">
      <c r="A5525" s="5">
        <f>5518</f>
      </c>
      <c r="B5525" s="5" t="s">
        <v>5544</v>
      </c>
      <c r="C5525" s="5" t="s">
        <v>27</v>
      </c>
      <c r="D5525" s="5" t="s">
        <v>26</v>
      </c>
      <c r="E5525" s="5">
        <v>22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10</v>
      </c>
      <c r="Q5525" s="5">
        <v>0</v>
      </c>
      <c r="R5525" s="5">
        <v>0</v>
      </c>
      <c r="S5525" s="5" t="s">
        <v>27</v>
      </c>
      <c r="T5525" s="5"/>
    </row>
    <row r="5526" spans="1:20" x14ac:dyDescent="0.25">
      <c r="A5526" s="5">
        <f>5519</f>
      </c>
      <c r="B5526" s="5" t="s">
        <v>5545</v>
      </c>
      <c r="C5526" s="5" t="s">
        <v>27</v>
      </c>
      <c r="D5526" s="5" t="s">
        <v>26</v>
      </c>
      <c r="E5526" s="5">
        <v>22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10</v>
      </c>
      <c r="Q5526" s="5">
        <v>0</v>
      </c>
      <c r="R5526" s="5">
        <v>0</v>
      </c>
      <c r="S5526" s="5" t="s">
        <v>27</v>
      </c>
      <c r="T5526" s="5"/>
    </row>
    <row r="5527" spans="1:20" x14ac:dyDescent="0.25">
      <c r="A5527" s="5">
        <f>5520</f>
      </c>
      <c r="B5527" s="5" t="s">
        <v>5546</v>
      </c>
      <c r="C5527" s="5" t="s">
        <v>27</v>
      </c>
      <c r="D5527" s="5" t="s">
        <v>26</v>
      </c>
      <c r="E5527" s="5">
        <v>22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10</v>
      </c>
      <c r="Q5527" s="5">
        <v>0</v>
      </c>
      <c r="R5527" s="5">
        <v>0</v>
      </c>
      <c r="S5527" s="5" t="s">
        <v>27</v>
      </c>
      <c r="T5527" s="5"/>
    </row>
    <row r="5528" spans="1:20" x14ac:dyDescent="0.25">
      <c r="A5528" s="5">
        <f>5521</f>
      </c>
      <c r="B5528" s="5" t="s">
        <v>5547</v>
      </c>
      <c r="C5528" s="5" t="s">
        <v>27</v>
      </c>
      <c r="D5528" s="5" t="s">
        <v>26</v>
      </c>
      <c r="E5528" s="5">
        <v>22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10</v>
      </c>
      <c r="Q5528" s="5">
        <v>0</v>
      </c>
      <c r="R5528" s="5">
        <v>0</v>
      </c>
      <c r="S5528" s="5" t="s">
        <v>27</v>
      </c>
      <c r="T5528" s="5"/>
    </row>
    <row r="5529" spans="1:20" x14ac:dyDescent="0.25">
      <c r="A5529" s="5">
        <f>5522</f>
      </c>
      <c r="B5529" s="5" t="s">
        <v>5548</v>
      </c>
      <c r="C5529" s="5" t="s">
        <v>27</v>
      </c>
      <c r="D5529" s="5" t="s">
        <v>26</v>
      </c>
      <c r="E5529" s="5">
        <v>22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10</v>
      </c>
      <c r="Q5529" s="5">
        <v>0</v>
      </c>
      <c r="R5529" s="5">
        <v>0</v>
      </c>
      <c r="S5529" s="5" t="s">
        <v>27</v>
      </c>
      <c r="T5529" s="5"/>
    </row>
    <row r="5530" spans="1:20" x14ac:dyDescent="0.25">
      <c r="A5530" s="5">
        <f>5523</f>
      </c>
      <c r="B5530" s="5" t="s">
        <v>5549</v>
      </c>
      <c r="C5530" s="5" t="s">
        <v>27</v>
      </c>
      <c r="D5530" s="5" t="s">
        <v>26</v>
      </c>
      <c r="E5530" s="5">
        <v>22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10</v>
      </c>
      <c r="Q5530" s="5">
        <v>0</v>
      </c>
      <c r="R5530" s="5">
        <v>0</v>
      </c>
      <c r="S5530" s="5" t="s">
        <v>27</v>
      </c>
      <c r="T5530" s="5"/>
    </row>
    <row r="5531" spans="1:20" x14ac:dyDescent="0.25">
      <c r="A5531" s="5">
        <f>5524</f>
      </c>
      <c r="B5531" s="5" t="s">
        <v>5550</v>
      </c>
      <c r="C5531" s="5" t="s">
        <v>27</v>
      </c>
      <c r="D5531" s="5" t="s">
        <v>26</v>
      </c>
      <c r="E5531" s="5">
        <v>22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10</v>
      </c>
      <c r="Q5531" s="5">
        <v>0</v>
      </c>
      <c r="R5531" s="5">
        <v>0</v>
      </c>
      <c r="S5531" s="5" t="s">
        <v>27</v>
      </c>
      <c r="T5531" s="5"/>
    </row>
    <row r="5532" spans="1:20" x14ac:dyDescent="0.25">
      <c r="A5532" s="5">
        <f>5525</f>
      </c>
      <c r="B5532" s="5" t="s">
        <v>5551</v>
      </c>
      <c r="C5532" s="5" t="s">
        <v>27</v>
      </c>
      <c r="D5532" s="5" t="s">
        <v>26</v>
      </c>
      <c r="E5532" s="5">
        <v>22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10</v>
      </c>
      <c r="Q5532" s="5">
        <v>0</v>
      </c>
      <c r="R5532" s="5">
        <v>0</v>
      </c>
      <c r="S5532" s="5" t="s">
        <v>27</v>
      </c>
      <c r="T5532" s="5"/>
    </row>
    <row r="5533" spans="1:20" x14ac:dyDescent="0.25">
      <c r="A5533" s="5">
        <f>5526</f>
      </c>
      <c r="B5533" s="5" t="s">
        <v>5552</v>
      </c>
      <c r="C5533" s="5" t="s">
        <v>27</v>
      </c>
      <c r="D5533" s="5" t="s">
        <v>26</v>
      </c>
      <c r="E5533" s="5">
        <v>22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10</v>
      </c>
      <c r="Q5533" s="5">
        <v>0</v>
      </c>
      <c r="R5533" s="5">
        <v>0</v>
      </c>
      <c r="S5533" s="5" t="s">
        <v>27</v>
      </c>
      <c r="T5533" s="5"/>
    </row>
    <row r="5534" spans="1:20" x14ac:dyDescent="0.25">
      <c r="A5534" s="5">
        <f>5527</f>
      </c>
      <c r="B5534" s="5" t="s">
        <v>5553</v>
      </c>
      <c r="C5534" s="5" t="s">
        <v>27</v>
      </c>
      <c r="D5534" s="5" t="s">
        <v>26</v>
      </c>
      <c r="E5534" s="5">
        <v>22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10</v>
      </c>
      <c r="Q5534" s="5">
        <v>0</v>
      </c>
      <c r="R5534" s="5">
        <v>0</v>
      </c>
      <c r="S5534" s="5" t="s">
        <v>27</v>
      </c>
      <c r="T5534" s="5"/>
    </row>
    <row r="5535" spans="1:20" x14ac:dyDescent="0.25">
      <c r="A5535" s="5">
        <f>5528</f>
      </c>
      <c r="B5535" s="5" t="s">
        <v>5554</v>
      </c>
      <c r="C5535" s="5" t="s">
        <v>27</v>
      </c>
      <c r="D5535" s="5" t="s">
        <v>26</v>
      </c>
      <c r="E5535" s="5">
        <v>22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10</v>
      </c>
      <c r="Q5535" s="5">
        <v>0</v>
      </c>
      <c r="R5535" s="5">
        <v>0</v>
      </c>
      <c r="S5535" s="5" t="s">
        <v>27</v>
      </c>
      <c r="T5535" s="5"/>
    </row>
    <row r="5536" spans="1:20" x14ac:dyDescent="0.25">
      <c r="A5536" s="5">
        <f>5529</f>
      </c>
      <c r="B5536" s="5" t="s">
        <v>5555</v>
      </c>
      <c r="C5536" s="5" t="s">
        <v>27</v>
      </c>
      <c r="D5536" s="5" t="s">
        <v>26</v>
      </c>
      <c r="E5536" s="5">
        <v>22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10</v>
      </c>
      <c r="Q5536" s="5">
        <v>0</v>
      </c>
      <c r="R5536" s="5">
        <v>0</v>
      </c>
      <c r="S5536" s="5" t="s">
        <v>27</v>
      </c>
      <c r="T5536" s="5"/>
    </row>
    <row r="5537" spans="1:20" x14ac:dyDescent="0.25">
      <c r="A5537" s="5">
        <f>5530</f>
      </c>
      <c r="B5537" s="5" t="s">
        <v>5556</v>
      </c>
      <c r="C5537" s="5" t="s">
        <v>27</v>
      </c>
      <c r="D5537" s="5" t="s">
        <v>26</v>
      </c>
      <c r="E5537" s="5">
        <v>22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10</v>
      </c>
      <c r="Q5537" s="5">
        <v>0</v>
      </c>
      <c r="R5537" s="5">
        <v>0</v>
      </c>
      <c r="S5537" s="5" t="s">
        <v>27</v>
      </c>
      <c r="T5537" s="5"/>
    </row>
    <row r="5538" spans="1:20" x14ac:dyDescent="0.25">
      <c r="A5538" s="5">
        <f>5531</f>
      </c>
      <c r="B5538" s="5" t="s">
        <v>5557</v>
      </c>
      <c r="C5538" s="5" t="s">
        <v>27</v>
      </c>
      <c r="D5538" s="5" t="s">
        <v>26</v>
      </c>
      <c r="E5538" s="5">
        <v>22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10</v>
      </c>
      <c r="Q5538" s="5">
        <v>0</v>
      </c>
      <c r="R5538" s="5">
        <v>0</v>
      </c>
      <c r="S5538" s="5" t="s">
        <v>27</v>
      </c>
      <c r="T5538" s="5"/>
    </row>
    <row r="5539" spans="1:20" x14ac:dyDescent="0.25">
      <c r="A5539" s="5">
        <f>5532</f>
      </c>
      <c r="B5539" s="5" t="s">
        <v>5558</v>
      </c>
      <c r="C5539" s="5" t="s">
        <v>27</v>
      </c>
      <c r="D5539" s="5" t="s">
        <v>26</v>
      </c>
      <c r="E5539" s="5">
        <v>22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10</v>
      </c>
      <c r="Q5539" s="5">
        <v>0</v>
      </c>
      <c r="R5539" s="5">
        <v>0</v>
      </c>
      <c r="S5539" s="5" t="s">
        <v>27</v>
      </c>
      <c r="T5539" s="5"/>
    </row>
    <row r="5540" spans="1:20" x14ac:dyDescent="0.25">
      <c r="A5540" s="5">
        <f>5533</f>
      </c>
      <c r="B5540" s="5" t="s">
        <v>5559</v>
      </c>
      <c r="C5540" s="5" t="s">
        <v>27</v>
      </c>
      <c r="D5540" s="5" t="s">
        <v>26</v>
      </c>
      <c r="E5540" s="5">
        <v>22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10</v>
      </c>
      <c r="Q5540" s="5">
        <v>0</v>
      </c>
      <c r="R5540" s="5">
        <v>0</v>
      </c>
      <c r="S5540" s="5" t="s">
        <v>27</v>
      </c>
      <c r="T5540" s="5"/>
    </row>
    <row r="5541" spans="1:20" x14ac:dyDescent="0.25">
      <c r="A5541" s="5">
        <f>5534</f>
      </c>
      <c r="B5541" s="5" t="s">
        <v>5560</v>
      </c>
      <c r="C5541" s="5" t="s">
        <v>27</v>
      </c>
      <c r="D5541" s="5" t="s">
        <v>26</v>
      </c>
      <c r="E5541" s="5">
        <v>22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10</v>
      </c>
      <c r="Q5541" s="5">
        <v>0</v>
      </c>
      <c r="R5541" s="5">
        <v>0</v>
      </c>
      <c r="S5541" s="5" t="s">
        <v>27</v>
      </c>
      <c r="T5541" s="5"/>
    </row>
    <row r="5542" spans="1:20" x14ac:dyDescent="0.25">
      <c r="A5542" s="5">
        <f>5535</f>
      </c>
      <c r="B5542" s="5" t="s">
        <v>5561</v>
      </c>
      <c r="C5542" s="5" t="s">
        <v>27</v>
      </c>
      <c r="D5542" s="5" t="s">
        <v>26</v>
      </c>
      <c r="E5542" s="5">
        <v>22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10</v>
      </c>
      <c r="Q5542" s="5">
        <v>0</v>
      </c>
      <c r="R5542" s="5">
        <v>0</v>
      </c>
      <c r="S5542" s="5" t="s">
        <v>27</v>
      </c>
      <c r="T5542" s="5"/>
    </row>
    <row r="5543" spans="1:20" x14ac:dyDescent="0.25">
      <c r="A5543" s="5">
        <f>5536</f>
      </c>
      <c r="B5543" s="5" t="s">
        <v>5562</v>
      </c>
      <c r="C5543" s="5" t="s">
        <v>27</v>
      </c>
      <c r="D5543" s="5" t="s">
        <v>26</v>
      </c>
      <c r="E5543" s="5">
        <v>22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10</v>
      </c>
      <c r="Q5543" s="5">
        <v>0</v>
      </c>
      <c r="R5543" s="5">
        <v>0</v>
      </c>
      <c r="S5543" s="5" t="s">
        <v>27</v>
      </c>
      <c r="T5543" s="5"/>
    </row>
    <row r="5544" spans="1:20" x14ac:dyDescent="0.25">
      <c r="A5544" s="5">
        <f>5537</f>
      </c>
      <c r="B5544" s="5" t="s">
        <v>5563</v>
      </c>
      <c r="C5544" s="5" t="s">
        <v>27</v>
      </c>
      <c r="D5544" s="5" t="s">
        <v>26</v>
      </c>
      <c r="E5544" s="5">
        <v>22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10</v>
      </c>
      <c r="Q5544" s="5">
        <v>0</v>
      </c>
      <c r="R5544" s="5">
        <v>0</v>
      </c>
      <c r="S5544" s="5" t="s">
        <v>27</v>
      </c>
      <c r="T5544" s="5"/>
    </row>
    <row r="5545" spans="1:20" x14ac:dyDescent="0.25">
      <c r="A5545" s="5">
        <f>5538</f>
      </c>
      <c r="B5545" s="5" t="s">
        <v>5564</v>
      </c>
      <c r="C5545" s="5" t="s">
        <v>27</v>
      </c>
      <c r="D5545" s="5" t="s">
        <v>26</v>
      </c>
      <c r="E5545" s="5">
        <v>22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10</v>
      </c>
      <c r="Q5545" s="5">
        <v>0</v>
      </c>
      <c r="R5545" s="5">
        <v>0</v>
      </c>
      <c r="S5545" s="5" t="s">
        <v>27</v>
      </c>
      <c r="T5545" s="5"/>
    </row>
    <row r="5546" spans="1:20" x14ac:dyDescent="0.25">
      <c r="A5546" s="5">
        <f>5539</f>
      </c>
      <c r="B5546" s="5" t="s">
        <v>5565</v>
      </c>
      <c r="C5546" s="5" t="s">
        <v>27</v>
      </c>
      <c r="D5546" s="5" t="s">
        <v>26</v>
      </c>
      <c r="E5546" s="5">
        <v>22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10</v>
      </c>
      <c r="Q5546" s="5">
        <v>0</v>
      </c>
      <c r="R5546" s="5">
        <v>0</v>
      </c>
      <c r="S5546" s="5" t="s">
        <v>27</v>
      </c>
      <c r="T5546" s="5"/>
    </row>
    <row r="5547" spans="1:20" x14ac:dyDescent="0.25">
      <c r="A5547" s="5">
        <f>5540</f>
      </c>
      <c r="B5547" s="5" t="s">
        <v>5566</v>
      </c>
      <c r="C5547" s="5" t="s">
        <v>27</v>
      </c>
      <c r="D5547" s="5" t="s">
        <v>26</v>
      </c>
      <c r="E5547" s="5">
        <v>22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10</v>
      </c>
      <c r="Q5547" s="5">
        <v>0</v>
      </c>
      <c r="R5547" s="5">
        <v>0</v>
      </c>
      <c r="S5547" s="5" t="s">
        <v>27</v>
      </c>
      <c r="T5547" s="5"/>
    </row>
    <row r="5548" spans="1:20" x14ac:dyDescent="0.25">
      <c r="A5548" s="5">
        <f>5541</f>
      </c>
      <c r="B5548" s="5" t="s">
        <v>5567</v>
      </c>
      <c r="C5548" s="5" t="s">
        <v>27</v>
      </c>
      <c r="D5548" s="5" t="s">
        <v>26</v>
      </c>
      <c r="E5548" s="5">
        <v>22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10</v>
      </c>
      <c r="Q5548" s="5">
        <v>0</v>
      </c>
      <c r="R5548" s="5">
        <v>0</v>
      </c>
      <c r="S5548" s="5" t="s">
        <v>27</v>
      </c>
      <c r="T5548" s="5"/>
    </row>
    <row r="5549" spans="1:20" x14ac:dyDescent="0.25">
      <c r="A5549" s="5">
        <f>5542</f>
      </c>
      <c r="B5549" s="5" t="s">
        <v>5568</v>
      </c>
      <c r="C5549" s="5" t="s">
        <v>27</v>
      </c>
      <c r="D5549" s="5" t="s">
        <v>26</v>
      </c>
      <c r="E5549" s="5">
        <v>22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10</v>
      </c>
      <c r="Q5549" s="5">
        <v>0</v>
      </c>
      <c r="R5549" s="5">
        <v>0</v>
      </c>
      <c r="S5549" s="5" t="s">
        <v>27</v>
      </c>
      <c r="T5549" s="5"/>
    </row>
    <row r="5550" spans="1:20" x14ac:dyDescent="0.25">
      <c r="A5550" s="5">
        <f>5543</f>
      </c>
      <c r="B5550" s="5" t="s">
        <v>5569</v>
      </c>
      <c r="C5550" s="5" t="s">
        <v>27</v>
      </c>
      <c r="D5550" s="5" t="s">
        <v>26</v>
      </c>
      <c r="E5550" s="5">
        <v>22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10</v>
      </c>
      <c r="Q5550" s="5">
        <v>0</v>
      </c>
      <c r="R5550" s="5">
        <v>0</v>
      </c>
      <c r="S5550" s="5" t="s">
        <v>27</v>
      </c>
      <c r="T5550" s="5"/>
    </row>
    <row r="5551" spans="1:20" x14ac:dyDescent="0.25">
      <c r="A5551" s="5">
        <f>5544</f>
      </c>
      <c r="B5551" s="5" t="s">
        <v>5570</v>
      </c>
      <c r="C5551" s="5" t="s">
        <v>27</v>
      </c>
      <c r="D5551" s="5" t="s">
        <v>26</v>
      </c>
      <c r="E5551" s="5">
        <v>22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10</v>
      </c>
      <c r="Q5551" s="5">
        <v>0</v>
      </c>
      <c r="R5551" s="5">
        <v>0</v>
      </c>
      <c r="S5551" s="5" t="s">
        <v>27</v>
      </c>
      <c r="T5551" s="5"/>
    </row>
    <row r="5552" spans="1:20" x14ac:dyDescent="0.25">
      <c r="A5552" s="5">
        <f>5545</f>
      </c>
      <c r="B5552" s="5" t="s">
        <v>5571</v>
      </c>
      <c r="C5552" s="5" t="s">
        <v>27</v>
      </c>
      <c r="D5552" s="5" t="s">
        <v>26</v>
      </c>
      <c r="E5552" s="5">
        <v>22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10</v>
      </c>
      <c r="Q5552" s="5">
        <v>0</v>
      </c>
      <c r="R5552" s="5">
        <v>0</v>
      </c>
      <c r="S5552" s="5" t="s">
        <v>27</v>
      </c>
      <c r="T5552" s="5"/>
    </row>
    <row r="5553" spans="1:20" x14ac:dyDescent="0.25">
      <c r="A5553" s="5">
        <f>5546</f>
      </c>
      <c r="B5553" s="5" t="s">
        <v>5572</v>
      </c>
      <c r="C5553" s="5" t="s">
        <v>27</v>
      </c>
      <c r="D5553" s="5" t="s">
        <v>26</v>
      </c>
      <c r="E5553" s="5">
        <v>22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10</v>
      </c>
      <c r="Q5553" s="5">
        <v>0</v>
      </c>
      <c r="R5553" s="5">
        <v>0</v>
      </c>
      <c r="S5553" s="5" t="s">
        <v>27</v>
      </c>
      <c r="T5553" s="5"/>
    </row>
    <row r="5554" spans="1:20" x14ac:dyDescent="0.25">
      <c r="A5554" s="5">
        <f>5547</f>
      </c>
      <c r="B5554" s="5" t="s">
        <v>5573</v>
      </c>
      <c r="C5554" s="5" t="s">
        <v>27</v>
      </c>
      <c r="D5554" s="5" t="s">
        <v>26</v>
      </c>
      <c r="E5554" s="5">
        <v>22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10</v>
      </c>
      <c r="Q5554" s="5">
        <v>0</v>
      </c>
      <c r="R5554" s="5">
        <v>0</v>
      </c>
      <c r="S5554" s="5" t="s">
        <v>27</v>
      </c>
      <c r="T5554" s="5"/>
    </row>
    <row r="5555" spans="1:20" x14ac:dyDescent="0.25">
      <c r="A5555" s="5">
        <f>5548</f>
      </c>
      <c r="B5555" s="5" t="s">
        <v>5574</v>
      </c>
      <c r="C5555" s="5" t="s">
        <v>27</v>
      </c>
      <c r="D5555" s="5" t="s">
        <v>26</v>
      </c>
      <c r="E5555" s="5">
        <v>22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10</v>
      </c>
      <c r="Q5555" s="5">
        <v>0</v>
      </c>
      <c r="R5555" s="5">
        <v>0</v>
      </c>
      <c r="S5555" s="5" t="s">
        <v>27</v>
      </c>
      <c r="T5555" s="5"/>
    </row>
    <row r="5556" spans="1:20" x14ac:dyDescent="0.25">
      <c r="A5556" s="5">
        <f>5549</f>
      </c>
      <c r="B5556" s="5" t="s">
        <v>5575</v>
      </c>
      <c r="C5556" s="5" t="s">
        <v>27</v>
      </c>
      <c r="D5556" s="5" t="s">
        <v>26</v>
      </c>
      <c r="E5556" s="5">
        <v>22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</v>
      </c>
      <c r="Q5556" s="5">
        <v>0</v>
      </c>
      <c r="R5556" s="5">
        <v>0</v>
      </c>
      <c r="S5556" s="5" t="s">
        <v>27</v>
      </c>
      <c r="T5556" s="5"/>
    </row>
    <row r="5557" spans="1:20" x14ac:dyDescent="0.25">
      <c r="A5557" s="5">
        <f>5550</f>
      </c>
      <c r="B5557" s="5" t="s">
        <v>5576</v>
      </c>
      <c r="C5557" s="5" t="s">
        <v>27</v>
      </c>
      <c r="D5557" s="5" t="s">
        <v>26</v>
      </c>
      <c r="E5557" s="5">
        <v>22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10</v>
      </c>
      <c r="Q5557" s="5">
        <v>0</v>
      </c>
      <c r="R5557" s="5">
        <v>0</v>
      </c>
      <c r="S5557" s="5" t="s">
        <v>27</v>
      </c>
      <c r="T5557" s="5"/>
    </row>
    <row r="5558" spans="1:20" x14ac:dyDescent="0.25">
      <c r="A5558" s="5">
        <f>5551</f>
      </c>
      <c r="B5558" s="5" t="s">
        <v>5577</v>
      </c>
      <c r="C5558" s="5" t="s">
        <v>27</v>
      </c>
      <c r="D5558" s="5" t="s">
        <v>26</v>
      </c>
      <c r="E5558" s="5">
        <v>22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10</v>
      </c>
      <c r="Q5558" s="5">
        <v>0</v>
      </c>
      <c r="R5558" s="5">
        <v>0</v>
      </c>
      <c r="S5558" s="5" t="s">
        <v>27</v>
      </c>
      <c r="T5558" s="5"/>
    </row>
    <row r="5559" spans="1:20" x14ac:dyDescent="0.25">
      <c r="A5559" s="5">
        <f>5552</f>
      </c>
      <c r="B5559" s="5" t="s">
        <v>5578</v>
      </c>
      <c r="C5559" s="5" t="s">
        <v>27</v>
      </c>
      <c r="D5559" s="5" t="s">
        <v>26</v>
      </c>
      <c r="E5559" s="5">
        <v>22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10</v>
      </c>
      <c r="Q5559" s="5">
        <v>0</v>
      </c>
      <c r="R5559" s="5">
        <v>0</v>
      </c>
      <c r="S5559" s="5" t="s">
        <v>27</v>
      </c>
      <c r="T5559" s="5"/>
    </row>
    <row r="5560" spans="1:20" x14ac:dyDescent="0.25">
      <c r="A5560" s="5">
        <f>5553</f>
      </c>
      <c r="B5560" s="5" t="s">
        <v>5579</v>
      </c>
      <c r="C5560" s="5" t="s">
        <v>27</v>
      </c>
      <c r="D5560" s="5" t="s">
        <v>26</v>
      </c>
      <c r="E5560" s="5">
        <v>22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10</v>
      </c>
      <c r="Q5560" s="5">
        <v>0</v>
      </c>
      <c r="R5560" s="5">
        <v>0</v>
      </c>
      <c r="S5560" s="5" t="s">
        <v>27</v>
      </c>
      <c r="T5560" s="5"/>
    </row>
    <row r="5561" spans="1:20" x14ac:dyDescent="0.25">
      <c r="A5561" s="5">
        <f>5554</f>
      </c>
      <c r="B5561" s="5" t="s">
        <v>5580</v>
      </c>
      <c r="C5561" s="5" t="s">
        <v>27</v>
      </c>
      <c r="D5561" s="5" t="s">
        <v>26</v>
      </c>
      <c r="E5561" s="5">
        <v>22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10</v>
      </c>
      <c r="Q5561" s="5">
        <v>0</v>
      </c>
      <c r="R5561" s="5">
        <v>0</v>
      </c>
      <c r="S5561" s="5" t="s">
        <v>27</v>
      </c>
      <c r="T5561" s="5"/>
    </row>
    <row r="5562" spans="1:20" x14ac:dyDescent="0.25">
      <c r="A5562" s="5">
        <f>5555</f>
      </c>
      <c r="B5562" s="5" t="s">
        <v>5581</v>
      </c>
      <c r="C5562" s="5" t="s">
        <v>27</v>
      </c>
      <c r="D5562" s="5" t="s">
        <v>26</v>
      </c>
      <c r="E5562" s="5">
        <v>22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10</v>
      </c>
      <c r="Q5562" s="5">
        <v>0</v>
      </c>
      <c r="R5562" s="5">
        <v>0</v>
      </c>
      <c r="S5562" s="5" t="s">
        <v>27</v>
      </c>
      <c r="T5562" s="5"/>
    </row>
    <row r="5563" spans="1:20" x14ac:dyDescent="0.25">
      <c r="A5563" s="5">
        <f>5556</f>
      </c>
      <c r="B5563" s="5" t="s">
        <v>5582</v>
      </c>
      <c r="C5563" s="5" t="s">
        <v>27</v>
      </c>
      <c r="D5563" s="5" t="s">
        <v>26</v>
      </c>
      <c r="E5563" s="5">
        <v>22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10</v>
      </c>
      <c r="Q5563" s="5">
        <v>0</v>
      </c>
      <c r="R5563" s="5">
        <v>0</v>
      </c>
      <c r="S5563" s="5" t="s">
        <v>27</v>
      </c>
      <c r="T5563" s="5"/>
    </row>
    <row r="5564" spans="1:20" x14ac:dyDescent="0.25">
      <c r="A5564" s="5">
        <f>5557</f>
      </c>
      <c r="B5564" s="5" t="s">
        <v>5583</v>
      </c>
      <c r="C5564" s="5" t="s">
        <v>27</v>
      </c>
      <c r="D5564" s="5" t="s">
        <v>26</v>
      </c>
      <c r="E5564" s="5">
        <v>22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10</v>
      </c>
      <c r="Q5564" s="5">
        <v>0</v>
      </c>
      <c r="R5564" s="5">
        <v>0</v>
      </c>
      <c r="S5564" s="5" t="s">
        <v>27</v>
      </c>
      <c r="T5564" s="5"/>
    </row>
    <row r="5565" spans="1:20" x14ac:dyDescent="0.25">
      <c r="A5565" s="5">
        <f>5558</f>
      </c>
      <c r="B5565" s="5" t="s">
        <v>5584</v>
      </c>
      <c r="C5565" s="5" t="s">
        <v>27</v>
      </c>
      <c r="D5565" s="5" t="s">
        <v>26</v>
      </c>
      <c r="E5565" s="5">
        <v>22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10</v>
      </c>
      <c r="Q5565" s="5">
        <v>0</v>
      </c>
      <c r="R5565" s="5">
        <v>0</v>
      </c>
      <c r="S5565" s="5" t="s">
        <v>27</v>
      </c>
      <c r="T5565" s="5"/>
    </row>
    <row r="5566" spans="1:20" x14ac:dyDescent="0.25">
      <c r="A5566" s="5">
        <f>5559</f>
      </c>
      <c r="B5566" s="5" t="s">
        <v>5585</v>
      </c>
      <c r="C5566" s="5" t="s">
        <v>27</v>
      </c>
      <c r="D5566" s="5" t="s">
        <v>26</v>
      </c>
      <c r="E5566" s="5">
        <v>22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10</v>
      </c>
      <c r="Q5566" s="5">
        <v>0</v>
      </c>
      <c r="R5566" s="5">
        <v>0</v>
      </c>
      <c r="S5566" s="5" t="s">
        <v>27</v>
      </c>
      <c r="T5566" s="5"/>
    </row>
    <row r="5567" spans="1:20" x14ac:dyDescent="0.25">
      <c r="A5567" s="5">
        <f>5560</f>
      </c>
      <c r="B5567" s="5" t="s">
        <v>5586</v>
      </c>
      <c r="C5567" s="5" t="s">
        <v>27</v>
      </c>
      <c r="D5567" s="5" t="s">
        <v>26</v>
      </c>
      <c r="E5567" s="5">
        <v>22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10</v>
      </c>
      <c r="Q5567" s="5">
        <v>0</v>
      </c>
      <c r="R5567" s="5">
        <v>0</v>
      </c>
      <c r="S5567" s="5" t="s">
        <v>27</v>
      </c>
      <c r="T5567" s="5"/>
    </row>
    <row r="5568" spans="1:20" x14ac:dyDescent="0.25">
      <c r="A5568" s="5">
        <f>5561</f>
      </c>
      <c r="B5568" s="5" t="s">
        <v>5587</v>
      </c>
      <c r="C5568" s="5" t="s">
        <v>27</v>
      </c>
      <c r="D5568" s="5" t="s">
        <v>26</v>
      </c>
      <c r="E5568" s="5">
        <v>22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10</v>
      </c>
      <c r="Q5568" s="5">
        <v>0</v>
      </c>
      <c r="R5568" s="5">
        <v>0</v>
      </c>
      <c r="S5568" s="5" t="s">
        <v>27</v>
      </c>
      <c r="T5568" s="5"/>
    </row>
    <row r="5569" spans="1:20" x14ac:dyDescent="0.25">
      <c r="A5569" s="5">
        <f>5562</f>
      </c>
      <c r="B5569" s="5" t="s">
        <v>5588</v>
      </c>
      <c r="C5569" s="5" t="s">
        <v>27</v>
      </c>
      <c r="D5569" s="5" t="s">
        <v>26</v>
      </c>
      <c r="E5569" s="5">
        <v>22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10</v>
      </c>
      <c r="Q5569" s="5">
        <v>0</v>
      </c>
      <c r="R5569" s="5">
        <v>0</v>
      </c>
      <c r="S5569" s="5" t="s">
        <v>27</v>
      </c>
      <c r="T5569" s="5"/>
    </row>
    <row r="5570" spans="1:20" x14ac:dyDescent="0.25">
      <c r="A5570" s="5">
        <f>5563</f>
      </c>
      <c r="B5570" s="5" t="s">
        <v>5589</v>
      </c>
      <c r="C5570" s="5" t="s">
        <v>27</v>
      </c>
      <c r="D5570" s="5" t="s">
        <v>26</v>
      </c>
      <c r="E5570" s="5">
        <v>22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10</v>
      </c>
      <c r="Q5570" s="5">
        <v>0</v>
      </c>
      <c r="R5570" s="5">
        <v>0</v>
      </c>
      <c r="S5570" s="5" t="s">
        <v>27</v>
      </c>
      <c r="T5570" s="5"/>
    </row>
    <row r="5571" spans="1:20" x14ac:dyDescent="0.25">
      <c r="A5571" s="5">
        <f>5564</f>
      </c>
      <c r="B5571" s="5" t="s">
        <v>5590</v>
      </c>
      <c r="C5571" s="5" t="s">
        <v>27</v>
      </c>
      <c r="D5571" s="5" t="s">
        <v>26</v>
      </c>
      <c r="E5571" s="5">
        <v>22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10</v>
      </c>
      <c r="Q5571" s="5">
        <v>0</v>
      </c>
      <c r="R5571" s="5">
        <v>0</v>
      </c>
      <c r="S5571" s="5" t="s">
        <v>27</v>
      </c>
      <c r="T5571" s="5"/>
    </row>
    <row r="5572" spans="1:20" x14ac:dyDescent="0.25">
      <c r="A5572" s="5">
        <f>5565</f>
      </c>
      <c r="B5572" s="5" t="s">
        <v>5591</v>
      </c>
      <c r="C5572" s="5" t="s">
        <v>27</v>
      </c>
      <c r="D5572" s="5" t="s">
        <v>26</v>
      </c>
      <c r="E5572" s="5">
        <v>22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10</v>
      </c>
      <c r="Q5572" s="5">
        <v>0</v>
      </c>
      <c r="R5572" s="5">
        <v>0</v>
      </c>
      <c r="S5572" s="5" t="s">
        <v>27</v>
      </c>
      <c r="T5572" s="5"/>
    </row>
    <row r="5573" spans="1:20" x14ac:dyDescent="0.25">
      <c r="A5573" s="5">
        <f>5566</f>
      </c>
      <c r="B5573" s="5" t="s">
        <v>5592</v>
      </c>
      <c r="C5573" s="5" t="s">
        <v>27</v>
      </c>
      <c r="D5573" s="5" t="s">
        <v>26</v>
      </c>
      <c r="E5573" s="5">
        <v>22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10</v>
      </c>
      <c r="Q5573" s="5">
        <v>0</v>
      </c>
      <c r="R5573" s="5">
        <v>0</v>
      </c>
      <c r="S5573" s="5" t="s">
        <v>27</v>
      </c>
      <c r="T5573" s="5"/>
    </row>
    <row r="5574" spans="1:20" x14ac:dyDescent="0.25">
      <c r="A5574" s="5">
        <f>5567</f>
      </c>
      <c r="B5574" s="5" t="s">
        <v>5593</v>
      </c>
      <c r="C5574" s="5" t="s">
        <v>27</v>
      </c>
      <c r="D5574" s="5" t="s">
        <v>26</v>
      </c>
      <c r="E5574" s="5">
        <v>22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10</v>
      </c>
      <c r="Q5574" s="5">
        <v>0</v>
      </c>
      <c r="R5574" s="5">
        <v>0</v>
      </c>
      <c r="S5574" s="5" t="s">
        <v>27</v>
      </c>
      <c r="T5574" s="5"/>
    </row>
    <row r="5575" spans="1:20" x14ac:dyDescent="0.25">
      <c r="A5575" s="5">
        <f>5568</f>
      </c>
      <c r="B5575" s="5" t="s">
        <v>5594</v>
      </c>
      <c r="C5575" s="5" t="s">
        <v>27</v>
      </c>
      <c r="D5575" s="5" t="s">
        <v>26</v>
      </c>
      <c r="E5575" s="5">
        <v>22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10</v>
      </c>
      <c r="Q5575" s="5">
        <v>0</v>
      </c>
      <c r="R5575" s="5">
        <v>0</v>
      </c>
      <c r="S5575" s="5" t="s">
        <v>27</v>
      </c>
      <c r="T5575" s="5"/>
    </row>
    <row r="5576" spans="1:20" x14ac:dyDescent="0.25">
      <c r="A5576" s="5">
        <f>5569</f>
      </c>
      <c r="B5576" s="5" t="s">
        <v>5595</v>
      </c>
      <c r="C5576" s="5" t="s">
        <v>27</v>
      </c>
      <c r="D5576" s="5" t="s">
        <v>26</v>
      </c>
      <c r="E5576" s="5">
        <v>22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10</v>
      </c>
      <c r="Q5576" s="5">
        <v>0</v>
      </c>
      <c r="R5576" s="5">
        <v>0</v>
      </c>
      <c r="S5576" s="5" t="s">
        <v>27</v>
      </c>
      <c r="T5576" s="5"/>
    </row>
    <row r="5577" spans="1:20" x14ac:dyDescent="0.25">
      <c r="A5577" s="5">
        <f>5570</f>
      </c>
      <c r="B5577" s="5" t="s">
        <v>5596</v>
      </c>
      <c r="C5577" s="5" t="s">
        <v>27</v>
      </c>
      <c r="D5577" s="5" t="s">
        <v>26</v>
      </c>
      <c r="E5577" s="5">
        <v>22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10</v>
      </c>
      <c r="Q5577" s="5">
        <v>0</v>
      </c>
      <c r="R5577" s="5">
        <v>0</v>
      </c>
      <c r="S5577" s="5" t="s">
        <v>27</v>
      </c>
      <c r="T5577" s="5"/>
    </row>
    <row r="5578" spans="1:20" x14ac:dyDescent="0.25">
      <c r="A5578" s="5">
        <f>5571</f>
      </c>
      <c r="B5578" s="5" t="s">
        <v>5597</v>
      </c>
      <c r="C5578" s="5" t="s">
        <v>27</v>
      </c>
      <c r="D5578" s="5" t="s">
        <v>26</v>
      </c>
      <c r="E5578" s="5">
        <v>22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10</v>
      </c>
      <c r="Q5578" s="5">
        <v>0</v>
      </c>
      <c r="R5578" s="5">
        <v>0</v>
      </c>
      <c r="S5578" s="5" t="s">
        <v>27</v>
      </c>
      <c r="T5578" s="5"/>
    </row>
    <row r="5579" spans="1:20" x14ac:dyDescent="0.25">
      <c r="A5579" s="5">
        <f>5572</f>
      </c>
      <c r="B5579" s="5" t="s">
        <v>5598</v>
      </c>
      <c r="C5579" s="5" t="s">
        <v>27</v>
      </c>
      <c r="D5579" s="5" t="s">
        <v>26</v>
      </c>
      <c r="E5579" s="5">
        <v>22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10</v>
      </c>
      <c r="Q5579" s="5">
        <v>0</v>
      </c>
      <c r="R5579" s="5">
        <v>0</v>
      </c>
      <c r="S5579" s="5" t="s">
        <v>27</v>
      </c>
      <c r="T5579" s="5"/>
    </row>
    <row r="5580" spans="1:20" x14ac:dyDescent="0.25">
      <c r="A5580" s="5">
        <f>5573</f>
      </c>
      <c r="B5580" s="5" t="s">
        <v>5599</v>
      </c>
      <c r="C5580" s="5" t="s">
        <v>27</v>
      </c>
      <c r="D5580" s="5" t="s">
        <v>26</v>
      </c>
      <c r="E5580" s="5">
        <v>22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10</v>
      </c>
      <c r="Q5580" s="5">
        <v>0</v>
      </c>
      <c r="R5580" s="5">
        <v>0</v>
      </c>
      <c r="S5580" s="5" t="s">
        <v>27</v>
      </c>
      <c r="T5580" s="5"/>
    </row>
    <row r="5581" spans="1:20" x14ac:dyDescent="0.25">
      <c r="A5581" s="5">
        <f>5574</f>
      </c>
      <c r="B5581" s="5" t="s">
        <v>5600</v>
      </c>
      <c r="C5581" s="5" t="s">
        <v>27</v>
      </c>
      <c r="D5581" s="5" t="s">
        <v>26</v>
      </c>
      <c r="E5581" s="5">
        <v>22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10</v>
      </c>
      <c r="Q5581" s="5">
        <v>0</v>
      </c>
      <c r="R5581" s="5">
        <v>0</v>
      </c>
      <c r="S5581" s="5" t="s">
        <v>27</v>
      </c>
      <c r="T5581" s="5"/>
    </row>
    <row r="5582" spans="1:20" x14ac:dyDescent="0.25">
      <c r="A5582" s="5">
        <f>5575</f>
      </c>
      <c r="B5582" s="5" t="s">
        <v>5601</v>
      </c>
      <c r="C5582" s="5" t="s">
        <v>27</v>
      </c>
      <c r="D5582" s="5" t="s">
        <v>26</v>
      </c>
      <c r="E5582" s="5">
        <v>22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10</v>
      </c>
      <c r="Q5582" s="5">
        <v>0</v>
      </c>
      <c r="R5582" s="5">
        <v>0</v>
      </c>
      <c r="S5582" s="5" t="s">
        <v>27</v>
      </c>
      <c r="T5582" s="5"/>
    </row>
    <row r="5583" spans="1:20" x14ac:dyDescent="0.25">
      <c r="A5583" s="5">
        <f>5576</f>
      </c>
      <c r="B5583" s="5" t="s">
        <v>5602</v>
      </c>
      <c r="C5583" s="5" t="s">
        <v>27</v>
      </c>
      <c r="D5583" s="5" t="s">
        <v>26</v>
      </c>
      <c r="E5583" s="5">
        <v>22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10</v>
      </c>
      <c r="Q5583" s="5">
        <v>0</v>
      </c>
      <c r="R5583" s="5">
        <v>0</v>
      </c>
      <c r="S5583" s="5" t="s">
        <v>27</v>
      </c>
      <c r="T5583" s="5"/>
    </row>
    <row r="5584" spans="1:20" x14ac:dyDescent="0.25">
      <c r="A5584" s="5">
        <f>5577</f>
      </c>
      <c r="B5584" s="5" t="s">
        <v>5603</v>
      </c>
      <c r="C5584" s="5" t="s">
        <v>27</v>
      </c>
      <c r="D5584" s="5" t="s">
        <v>26</v>
      </c>
      <c r="E5584" s="5">
        <v>22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10</v>
      </c>
      <c r="Q5584" s="5">
        <v>0</v>
      </c>
      <c r="R5584" s="5">
        <v>0</v>
      </c>
      <c r="S5584" s="5" t="s">
        <v>27</v>
      </c>
      <c r="T5584" s="5"/>
    </row>
    <row r="5585" spans="1:20" x14ac:dyDescent="0.25">
      <c r="A5585" s="5">
        <f>5578</f>
      </c>
      <c r="B5585" s="5" t="s">
        <v>5604</v>
      </c>
      <c r="C5585" s="5" t="s">
        <v>27</v>
      </c>
      <c r="D5585" s="5" t="s">
        <v>26</v>
      </c>
      <c r="E5585" s="5">
        <v>22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10</v>
      </c>
      <c r="Q5585" s="5">
        <v>0</v>
      </c>
      <c r="R5585" s="5">
        <v>0</v>
      </c>
      <c r="S5585" s="5" t="s">
        <v>27</v>
      </c>
      <c r="T5585" s="5"/>
    </row>
    <row r="5586" spans="1:20" x14ac:dyDescent="0.25">
      <c r="A5586" s="5">
        <f>5579</f>
      </c>
      <c r="B5586" s="5" t="s">
        <v>5605</v>
      </c>
      <c r="C5586" s="5" t="s">
        <v>26</v>
      </c>
      <c r="D5586" s="5" t="s">
        <v>27</v>
      </c>
      <c r="E5586" s="5">
        <v>22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10</v>
      </c>
      <c r="Q5586" s="5">
        <v>0</v>
      </c>
      <c r="R5586" s="5">
        <v>0</v>
      </c>
      <c r="S5586" s="5" t="s">
        <v>27</v>
      </c>
      <c r="T5586" s="5"/>
    </row>
    <row r="5587" spans="1:20" x14ac:dyDescent="0.25">
      <c r="A5587" s="5">
        <f>5580</f>
      </c>
      <c r="B5587" s="5" t="s">
        <v>5606</v>
      </c>
      <c r="C5587" s="5" t="s">
        <v>26</v>
      </c>
      <c r="D5587" s="5" t="s">
        <v>27</v>
      </c>
      <c r="E5587" s="5">
        <v>22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10</v>
      </c>
      <c r="Q5587" s="5">
        <v>0</v>
      </c>
      <c r="R5587" s="5">
        <v>0</v>
      </c>
      <c r="S5587" s="5" t="s">
        <v>27</v>
      </c>
      <c r="T5587" s="5"/>
    </row>
    <row r="5588" spans="1:20" x14ac:dyDescent="0.25">
      <c r="A5588" s="5">
        <f>5581</f>
      </c>
      <c r="B5588" s="5" t="s">
        <v>5607</v>
      </c>
      <c r="C5588" s="5" t="s">
        <v>26</v>
      </c>
      <c r="D5588" s="5" t="s">
        <v>27</v>
      </c>
      <c r="E5588" s="5">
        <v>22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10</v>
      </c>
      <c r="Q5588" s="5">
        <v>0</v>
      </c>
      <c r="R5588" s="5">
        <v>0</v>
      </c>
      <c r="S5588" s="5" t="s">
        <v>27</v>
      </c>
      <c r="T5588" s="5"/>
    </row>
    <row r="5589" spans="1:20" x14ac:dyDescent="0.25">
      <c r="A5589" s="5">
        <f>5582</f>
      </c>
      <c r="B5589" s="5" t="s">
        <v>5608</v>
      </c>
      <c r="C5589" s="5" t="s">
        <v>26</v>
      </c>
      <c r="D5589" s="5" t="s">
        <v>27</v>
      </c>
      <c r="E5589" s="5">
        <v>22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10</v>
      </c>
      <c r="Q5589" s="5">
        <v>0</v>
      </c>
      <c r="R5589" s="5">
        <v>0</v>
      </c>
      <c r="S5589" s="5" t="s">
        <v>27</v>
      </c>
      <c r="T5589" s="5"/>
    </row>
    <row r="5590" spans="1:20" x14ac:dyDescent="0.25">
      <c r="A5590" s="5">
        <f>5583</f>
      </c>
      <c r="B5590" s="5" t="s">
        <v>5609</v>
      </c>
      <c r="C5590" s="5" t="s">
        <v>26</v>
      </c>
      <c r="D5590" s="5" t="s">
        <v>27</v>
      </c>
      <c r="E5590" s="5">
        <v>22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10</v>
      </c>
      <c r="Q5590" s="5">
        <v>0</v>
      </c>
      <c r="R5590" s="5">
        <v>0</v>
      </c>
      <c r="S5590" s="5" t="s">
        <v>27</v>
      </c>
      <c r="T5590" s="5"/>
    </row>
    <row r="5591" spans="1:20" x14ac:dyDescent="0.25">
      <c r="A5591" s="5">
        <f>5584</f>
      </c>
      <c r="B5591" s="5" t="s">
        <v>5610</v>
      </c>
      <c r="C5591" s="5" t="s">
        <v>26</v>
      </c>
      <c r="D5591" s="5" t="s">
        <v>27</v>
      </c>
      <c r="E5591" s="5">
        <v>22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0</v>
      </c>
      <c r="R5591" s="5">
        <v>0</v>
      </c>
      <c r="S5591" s="5" t="s">
        <v>27</v>
      </c>
      <c r="T5591" s="5"/>
    </row>
    <row r="5592" spans="1:20" x14ac:dyDescent="0.25">
      <c r="A5592" s="5">
        <f>5585</f>
      </c>
      <c r="B5592" s="5" t="s">
        <v>5611</v>
      </c>
      <c r="C5592" s="5" t="s">
        <v>26</v>
      </c>
      <c r="D5592" s="5" t="s">
        <v>27</v>
      </c>
      <c r="E5592" s="5">
        <v>22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10</v>
      </c>
      <c r="Q5592" s="5">
        <v>0</v>
      </c>
      <c r="R5592" s="5">
        <v>0</v>
      </c>
      <c r="S5592" s="5" t="s">
        <v>27</v>
      </c>
      <c r="T5592" s="5"/>
    </row>
    <row r="5593" spans="1:20" x14ac:dyDescent="0.25">
      <c r="A5593" s="5">
        <f>5586</f>
      </c>
      <c r="B5593" s="5" t="s">
        <v>5612</v>
      </c>
      <c r="C5593" s="5" t="s">
        <v>26</v>
      </c>
      <c r="D5593" s="5" t="s">
        <v>27</v>
      </c>
      <c r="E5593" s="5">
        <v>22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10</v>
      </c>
      <c r="Q5593" s="5">
        <v>0</v>
      </c>
      <c r="R5593" s="5">
        <v>0</v>
      </c>
      <c r="S5593" s="5" t="s">
        <v>27</v>
      </c>
      <c r="T5593" s="5"/>
    </row>
    <row r="5594" spans="1:20" x14ac:dyDescent="0.25">
      <c r="A5594" s="5">
        <f>5587</f>
      </c>
      <c r="B5594" s="5" t="s">
        <v>5613</v>
      </c>
      <c r="C5594" s="5" t="s">
        <v>26</v>
      </c>
      <c r="D5594" s="5" t="s">
        <v>27</v>
      </c>
      <c r="E5594" s="5">
        <v>22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10</v>
      </c>
      <c r="Q5594" s="5">
        <v>0</v>
      </c>
      <c r="R5594" s="5">
        <v>0</v>
      </c>
      <c r="S5594" s="5" t="s">
        <v>27</v>
      </c>
      <c r="T5594" s="5"/>
    </row>
    <row r="5595" spans="1:20" x14ac:dyDescent="0.25">
      <c r="A5595" s="5">
        <f>5588</f>
      </c>
      <c r="B5595" s="5" t="s">
        <v>5614</v>
      </c>
      <c r="C5595" s="5" t="s">
        <v>26</v>
      </c>
      <c r="D5595" s="5" t="s">
        <v>27</v>
      </c>
      <c r="E5595" s="5">
        <v>22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10</v>
      </c>
      <c r="Q5595" s="5">
        <v>0</v>
      </c>
      <c r="R5595" s="5">
        <v>0</v>
      </c>
      <c r="S5595" s="5" t="s">
        <v>27</v>
      </c>
      <c r="T5595" s="5"/>
    </row>
    <row r="5596" spans="1:20" x14ac:dyDescent="0.25">
      <c r="A5596" s="5">
        <f>5589</f>
      </c>
      <c r="B5596" s="5" t="s">
        <v>5615</v>
      </c>
      <c r="C5596" s="5" t="s">
        <v>26</v>
      </c>
      <c r="D5596" s="5" t="s">
        <v>27</v>
      </c>
      <c r="E5596" s="5">
        <v>22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10</v>
      </c>
      <c r="Q5596" s="5">
        <v>0</v>
      </c>
      <c r="R5596" s="5">
        <v>0</v>
      </c>
      <c r="S5596" s="5" t="s">
        <v>27</v>
      </c>
      <c r="T5596" s="5"/>
    </row>
    <row r="5597" spans="1:20" x14ac:dyDescent="0.25">
      <c r="A5597" s="5">
        <f>5590</f>
      </c>
      <c r="B5597" s="5" t="s">
        <v>5616</v>
      </c>
      <c r="C5597" s="5" t="s">
        <v>26</v>
      </c>
      <c r="D5597" s="5" t="s">
        <v>27</v>
      </c>
      <c r="E5597" s="5">
        <v>22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10</v>
      </c>
      <c r="Q5597" s="5">
        <v>0</v>
      </c>
      <c r="R5597" s="5">
        <v>0</v>
      </c>
      <c r="S5597" s="5" t="s">
        <v>27</v>
      </c>
      <c r="T5597" s="5"/>
    </row>
    <row r="5598" spans="1:20" x14ac:dyDescent="0.25">
      <c r="A5598" s="5">
        <f>5591</f>
      </c>
      <c r="B5598" s="5" t="s">
        <v>5617</v>
      </c>
      <c r="C5598" s="5" t="s">
        <v>26</v>
      </c>
      <c r="D5598" s="5" t="s">
        <v>27</v>
      </c>
      <c r="E5598" s="5">
        <v>22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10</v>
      </c>
      <c r="Q5598" s="5">
        <v>0</v>
      </c>
      <c r="R5598" s="5">
        <v>0</v>
      </c>
      <c r="S5598" s="5" t="s">
        <v>27</v>
      </c>
      <c r="T5598" s="5"/>
    </row>
    <row r="5599" spans="1:20" x14ac:dyDescent="0.25">
      <c r="A5599" s="5">
        <f>5592</f>
      </c>
      <c r="B5599" s="5" t="s">
        <v>5618</v>
      </c>
      <c r="C5599" s="5" t="s">
        <v>26</v>
      </c>
      <c r="D5599" s="5" t="s">
        <v>27</v>
      </c>
      <c r="E5599" s="5">
        <v>22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10</v>
      </c>
      <c r="Q5599" s="5">
        <v>0</v>
      </c>
      <c r="R5599" s="5">
        <v>0</v>
      </c>
      <c r="S5599" s="5" t="s">
        <v>27</v>
      </c>
      <c r="T5599" s="5"/>
    </row>
    <row r="5600" spans="1:20" x14ac:dyDescent="0.25">
      <c r="A5600" s="5">
        <f>5593</f>
      </c>
      <c r="B5600" s="5" t="s">
        <v>5619</v>
      </c>
      <c r="C5600" s="5" t="s">
        <v>26</v>
      </c>
      <c r="D5600" s="5" t="s">
        <v>27</v>
      </c>
      <c r="E5600" s="5">
        <v>22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10</v>
      </c>
      <c r="Q5600" s="5">
        <v>0</v>
      </c>
      <c r="R5600" s="5">
        <v>0</v>
      </c>
      <c r="S5600" s="5" t="s">
        <v>27</v>
      </c>
      <c r="T5600" s="5"/>
    </row>
    <row r="5601" spans="1:20" x14ac:dyDescent="0.25">
      <c r="A5601" s="5">
        <f>5594</f>
      </c>
      <c r="B5601" s="5" t="s">
        <v>5620</v>
      </c>
      <c r="C5601" s="5" t="s">
        <v>26</v>
      </c>
      <c r="D5601" s="5" t="s">
        <v>27</v>
      </c>
      <c r="E5601" s="5">
        <v>22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10</v>
      </c>
      <c r="Q5601" s="5">
        <v>0</v>
      </c>
      <c r="R5601" s="5">
        <v>0</v>
      </c>
      <c r="S5601" s="5" t="s">
        <v>27</v>
      </c>
      <c r="T5601" s="5"/>
    </row>
    <row r="5602" spans="1:20" x14ac:dyDescent="0.25">
      <c r="A5602" s="5">
        <f>5595</f>
      </c>
      <c r="B5602" s="5" t="s">
        <v>5621</v>
      </c>
      <c r="C5602" s="5" t="s">
        <v>26</v>
      </c>
      <c r="D5602" s="5" t="s">
        <v>27</v>
      </c>
      <c r="E5602" s="5">
        <v>22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10</v>
      </c>
      <c r="Q5602" s="5">
        <v>0</v>
      </c>
      <c r="R5602" s="5">
        <v>0</v>
      </c>
      <c r="S5602" s="5" t="s">
        <v>27</v>
      </c>
      <c r="T5602" s="5"/>
    </row>
    <row r="5603" spans="1:20" x14ac:dyDescent="0.25">
      <c r="A5603" s="5">
        <f>5596</f>
      </c>
      <c r="B5603" s="5" t="s">
        <v>5622</v>
      </c>
      <c r="C5603" s="5" t="s">
        <v>26</v>
      </c>
      <c r="D5603" s="5" t="s">
        <v>27</v>
      </c>
      <c r="E5603" s="5">
        <v>22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10</v>
      </c>
      <c r="Q5603" s="5">
        <v>0</v>
      </c>
      <c r="R5603" s="5">
        <v>0</v>
      </c>
      <c r="S5603" s="5" t="s">
        <v>27</v>
      </c>
      <c r="T5603" s="5"/>
    </row>
    <row r="5604" spans="1:20" x14ac:dyDescent="0.25">
      <c r="A5604" s="5">
        <f>5597</f>
      </c>
      <c r="B5604" s="5" t="s">
        <v>5623</v>
      </c>
      <c r="C5604" s="5" t="s">
        <v>26</v>
      </c>
      <c r="D5604" s="5" t="s">
        <v>27</v>
      </c>
      <c r="E5604" s="5">
        <v>22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10</v>
      </c>
      <c r="Q5604" s="5">
        <v>0</v>
      </c>
      <c r="R5604" s="5">
        <v>0</v>
      </c>
      <c r="S5604" s="5" t="s">
        <v>27</v>
      </c>
      <c r="T5604" s="5"/>
    </row>
    <row r="5605" spans="1:20" x14ac:dyDescent="0.25">
      <c r="A5605" s="5">
        <f>5598</f>
      </c>
      <c r="B5605" s="5" t="s">
        <v>5624</v>
      </c>
      <c r="C5605" s="5" t="s">
        <v>26</v>
      </c>
      <c r="D5605" s="5" t="s">
        <v>27</v>
      </c>
      <c r="E5605" s="5">
        <v>22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10</v>
      </c>
      <c r="Q5605" s="5">
        <v>0</v>
      </c>
      <c r="R5605" s="5">
        <v>0</v>
      </c>
      <c r="S5605" s="5" t="s">
        <v>27</v>
      </c>
      <c r="T5605" s="5"/>
    </row>
    <row r="5606" spans="1:20" x14ac:dyDescent="0.25">
      <c r="A5606" s="5">
        <f>5599</f>
      </c>
      <c r="B5606" s="5" t="s">
        <v>5625</v>
      </c>
      <c r="C5606" s="5" t="s">
        <v>26</v>
      </c>
      <c r="D5606" s="5" t="s">
        <v>27</v>
      </c>
      <c r="E5606" s="5">
        <v>22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10</v>
      </c>
      <c r="Q5606" s="5">
        <v>0</v>
      </c>
      <c r="R5606" s="5">
        <v>0</v>
      </c>
      <c r="S5606" s="5" t="s">
        <v>27</v>
      </c>
      <c r="T5606" s="5"/>
    </row>
    <row r="5607" spans="1:20" x14ac:dyDescent="0.25">
      <c r="A5607" s="5">
        <f>5600</f>
      </c>
      <c r="B5607" s="5" t="s">
        <v>5626</v>
      </c>
      <c r="C5607" s="5" t="s">
        <v>26</v>
      </c>
      <c r="D5607" s="5" t="s">
        <v>27</v>
      </c>
      <c r="E5607" s="5">
        <v>22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10</v>
      </c>
      <c r="Q5607" s="5">
        <v>0</v>
      </c>
      <c r="R5607" s="5">
        <v>0</v>
      </c>
      <c r="S5607" s="5" t="s">
        <v>27</v>
      </c>
      <c r="T5607" s="5"/>
    </row>
    <row r="5608" spans="1:20" x14ac:dyDescent="0.25">
      <c r="A5608" s="5">
        <f>5601</f>
      </c>
      <c r="B5608" s="5" t="s">
        <v>5627</v>
      </c>
      <c r="C5608" s="5" t="s">
        <v>26</v>
      </c>
      <c r="D5608" s="5" t="s">
        <v>27</v>
      </c>
      <c r="E5608" s="5">
        <v>22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10</v>
      </c>
      <c r="Q5608" s="5">
        <v>0</v>
      </c>
      <c r="R5608" s="5">
        <v>0</v>
      </c>
      <c r="S5608" s="5" t="s">
        <v>27</v>
      </c>
      <c r="T5608" s="5"/>
    </row>
    <row r="5609" spans="1:20" x14ac:dyDescent="0.25">
      <c r="A5609" s="5">
        <f>5602</f>
      </c>
      <c r="B5609" s="5" t="s">
        <v>5628</v>
      </c>
      <c r="C5609" s="5" t="s">
        <v>26</v>
      </c>
      <c r="D5609" s="5" t="s">
        <v>27</v>
      </c>
      <c r="E5609" s="5">
        <v>22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10</v>
      </c>
      <c r="Q5609" s="5">
        <v>0</v>
      </c>
      <c r="R5609" s="5">
        <v>0</v>
      </c>
      <c r="S5609" s="5" t="s">
        <v>27</v>
      </c>
      <c r="T5609" s="5"/>
    </row>
    <row r="5610" spans="1:20" x14ac:dyDescent="0.25">
      <c r="A5610" s="5">
        <f>5603</f>
      </c>
      <c r="B5610" s="5" t="s">
        <v>5629</v>
      </c>
      <c r="C5610" s="5" t="s">
        <v>26</v>
      </c>
      <c r="D5610" s="5" t="s">
        <v>27</v>
      </c>
      <c r="E5610" s="5">
        <v>22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10</v>
      </c>
      <c r="Q5610" s="5">
        <v>0</v>
      </c>
      <c r="R5610" s="5">
        <v>0</v>
      </c>
      <c r="S5610" s="5" t="s">
        <v>27</v>
      </c>
      <c r="T5610" s="5"/>
    </row>
    <row r="5611" spans="1:20" x14ac:dyDescent="0.25">
      <c r="A5611" s="5">
        <f>5604</f>
      </c>
      <c r="B5611" s="5" t="s">
        <v>5630</v>
      </c>
      <c r="C5611" s="5" t="s">
        <v>26</v>
      </c>
      <c r="D5611" s="5" t="s">
        <v>27</v>
      </c>
      <c r="E5611" s="5">
        <v>22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10</v>
      </c>
      <c r="Q5611" s="5">
        <v>0</v>
      </c>
      <c r="R5611" s="5">
        <v>0</v>
      </c>
      <c r="S5611" s="5" t="s">
        <v>27</v>
      </c>
      <c r="T5611" s="5"/>
    </row>
    <row r="5612" spans="1:20" x14ac:dyDescent="0.25">
      <c r="A5612" s="5">
        <f>5605</f>
      </c>
      <c r="B5612" s="5" t="s">
        <v>5631</v>
      </c>
      <c r="C5612" s="5" t="s">
        <v>26</v>
      </c>
      <c r="D5612" s="5" t="s">
        <v>27</v>
      </c>
      <c r="E5612" s="5">
        <v>22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10</v>
      </c>
      <c r="Q5612" s="5">
        <v>0</v>
      </c>
      <c r="R5612" s="5">
        <v>0</v>
      </c>
      <c r="S5612" s="5" t="s">
        <v>27</v>
      </c>
      <c r="T5612" s="5"/>
    </row>
    <row r="5613" spans="1:20" x14ac:dyDescent="0.25">
      <c r="A5613" s="5">
        <f>5606</f>
      </c>
      <c r="B5613" s="5" t="s">
        <v>5632</v>
      </c>
      <c r="C5613" s="5" t="s">
        <v>26</v>
      </c>
      <c r="D5613" s="5" t="s">
        <v>27</v>
      </c>
      <c r="E5613" s="5">
        <v>22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10</v>
      </c>
      <c r="Q5613" s="5">
        <v>0</v>
      </c>
      <c r="R5613" s="5">
        <v>0</v>
      </c>
      <c r="S5613" s="5" t="s">
        <v>27</v>
      </c>
      <c r="T5613" s="5"/>
    </row>
    <row r="5614" spans="1:20" x14ac:dyDescent="0.25">
      <c r="A5614" s="5">
        <f>5607</f>
      </c>
      <c r="B5614" s="5" t="s">
        <v>5633</v>
      </c>
      <c r="C5614" s="5" t="s">
        <v>26</v>
      </c>
      <c r="D5614" s="5" t="s">
        <v>27</v>
      </c>
      <c r="E5614" s="5">
        <v>22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10</v>
      </c>
      <c r="Q5614" s="5">
        <v>0</v>
      </c>
      <c r="R5614" s="5">
        <v>0</v>
      </c>
      <c r="S5614" s="5" t="s">
        <v>27</v>
      </c>
      <c r="T5614" s="5"/>
    </row>
    <row r="5615" spans="1:20" x14ac:dyDescent="0.25">
      <c r="A5615" s="5">
        <f>5608</f>
      </c>
      <c r="B5615" s="5" t="s">
        <v>5634</v>
      </c>
      <c r="C5615" s="5" t="s">
        <v>26</v>
      </c>
      <c r="D5615" s="5" t="s">
        <v>27</v>
      </c>
      <c r="E5615" s="5">
        <v>22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10</v>
      </c>
      <c r="Q5615" s="5">
        <v>0</v>
      </c>
      <c r="R5615" s="5">
        <v>0</v>
      </c>
      <c r="S5615" s="5" t="s">
        <v>27</v>
      </c>
      <c r="T5615" s="5"/>
    </row>
    <row r="5616" spans="1:20" x14ac:dyDescent="0.25">
      <c r="A5616" s="5">
        <f>5609</f>
      </c>
      <c r="B5616" s="5" t="s">
        <v>5635</v>
      </c>
      <c r="C5616" s="5" t="s">
        <v>26</v>
      </c>
      <c r="D5616" s="5" t="s">
        <v>27</v>
      </c>
      <c r="E5616" s="5">
        <v>22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10</v>
      </c>
      <c r="Q5616" s="5">
        <v>0</v>
      </c>
      <c r="R5616" s="5">
        <v>0</v>
      </c>
      <c r="S5616" s="5" t="s">
        <v>27</v>
      </c>
      <c r="T5616" s="5"/>
    </row>
    <row r="5617" spans="1:20" x14ac:dyDescent="0.25">
      <c r="A5617" s="5">
        <f>5610</f>
      </c>
      <c r="B5617" s="5" t="s">
        <v>5636</v>
      </c>
      <c r="C5617" s="5" t="s">
        <v>26</v>
      </c>
      <c r="D5617" s="5" t="s">
        <v>27</v>
      </c>
      <c r="E5617" s="5">
        <v>22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10</v>
      </c>
      <c r="Q5617" s="5">
        <v>0</v>
      </c>
      <c r="R5617" s="5">
        <v>0</v>
      </c>
      <c r="S5617" s="5" t="s">
        <v>27</v>
      </c>
      <c r="T5617" s="5"/>
    </row>
    <row r="5618" spans="1:20" x14ac:dyDescent="0.25">
      <c r="A5618" s="5">
        <f>5611</f>
      </c>
      <c r="B5618" s="5" t="s">
        <v>5637</v>
      </c>
      <c r="C5618" s="5" t="s">
        <v>26</v>
      </c>
      <c r="D5618" s="5" t="s">
        <v>27</v>
      </c>
      <c r="E5618" s="5">
        <v>22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10</v>
      </c>
      <c r="Q5618" s="5">
        <v>0</v>
      </c>
      <c r="R5618" s="5">
        <v>0</v>
      </c>
      <c r="S5618" s="5" t="s">
        <v>27</v>
      </c>
      <c r="T5618" s="5"/>
    </row>
    <row r="5619" spans="1:20" x14ac:dyDescent="0.25">
      <c r="A5619" s="5">
        <f>5612</f>
      </c>
      <c r="B5619" s="5" t="s">
        <v>5638</v>
      </c>
      <c r="C5619" s="5" t="s">
        <v>26</v>
      </c>
      <c r="D5619" s="5" t="s">
        <v>27</v>
      </c>
      <c r="E5619" s="5">
        <v>22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10</v>
      </c>
      <c r="Q5619" s="5">
        <v>0</v>
      </c>
      <c r="R5619" s="5">
        <v>0</v>
      </c>
      <c r="S5619" s="5" t="s">
        <v>27</v>
      </c>
      <c r="T5619" s="5"/>
    </row>
    <row r="5620" spans="1:20" x14ac:dyDescent="0.25">
      <c r="A5620" s="5">
        <f>5613</f>
      </c>
      <c r="B5620" s="5" t="s">
        <v>5639</v>
      </c>
      <c r="C5620" s="5" t="s">
        <v>26</v>
      </c>
      <c r="D5620" s="5" t="s">
        <v>27</v>
      </c>
      <c r="E5620" s="5">
        <v>22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10</v>
      </c>
      <c r="Q5620" s="5">
        <v>0</v>
      </c>
      <c r="R5620" s="5">
        <v>0</v>
      </c>
      <c r="S5620" s="5" t="s">
        <v>27</v>
      </c>
      <c r="T5620" s="5"/>
    </row>
    <row r="5621" spans="1:20" x14ac:dyDescent="0.25">
      <c r="A5621" s="5">
        <f>5614</f>
      </c>
      <c r="B5621" s="5" t="s">
        <v>5640</v>
      </c>
      <c r="C5621" s="5" t="s">
        <v>26</v>
      </c>
      <c r="D5621" s="5" t="s">
        <v>27</v>
      </c>
      <c r="E5621" s="5">
        <v>22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10</v>
      </c>
      <c r="Q5621" s="5">
        <v>0</v>
      </c>
      <c r="R5621" s="5">
        <v>0</v>
      </c>
      <c r="S5621" s="5" t="s">
        <v>27</v>
      </c>
      <c r="T5621" s="5"/>
    </row>
    <row r="5622" spans="1:20" x14ac:dyDescent="0.25">
      <c r="A5622" s="5">
        <f>5615</f>
      </c>
      <c r="B5622" s="5" t="s">
        <v>5641</v>
      </c>
      <c r="C5622" s="5" t="s">
        <v>26</v>
      </c>
      <c r="D5622" s="5" t="s">
        <v>27</v>
      </c>
      <c r="E5622" s="5">
        <v>22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10</v>
      </c>
      <c r="Q5622" s="5">
        <v>0</v>
      </c>
      <c r="R5622" s="5">
        <v>0</v>
      </c>
      <c r="S5622" s="5" t="s">
        <v>27</v>
      </c>
      <c r="T5622" s="5"/>
    </row>
    <row r="5623" spans="1:20" x14ac:dyDescent="0.25">
      <c r="A5623" s="5">
        <f>5616</f>
      </c>
      <c r="B5623" s="5" t="s">
        <v>5642</v>
      </c>
      <c r="C5623" s="5" t="s">
        <v>26</v>
      </c>
      <c r="D5623" s="5" t="s">
        <v>27</v>
      </c>
      <c r="E5623" s="5">
        <v>22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10</v>
      </c>
      <c r="Q5623" s="5">
        <v>0</v>
      </c>
      <c r="R5623" s="5">
        <v>0</v>
      </c>
      <c r="S5623" s="5" t="s">
        <v>27</v>
      </c>
      <c r="T5623" s="5"/>
    </row>
    <row r="5624" spans="1:20" x14ac:dyDescent="0.25">
      <c r="A5624" s="5">
        <f>5617</f>
      </c>
      <c r="B5624" s="5" t="s">
        <v>5643</v>
      </c>
      <c r="C5624" s="5" t="s">
        <v>26</v>
      </c>
      <c r="D5624" s="5" t="s">
        <v>27</v>
      </c>
      <c r="E5624" s="5">
        <v>22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10</v>
      </c>
      <c r="Q5624" s="5">
        <v>0</v>
      </c>
      <c r="R5624" s="5">
        <v>0</v>
      </c>
      <c r="S5624" s="5" t="s">
        <v>27</v>
      </c>
      <c r="T5624" s="5"/>
    </row>
    <row r="5625" spans="1:20" x14ac:dyDescent="0.25">
      <c r="A5625" s="5">
        <f>5618</f>
      </c>
      <c r="B5625" s="5" t="s">
        <v>5644</v>
      </c>
      <c r="C5625" s="5" t="s">
        <v>26</v>
      </c>
      <c r="D5625" s="5" t="s">
        <v>27</v>
      </c>
      <c r="E5625" s="5">
        <v>22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10</v>
      </c>
      <c r="Q5625" s="5">
        <v>0</v>
      </c>
      <c r="R5625" s="5">
        <v>0</v>
      </c>
      <c r="S5625" s="5" t="s">
        <v>27</v>
      </c>
      <c r="T5625" s="5"/>
    </row>
    <row r="5626" spans="1:20" x14ac:dyDescent="0.25">
      <c r="A5626" s="5">
        <f>5619</f>
      </c>
      <c r="B5626" s="5" t="s">
        <v>5645</v>
      </c>
      <c r="C5626" s="5" t="s">
        <v>26</v>
      </c>
      <c r="D5626" s="5" t="s">
        <v>27</v>
      </c>
      <c r="E5626" s="5">
        <v>22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10</v>
      </c>
      <c r="Q5626" s="5">
        <v>0</v>
      </c>
      <c r="R5626" s="5">
        <v>0</v>
      </c>
      <c r="S5626" s="5" t="s">
        <v>27</v>
      </c>
      <c r="T5626" s="5"/>
    </row>
    <row r="5627" spans="1:20" x14ac:dyDescent="0.25">
      <c r="A5627" s="5">
        <f>5620</f>
      </c>
      <c r="B5627" s="5" t="s">
        <v>5646</v>
      </c>
      <c r="C5627" s="5" t="s">
        <v>26</v>
      </c>
      <c r="D5627" s="5" t="s">
        <v>27</v>
      </c>
      <c r="E5627" s="5">
        <v>22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10</v>
      </c>
      <c r="Q5627" s="5">
        <v>0</v>
      </c>
      <c r="R5627" s="5">
        <v>0</v>
      </c>
      <c r="S5627" s="5" t="s">
        <v>27</v>
      </c>
      <c r="T5627" s="5"/>
    </row>
    <row r="5628" spans="1:20" x14ac:dyDescent="0.25">
      <c r="A5628" s="5">
        <f>5621</f>
      </c>
      <c r="B5628" s="5" t="s">
        <v>5647</v>
      </c>
      <c r="C5628" s="5" t="s">
        <v>26</v>
      </c>
      <c r="D5628" s="5" t="s">
        <v>27</v>
      </c>
      <c r="E5628" s="5">
        <v>22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10</v>
      </c>
      <c r="Q5628" s="5">
        <v>0</v>
      </c>
      <c r="R5628" s="5">
        <v>0</v>
      </c>
      <c r="S5628" s="5" t="s">
        <v>27</v>
      </c>
      <c r="T5628" s="5"/>
    </row>
    <row r="5629" spans="1:20" x14ac:dyDescent="0.25">
      <c r="A5629" s="5">
        <f>5622</f>
      </c>
      <c r="B5629" s="5" t="s">
        <v>5648</v>
      </c>
      <c r="C5629" s="5" t="s">
        <v>26</v>
      </c>
      <c r="D5629" s="5" t="s">
        <v>27</v>
      </c>
      <c r="E5629" s="5">
        <v>22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10</v>
      </c>
      <c r="Q5629" s="5">
        <v>0</v>
      </c>
      <c r="R5629" s="5">
        <v>0</v>
      </c>
      <c r="S5629" s="5" t="s">
        <v>27</v>
      </c>
      <c r="T5629" s="5"/>
    </row>
    <row r="5630" spans="1:20" x14ac:dyDescent="0.25">
      <c r="A5630" s="5">
        <f>5623</f>
      </c>
      <c r="B5630" s="5" t="s">
        <v>5649</v>
      </c>
      <c r="C5630" s="5" t="s">
        <v>26</v>
      </c>
      <c r="D5630" s="5" t="s">
        <v>27</v>
      </c>
      <c r="E5630" s="5">
        <v>22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10</v>
      </c>
      <c r="Q5630" s="5">
        <v>0</v>
      </c>
      <c r="R5630" s="5">
        <v>0</v>
      </c>
      <c r="S5630" s="5" t="s">
        <v>27</v>
      </c>
      <c r="T5630" s="5"/>
    </row>
    <row r="5631" spans="1:20" x14ac:dyDescent="0.25">
      <c r="A5631" s="5">
        <f>5624</f>
      </c>
      <c r="B5631" s="5" t="s">
        <v>5650</v>
      </c>
      <c r="C5631" s="5" t="s">
        <v>26</v>
      </c>
      <c r="D5631" s="5" t="s">
        <v>27</v>
      </c>
      <c r="E5631" s="5">
        <v>22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10</v>
      </c>
      <c r="Q5631" s="5">
        <v>0</v>
      </c>
      <c r="R5631" s="5">
        <v>0</v>
      </c>
      <c r="S5631" s="5" t="s">
        <v>27</v>
      </c>
      <c r="T5631" s="5"/>
    </row>
    <row r="5632" spans="1:20" x14ac:dyDescent="0.25">
      <c r="A5632" s="5">
        <f>5625</f>
      </c>
      <c r="B5632" s="5" t="s">
        <v>5651</v>
      </c>
      <c r="C5632" s="5" t="s">
        <v>26</v>
      </c>
      <c r="D5632" s="5" t="s">
        <v>27</v>
      </c>
      <c r="E5632" s="5">
        <v>22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10</v>
      </c>
      <c r="Q5632" s="5">
        <v>0</v>
      </c>
      <c r="R5632" s="5">
        <v>0</v>
      </c>
      <c r="S5632" s="5" t="s">
        <v>27</v>
      </c>
      <c r="T5632" s="5"/>
    </row>
    <row r="5633" spans="1:20" x14ac:dyDescent="0.25">
      <c r="A5633" s="5">
        <f>5626</f>
      </c>
      <c r="B5633" s="5" t="s">
        <v>5652</v>
      </c>
      <c r="C5633" s="5" t="s">
        <v>26</v>
      </c>
      <c r="D5633" s="5" t="s">
        <v>27</v>
      </c>
      <c r="E5633" s="5">
        <v>22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0</v>
      </c>
      <c r="R5633" s="5">
        <v>0</v>
      </c>
      <c r="S5633" s="5" t="s">
        <v>27</v>
      </c>
      <c r="T5633" s="5"/>
    </row>
    <row r="5634" spans="1:20" x14ac:dyDescent="0.25">
      <c r="A5634" s="5">
        <f>5627</f>
      </c>
      <c r="B5634" s="5" t="s">
        <v>5653</v>
      </c>
      <c r="C5634" s="5" t="s">
        <v>26</v>
      </c>
      <c r="D5634" s="5" t="s">
        <v>27</v>
      </c>
      <c r="E5634" s="5">
        <v>22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10</v>
      </c>
      <c r="Q5634" s="5">
        <v>0</v>
      </c>
      <c r="R5634" s="5">
        <v>0</v>
      </c>
      <c r="S5634" s="5" t="s">
        <v>27</v>
      </c>
      <c r="T5634" s="5"/>
    </row>
    <row r="5635" spans="1:20" x14ac:dyDescent="0.25">
      <c r="A5635" s="5">
        <f>5628</f>
      </c>
      <c r="B5635" s="5" t="s">
        <v>5654</v>
      </c>
      <c r="C5635" s="5" t="s">
        <v>26</v>
      </c>
      <c r="D5635" s="5" t="s">
        <v>27</v>
      </c>
      <c r="E5635" s="5">
        <v>22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10</v>
      </c>
      <c r="Q5635" s="5">
        <v>0</v>
      </c>
      <c r="R5635" s="5">
        <v>0</v>
      </c>
      <c r="S5635" s="5" t="s">
        <v>27</v>
      </c>
      <c r="T5635" s="5"/>
    </row>
    <row r="5636" spans="1:20" x14ac:dyDescent="0.25">
      <c r="A5636" s="5">
        <f>5629</f>
      </c>
      <c r="B5636" s="5" t="s">
        <v>5655</v>
      </c>
      <c r="C5636" s="5" t="s">
        <v>26</v>
      </c>
      <c r="D5636" s="5" t="s">
        <v>27</v>
      </c>
      <c r="E5636" s="5">
        <v>22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10</v>
      </c>
      <c r="Q5636" s="5">
        <v>0</v>
      </c>
      <c r="R5636" s="5">
        <v>0</v>
      </c>
      <c r="S5636" s="5" t="s">
        <v>27</v>
      </c>
      <c r="T5636" s="5"/>
    </row>
    <row r="5637" spans="1:20" x14ac:dyDescent="0.25">
      <c r="A5637" s="5">
        <f>5630</f>
      </c>
      <c r="B5637" s="5" t="s">
        <v>5656</v>
      </c>
      <c r="C5637" s="5" t="s">
        <v>26</v>
      </c>
      <c r="D5637" s="5" t="s">
        <v>27</v>
      </c>
      <c r="E5637" s="5">
        <v>22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10</v>
      </c>
      <c r="Q5637" s="5">
        <v>0</v>
      </c>
      <c r="R5637" s="5">
        <v>0</v>
      </c>
      <c r="S5637" s="5" t="s">
        <v>27</v>
      </c>
      <c r="T5637" s="5"/>
    </row>
    <row r="5638" spans="1:20" x14ac:dyDescent="0.25">
      <c r="A5638" s="5">
        <f>5631</f>
      </c>
      <c r="B5638" s="5" t="s">
        <v>5657</v>
      </c>
      <c r="C5638" s="5" t="s">
        <v>26</v>
      </c>
      <c r="D5638" s="5" t="s">
        <v>27</v>
      </c>
      <c r="E5638" s="5">
        <v>22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10</v>
      </c>
      <c r="Q5638" s="5">
        <v>0</v>
      </c>
      <c r="R5638" s="5">
        <v>0</v>
      </c>
      <c r="S5638" s="5" t="s">
        <v>27</v>
      </c>
      <c r="T5638" s="5"/>
    </row>
    <row r="5639" spans="1:20" x14ac:dyDescent="0.25">
      <c r="A5639" s="5">
        <f>5632</f>
      </c>
      <c r="B5639" s="5" t="s">
        <v>5658</v>
      </c>
      <c r="C5639" s="5" t="s">
        <v>26</v>
      </c>
      <c r="D5639" s="5" t="s">
        <v>27</v>
      </c>
      <c r="E5639" s="5">
        <v>22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10</v>
      </c>
      <c r="Q5639" s="5">
        <v>0</v>
      </c>
      <c r="R5639" s="5">
        <v>0</v>
      </c>
      <c r="S5639" s="5" t="s">
        <v>27</v>
      </c>
      <c r="T5639" s="5"/>
    </row>
    <row r="5640" spans="1:20" x14ac:dyDescent="0.25">
      <c r="A5640" s="5">
        <f>5633</f>
      </c>
      <c r="B5640" s="5" t="s">
        <v>5659</v>
      </c>
      <c r="C5640" s="5" t="s">
        <v>26</v>
      </c>
      <c r="D5640" s="5" t="s">
        <v>27</v>
      </c>
      <c r="E5640" s="5">
        <v>22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10</v>
      </c>
      <c r="Q5640" s="5">
        <v>0</v>
      </c>
      <c r="R5640" s="5">
        <v>0</v>
      </c>
      <c r="S5640" s="5" t="s">
        <v>27</v>
      </c>
      <c r="T5640" s="5"/>
    </row>
    <row r="5641" spans="1:20" x14ac:dyDescent="0.25">
      <c r="A5641" s="5">
        <f>5634</f>
      </c>
      <c r="B5641" s="5" t="s">
        <v>5660</v>
      </c>
      <c r="C5641" s="5" t="s">
        <v>26</v>
      </c>
      <c r="D5641" s="5" t="s">
        <v>27</v>
      </c>
      <c r="E5641" s="5">
        <v>22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10</v>
      </c>
      <c r="Q5641" s="5">
        <v>0</v>
      </c>
      <c r="R5641" s="5">
        <v>0</v>
      </c>
      <c r="S5641" s="5" t="s">
        <v>27</v>
      </c>
      <c r="T5641" s="5"/>
    </row>
    <row r="5642" spans="1:20" x14ac:dyDescent="0.25">
      <c r="A5642" s="5">
        <f>5635</f>
      </c>
      <c r="B5642" s="5" t="s">
        <v>5661</v>
      </c>
      <c r="C5642" s="5" t="s">
        <v>26</v>
      </c>
      <c r="D5642" s="5" t="s">
        <v>27</v>
      </c>
      <c r="E5642" s="5">
        <v>22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10</v>
      </c>
      <c r="Q5642" s="5">
        <v>0</v>
      </c>
      <c r="R5642" s="5">
        <v>0</v>
      </c>
      <c r="S5642" s="5" t="s">
        <v>27</v>
      </c>
      <c r="T5642" s="5"/>
    </row>
    <row r="5643" spans="1:20" x14ac:dyDescent="0.25">
      <c r="A5643" s="5">
        <f>5636</f>
      </c>
      <c r="B5643" s="5" t="s">
        <v>5662</v>
      </c>
      <c r="C5643" s="5" t="s">
        <v>26</v>
      </c>
      <c r="D5643" s="5" t="s">
        <v>27</v>
      </c>
      <c r="E5643" s="5">
        <v>22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10</v>
      </c>
      <c r="Q5643" s="5">
        <v>0</v>
      </c>
      <c r="R5643" s="5">
        <v>0</v>
      </c>
      <c r="S5643" s="5" t="s">
        <v>27</v>
      </c>
      <c r="T5643" s="5"/>
    </row>
    <row r="5644" spans="1:20" x14ac:dyDescent="0.25">
      <c r="A5644" s="5">
        <f>5637</f>
      </c>
      <c r="B5644" s="5" t="s">
        <v>5663</v>
      </c>
      <c r="C5644" s="5" t="s">
        <v>26</v>
      </c>
      <c r="D5644" s="5" t="s">
        <v>27</v>
      </c>
      <c r="E5644" s="5">
        <v>22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10</v>
      </c>
      <c r="Q5644" s="5">
        <v>0</v>
      </c>
      <c r="R5644" s="5">
        <v>0</v>
      </c>
      <c r="S5644" s="5" t="s">
        <v>27</v>
      </c>
      <c r="T5644" s="5"/>
    </row>
    <row r="5645" spans="1:20" x14ac:dyDescent="0.25">
      <c r="A5645" s="5">
        <f>5638</f>
      </c>
      <c r="B5645" s="5" t="s">
        <v>5664</v>
      </c>
      <c r="C5645" s="5" t="s">
        <v>26</v>
      </c>
      <c r="D5645" s="5" t="s">
        <v>27</v>
      </c>
      <c r="E5645" s="5">
        <v>22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10</v>
      </c>
      <c r="Q5645" s="5">
        <v>0</v>
      </c>
      <c r="R5645" s="5">
        <v>0</v>
      </c>
      <c r="S5645" s="5" t="s">
        <v>27</v>
      </c>
      <c r="T5645" s="5"/>
    </row>
    <row r="5646" spans="1:20" x14ac:dyDescent="0.25">
      <c r="A5646" s="5">
        <f>5639</f>
      </c>
      <c r="B5646" s="5" t="s">
        <v>5665</v>
      </c>
      <c r="C5646" s="5" t="s">
        <v>26</v>
      </c>
      <c r="D5646" s="5" t="s">
        <v>27</v>
      </c>
      <c r="E5646" s="5">
        <v>22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10</v>
      </c>
      <c r="Q5646" s="5">
        <v>0</v>
      </c>
      <c r="R5646" s="5">
        <v>0</v>
      </c>
      <c r="S5646" s="5" t="s">
        <v>27</v>
      </c>
      <c r="T5646" s="5"/>
    </row>
    <row r="5647" spans="1:20" x14ac:dyDescent="0.25">
      <c r="A5647" s="5">
        <f>5640</f>
      </c>
      <c r="B5647" s="5" t="s">
        <v>5666</v>
      </c>
      <c r="C5647" s="5" t="s">
        <v>26</v>
      </c>
      <c r="D5647" s="5" t="s">
        <v>27</v>
      </c>
      <c r="E5647" s="5">
        <v>22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10</v>
      </c>
      <c r="Q5647" s="5">
        <v>0</v>
      </c>
      <c r="R5647" s="5">
        <v>0</v>
      </c>
      <c r="S5647" s="5" t="s">
        <v>27</v>
      </c>
      <c r="T5647" s="5"/>
    </row>
    <row r="5648" spans="1:20" x14ac:dyDescent="0.25">
      <c r="A5648" s="5">
        <f>5641</f>
      </c>
      <c r="B5648" s="5" t="s">
        <v>5667</v>
      </c>
      <c r="C5648" s="5" t="s">
        <v>26</v>
      </c>
      <c r="D5648" s="5" t="s">
        <v>27</v>
      </c>
      <c r="E5648" s="5">
        <v>22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10</v>
      </c>
      <c r="Q5648" s="5">
        <v>0</v>
      </c>
      <c r="R5648" s="5">
        <v>0</v>
      </c>
      <c r="S5648" s="5" t="s">
        <v>27</v>
      </c>
      <c r="T5648" s="5"/>
    </row>
    <row r="5649" spans="1:20" x14ac:dyDescent="0.25">
      <c r="A5649" s="5">
        <f>5642</f>
      </c>
      <c r="B5649" s="5" t="s">
        <v>5668</v>
      </c>
      <c r="C5649" s="5" t="s">
        <v>26</v>
      </c>
      <c r="D5649" s="5" t="s">
        <v>27</v>
      </c>
      <c r="E5649" s="5">
        <v>22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10</v>
      </c>
      <c r="Q5649" s="5">
        <v>0</v>
      </c>
      <c r="R5649" s="5">
        <v>0</v>
      </c>
      <c r="S5649" s="5" t="s">
        <v>27</v>
      </c>
      <c r="T5649" s="5"/>
    </row>
    <row r="5650" spans="1:20" x14ac:dyDescent="0.25">
      <c r="A5650" s="5">
        <f>5643</f>
      </c>
      <c r="B5650" s="5" t="s">
        <v>5669</v>
      </c>
      <c r="C5650" s="5" t="s">
        <v>26</v>
      </c>
      <c r="D5650" s="5" t="s">
        <v>27</v>
      </c>
      <c r="E5650" s="5">
        <v>22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10</v>
      </c>
      <c r="Q5650" s="5">
        <v>0</v>
      </c>
      <c r="R5650" s="5">
        <v>0</v>
      </c>
      <c r="S5650" s="5" t="s">
        <v>27</v>
      </c>
      <c r="T5650" s="5"/>
    </row>
    <row r="5651" spans="1:20" x14ac:dyDescent="0.25">
      <c r="A5651" s="5">
        <f>5644</f>
      </c>
      <c r="B5651" s="5" t="s">
        <v>5670</v>
      </c>
      <c r="C5651" s="5" t="s">
        <v>26</v>
      </c>
      <c r="D5651" s="5" t="s">
        <v>27</v>
      </c>
      <c r="E5651" s="5">
        <v>22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10</v>
      </c>
      <c r="Q5651" s="5">
        <v>0</v>
      </c>
      <c r="R5651" s="5">
        <v>0</v>
      </c>
      <c r="S5651" s="5" t="s">
        <v>27</v>
      </c>
      <c r="T5651" s="5"/>
    </row>
    <row r="5652" spans="1:20" x14ac:dyDescent="0.25">
      <c r="A5652" s="5">
        <f>5645</f>
      </c>
      <c r="B5652" s="5" t="s">
        <v>5671</v>
      </c>
      <c r="C5652" s="5" t="s">
        <v>26</v>
      </c>
      <c r="D5652" s="5" t="s">
        <v>27</v>
      </c>
      <c r="E5652" s="5">
        <v>22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10</v>
      </c>
      <c r="Q5652" s="5">
        <v>0</v>
      </c>
      <c r="R5652" s="5">
        <v>0</v>
      </c>
      <c r="S5652" s="5" t="s">
        <v>27</v>
      </c>
      <c r="T5652" s="5"/>
    </row>
    <row r="5653" spans="1:20" x14ac:dyDescent="0.25">
      <c r="A5653" s="5">
        <f>5646</f>
      </c>
      <c r="B5653" s="5" t="s">
        <v>5672</v>
      </c>
      <c r="C5653" s="5" t="s">
        <v>26</v>
      </c>
      <c r="D5653" s="5" t="s">
        <v>27</v>
      </c>
      <c r="E5653" s="5">
        <v>22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10</v>
      </c>
      <c r="Q5653" s="5">
        <v>0</v>
      </c>
      <c r="R5653" s="5">
        <v>0</v>
      </c>
      <c r="S5653" s="5" t="s">
        <v>27</v>
      </c>
      <c r="T5653" s="5"/>
    </row>
    <row r="5654" spans="1:20" x14ac:dyDescent="0.25">
      <c r="A5654" s="5">
        <f>5647</f>
      </c>
      <c r="B5654" s="5" t="s">
        <v>5673</v>
      </c>
      <c r="C5654" s="5" t="s">
        <v>26</v>
      </c>
      <c r="D5654" s="5" t="s">
        <v>27</v>
      </c>
      <c r="E5654" s="5">
        <v>22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10</v>
      </c>
      <c r="Q5654" s="5">
        <v>0</v>
      </c>
      <c r="R5654" s="5">
        <v>0</v>
      </c>
      <c r="S5654" s="5" t="s">
        <v>27</v>
      </c>
      <c r="T5654" s="5"/>
    </row>
    <row r="5655" spans="1:20" x14ac:dyDescent="0.25">
      <c r="A5655" s="5">
        <f>5648</f>
      </c>
      <c r="B5655" s="5" t="s">
        <v>5674</v>
      </c>
      <c r="C5655" s="5" t="s">
        <v>26</v>
      </c>
      <c r="D5655" s="5" t="s">
        <v>27</v>
      </c>
      <c r="E5655" s="5">
        <v>22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10</v>
      </c>
      <c r="Q5655" s="5">
        <v>0</v>
      </c>
      <c r="R5655" s="5">
        <v>0</v>
      </c>
      <c r="S5655" s="5" t="s">
        <v>27</v>
      </c>
      <c r="T5655" s="5"/>
    </row>
    <row r="5656" spans="1:20" x14ac:dyDescent="0.25">
      <c r="A5656" s="5">
        <f>5649</f>
      </c>
      <c r="B5656" s="5" t="s">
        <v>5675</v>
      </c>
      <c r="C5656" s="5" t="s">
        <v>26</v>
      </c>
      <c r="D5656" s="5" t="s">
        <v>27</v>
      </c>
      <c r="E5656" s="5">
        <v>22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10</v>
      </c>
      <c r="Q5656" s="5">
        <v>0</v>
      </c>
      <c r="R5656" s="5">
        <v>0</v>
      </c>
      <c r="S5656" s="5" t="s">
        <v>27</v>
      </c>
      <c r="T5656" s="5"/>
    </row>
    <row r="5657" spans="1:20" x14ac:dyDescent="0.25">
      <c r="A5657" s="5">
        <f>5650</f>
      </c>
      <c r="B5657" s="5" t="s">
        <v>5676</v>
      </c>
      <c r="C5657" s="5" t="s">
        <v>26</v>
      </c>
      <c r="D5657" s="5" t="s">
        <v>27</v>
      </c>
      <c r="E5657" s="5">
        <v>22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10</v>
      </c>
      <c r="Q5657" s="5">
        <v>0</v>
      </c>
      <c r="R5657" s="5">
        <v>0</v>
      </c>
      <c r="S5657" s="5" t="s">
        <v>27</v>
      </c>
      <c r="T5657" s="5"/>
    </row>
    <row r="5658" spans="1:20" x14ac:dyDescent="0.25">
      <c r="A5658" s="5">
        <f>5651</f>
      </c>
      <c r="B5658" s="5" t="s">
        <v>5677</v>
      </c>
      <c r="C5658" s="5" t="s">
        <v>26</v>
      </c>
      <c r="D5658" s="5" t="s">
        <v>27</v>
      </c>
      <c r="E5658" s="5">
        <v>22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10</v>
      </c>
      <c r="Q5658" s="5">
        <v>0</v>
      </c>
      <c r="R5658" s="5">
        <v>0</v>
      </c>
      <c r="S5658" s="5" t="s">
        <v>27</v>
      </c>
      <c r="T5658" s="5"/>
    </row>
    <row r="5659" spans="1:20" x14ac:dyDescent="0.25">
      <c r="A5659" s="5">
        <f>5652</f>
      </c>
      <c r="B5659" s="5" t="s">
        <v>5678</v>
      </c>
      <c r="C5659" s="5" t="s">
        <v>26</v>
      </c>
      <c r="D5659" s="5" t="s">
        <v>27</v>
      </c>
      <c r="E5659" s="5">
        <v>22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10</v>
      </c>
      <c r="Q5659" s="5">
        <v>0</v>
      </c>
      <c r="R5659" s="5">
        <v>0</v>
      </c>
      <c r="S5659" s="5" t="s">
        <v>27</v>
      </c>
      <c r="T5659" s="5"/>
    </row>
    <row r="5660" spans="1:20" x14ac:dyDescent="0.25">
      <c r="A5660" s="5">
        <f>5653</f>
      </c>
      <c r="B5660" s="5" t="s">
        <v>5679</v>
      </c>
      <c r="C5660" s="5" t="s">
        <v>26</v>
      </c>
      <c r="D5660" s="5" t="s">
        <v>27</v>
      </c>
      <c r="E5660" s="5">
        <v>22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10</v>
      </c>
      <c r="Q5660" s="5">
        <v>0</v>
      </c>
      <c r="R5660" s="5">
        <v>0</v>
      </c>
      <c r="S5660" s="5" t="s">
        <v>27</v>
      </c>
      <c r="T5660" s="5"/>
    </row>
    <row r="5661" spans="1:20" x14ac:dyDescent="0.25">
      <c r="A5661" s="5">
        <f>5654</f>
      </c>
      <c r="B5661" s="5" t="s">
        <v>5680</v>
      </c>
      <c r="C5661" s="5" t="s">
        <v>26</v>
      </c>
      <c r="D5661" s="5" t="s">
        <v>27</v>
      </c>
      <c r="E5661" s="5">
        <v>22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10</v>
      </c>
      <c r="Q5661" s="5">
        <v>0</v>
      </c>
      <c r="R5661" s="5">
        <v>0</v>
      </c>
      <c r="S5661" s="5" t="s">
        <v>27</v>
      </c>
      <c r="T5661" s="5"/>
    </row>
    <row r="5662" spans="1:20" x14ac:dyDescent="0.25">
      <c r="A5662" s="5">
        <f>5655</f>
      </c>
      <c r="B5662" s="5" t="s">
        <v>5681</v>
      </c>
      <c r="C5662" s="5" t="s">
        <v>26</v>
      </c>
      <c r="D5662" s="5" t="s">
        <v>27</v>
      </c>
      <c r="E5662" s="5">
        <v>22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10</v>
      </c>
      <c r="Q5662" s="5">
        <v>0</v>
      </c>
      <c r="R5662" s="5">
        <v>0</v>
      </c>
      <c r="S5662" s="5" t="s">
        <v>27</v>
      </c>
      <c r="T5662" s="5"/>
    </row>
    <row r="5663" spans="1:20" x14ac:dyDescent="0.25">
      <c r="A5663" s="5">
        <f>5656</f>
      </c>
      <c r="B5663" s="5" t="s">
        <v>5682</v>
      </c>
      <c r="C5663" s="5" t="s">
        <v>26</v>
      </c>
      <c r="D5663" s="5" t="s">
        <v>27</v>
      </c>
      <c r="E5663" s="5">
        <v>22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10</v>
      </c>
      <c r="Q5663" s="5">
        <v>0</v>
      </c>
      <c r="R5663" s="5">
        <v>0</v>
      </c>
      <c r="S5663" s="5" t="s">
        <v>27</v>
      </c>
      <c r="T5663" s="5"/>
    </row>
    <row r="5664" spans="1:20" x14ac:dyDescent="0.25">
      <c r="A5664" s="5">
        <f>5657</f>
      </c>
      <c r="B5664" s="5" t="s">
        <v>5683</v>
      </c>
      <c r="C5664" s="5" t="s">
        <v>26</v>
      </c>
      <c r="D5664" s="5" t="s">
        <v>27</v>
      </c>
      <c r="E5664" s="5">
        <v>22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10</v>
      </c>
      <c r="Q5664" s="5">
        <v>0</v>
      </c>
      <c r="R5664" s="5">
        <v>0</v>
      </c>
      <c r="S5664" s="5" t="s">
        <v>27</v>
      </c>
      <c r="T5664" s="5"/>
    </row>
    <row r="5665" spans="1:20" x14ac:dyDescent="0.25">
      <c r="A5665" s="5">
        <f>5658</f>
      </c>
      <c r="B5665" s="5" t="s">
        <v>5684</v>
      </c>
      <c r="C5665" s="5" t="s">
        <v>26</v>
      </c>
      <c r="D5665" s="5" t="s">
        <v>27</v>
      </c>
      <c r="E5665" s="5">
        <v>22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10</v>
      </c>
      <c r="Q5665" s="5">
        <v>0</v>
      </c>
      <c r="R5665" s="5">
        <v>0</v>
      </c>
      <c r="S5665" s="5" t="s">
        <v>27</v>
      </c>
      <c r="T5665" s="5"/>
    </row>
    <row r="5666" spans="1:20" x14ac:dyDescent="0.25">
      <c r="A5666" s="5">
        <f>5659</f>
      </c>
      <c r="B5666" s="5" t="s">
        <v>5685</v>
      </c>
      <c r="C5666" s="5" t="s">
        <v>26</v>
      </c>
      <c r="D5666" s="5" t="s">
        <v>27</v>
      </c>
      <c r="E5666" s="5">
        <v>22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10</v>
      </c>
      <c r="Q5666" s="5">
        <v>0</v>
      </c>
      <c r="R5666" s="5">
        <v>0</v>
      </c>
      <c r="S5666" s="5" t="s">
        <v>27</v>
      </c>
      <c r="T5666" s="5"/>
    </row>
    <row r="5667" spans="1:20" x14ac:dyDescent="0.25">
      <c r="A5667" s="5">
        <f>5660</f>
      </c>
      <c r="B5667" s="5" t="s">
        <v>5686</v>
      </c>
      <c r="C5667" s="5" t="s">
        <v>26</v>
      </c>
      <c r="D5667" s="5" t="s">
        <v>27</v>
      </c>
      <c r="E5667" s="5">
        <v>22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10</v>
      </c>
      <c r="Q5667" s="5">
        <v>0</v>
      </c>
      <c r="R5667" s="5">
        <v>0</v>
      </c>
      <c r="S5667" s="5" t="s">
        <v>27</v>
      </c>
      <c r="T5667" s="5"/>
    </row>
    <row r="5668" spans="1:20" x14ac:dyDescent="0.25">
      <c r="A5668" s="5">
        <f>5661</f>
      </c>
      <c r="B5668" s="5" t="s">
        <v>5687</v>
      </c>
      <c r="C5668" s="5" t="s">
        <v>26</v>
      </c>
      <c r="D5668" s="5" t="s">
        <v>27</v>
      </c>
      <c r="E5668" s="5">
        <v>22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10</v>
      </c>
      <c r="Q5668" s="5">
        <v>0</v>
      </c>
      <c r="R5668" s="5">
        <v>0</v>
      </c>
      <c r="S5668" s="5" t="s">
        <v>27</v>
      </c>
      <c r="T5668" s="5"/>
    </row>
    <row r="5669" spans="1:20" x14ac:dyDescent="0.25">
      <c r="A5669" s="5">
        <f>5662</f>
      </c>
      <c r="B5669" s="5" t="s">
        <v>5688</v>
      </c>
      <c r="C5669" s="5" t="s">
        <v>26</v>
      </c>
      <c r="D5669" s="5" t="s">
        <v>27</v>
      </c>
      <c r="E5669" s="5">
        <v>22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10</v>
      </c>
      <c r="Q5669" s="5">
        <v>0</v>
      </c>
      <c r="R5669" s="5">
        <v>0</v>
      </c>
      <c r="S5669" s="5" t="s">
        <v>27</v>
      </c>
      <c r="T5669" s="5"/>
    </row>
    <row r="5670" spans="1:20" x14ac:dyDescent="0.25">
      <c r="A5670" s="5">
        <f>5663</f>
      </c>
      <c r="B5670" s="5" t="s">
        <v>5689</v>
      </c>
      <c r="C5670" s="5" t="s">
        <v>26</v>
      </c>
      <c r="D5670" s="5" t="s">
        <v>27</v>
      </c>
      <c r="E5670" s="5">
        <v>22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10</v>
      </c>
      <c r="Q5670" s="5">
        <v>0</v>
      </c>
      <c r="R5670" s="5">
        <v>0</v>
      </c>
      <c r="S5670" s="5" t="s">
        <v>27</v>
      </c>
      <c r="T5670" s="5"/>
    </row>
    <row r="5671" spans="1:20" x14ac:dyDescent="0.25">
      <c r="A5671" s="5">
        <f>5664</f>
      </c>
      <c r="B5671" s="5" t="s">
        <v>5690</v>
      </c>
      <c r="C5671" s="5" t="s">
        <v>26</v>
      </c>
      <c r="D5671" s="5" t="s">
        <v>27</v>
      </c>
      <c r="E5671" s="5">
        <v>22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10</v>
      </c>
      <c r="Q5671" s="5">
        <v>0</v>
      </c>
      <c r="R5671" s="5">
        <v>0</v>
      </c>
      <c r="S5671" s="5" t="s">
        <v>27</v>
      </c>
      <c r="T5671" s="5"/>
    </row>
    <row r="5672" spans="1:20" x14ac:dyDescent="0.25">
      <c r="A5672" s="5">
        <f>5665</f>
      </c>
      <c r="B5672" s="5" t="s">
        <v>5691</v>
      </c>
      <c r="C5672" s="5" t="s">
        <v>26</v>
      </c>
      <c r="D5672" s="5" t="s">
        <v>27</v>
      </c>
      <c r="E5672" s="5">
        <v>22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10</v>
      </c>
      <c r="Q5672" s="5">
        <v>0</v>
      </c>
      <c r="R5672" s="5">
        <v>0</v>
      </c>
      <c r="S5672" s="5" t="s">
        <v>27</v>
      </c>
      <c r="T5672" s="5"/>
    </row>
    <row r="5673" spans="1:20" x14ac:dyDescent="0.25">
      <c r="A5673" s="5">
        <f>5666</f>
      </c>
      <c r="B5673" s="5" t="s">
        <v>5692</v>
      </c>
      <c r="C5673" s="5" t="s">
        <v>26</v>
      </c>
      <c r="D5673" s="5" t="s">
        <v>27</v>
      </c>
      <c r="E5673" s="5">
        <v>22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10</v>
      </c>
      <c r="Q5673" s="5">
        <v>0</v>
      </c>
      <c r="R5673" s="5">
        <v>0</v>
      </c>
      <c r="S5673" s="5" t="s">
        <v>27</v>
      </c>
      <c r="T5673" s="5"/>
    </row>
    <row r="5674" spans="1:20" x14ac:dyDescent="0.25">
      <c r="A5674" s="5">
        <f>5667</f>
      </c>
      <c r="B5674" s="5" t="s">
        <v>5693</v>
      </c>
      <c r="C5674" s="5" t="s">
        <v>26</v>
      </c>
      <c r="D5674" s="5" t="s">
        <v>27</v>
      </c>
      <c r="E5674" s="5">
        <v>22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10</v>
      </c>
      <c r="Q5674" s="5">
        <v>0</v>
      </c>
      <c r="R5674" s="5">
        <v>0</v>
      </c>
      <c r="S5674" s="5" t="s">
        <v>27</v>
      </c>
      <c r="T5674" s="5"/>
    </row>
    <row r="5675" spans="1:20" x14ac:dyDescent="0.25">
      <c r="A5675" s="5">
        <f>5668</f>
      </c>
      <c r="B5675" s="5" t="s">
        <v>5694</v>
      </c>
      <c r="C5675" s="5" t="s">
        <v>26</v>
      </c>
      <c r="D5675" s="5" t="s">
        <v>27</v>
      </c>
      <c r="E5675" s="5">
        <v>22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10</v>
      </c>
      <c r="Q5675" s="5">
        <v>0</v>
      </c>
      <c r="R5675" s="5">
        <v>0</v>
      </c>
      <c r="S5675" s="5" t="s">
        <v>27</v>
      </c>
      <c r="T5675" s="5"/>
    </row>
    <row r="5676" spans="1:20" x14ac:dyDescent="0.25">
      <c r="A5676" s="5">
        <f>5669</f>
      </c>
      <c r="B5676" s="5" t="s">
        <v>5695</v>
      </c>
      <c r="C5676" s="5" t="s">
        <v>26</v>
      </c>
      <c r="D5676" s="5" t="s">
        <v>27</v>
      </c>
      <c r="E5676" s="5">
        <v>22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10</v>
      </c>
      <c r="Q5676" s="5">
        <v>0</v>
      </c>
      <c r="R5676" s="5">
        <v>0</v>
      </c>
      <c r="S5676" s="5" t="s">
        <v>27</v>
      </c>
      <c r="T5676" s="5"/>
    </row>
    <row r="5677" spans="1:20" x14ac:dyDescent="0.25">
      <c r="A5677" s="5">
        <f>5670</f>
      </c>
      <c r="B5677" s="5" t="s">
        <v>5696</v>
      </c>
      <c r="C5677" s="5" t="s">
        <v>26</v>
      </c>
      <c r="D5677" s="5" t="s">
        <v>27</v>
      </c>
      <c r="E5677" s="5">
        <v>22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10</v>
      </c>
      <c r="Q5677" s="5">
        <v>0</v>
      </c>
      <c r="R5677" s="5">
        <v>0</v>
      </c>
      <c r="S5677" s="5" t="s">
        <v>27</v>
      </c>
      <c r="T5677" s="5"/>
    </row>
    <row r="5678" spans="1:20" x14ac:dyDescent="0.25">
      <c r="A5678" s="5">
        <f>5671</f>
      </c>
      <c r="B5678" s="5" t="s">
        <v>5697</v>
      </c>
      <c r="C5678" s="5" t="s">
        <v>26</v>
      </c>
      <c r="D5678" s="5" t="s">
        <v>27</v>
      </c>
      <c r="E5678" s="5">
        <v>22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10</v>
      </c>
      <c r="Q5678" s="5">
        <v>0</v>
      </c>
      <c r="R5678" s="5">
        <v>0</v>
      </c>
      <c r="S5678" s="5" t="s">
        <v>27</v>
      </c>
      <c r="T5678" s="5"/>
    </row>
    <row r="5679" spans="1:20" x14ac:dyDescent="0.25">
      <c r="A5679" s="5">
        <f>5672</f>
      </c>
      <c r="B5679" s="5" t="s">
        <v>5698</v>
      </c>
      <c r="C5679" s="5" t="s">
        <v>26</v>
      </c>
      <c r="D5679" s="5" t="s">
        <v>27</v>
      </c>
      <c r="E5679" s="5">
        <v>22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10</v>
      </c>
      <c r="Q5679" s="5">
        <v>0</v>
      </c>
      <c r="R5679" s="5">
        <v>0</v>
      </c>
      <c r="S5679" s="5" t="s">
        <v>27</v>
      </c>
      <c r="T5679" s="5"/>
    </row>
    <row r="5680" spans="1:20" x14ac:dyDescent="0.25">
      <c r="A5680" s="5">
        <f>5673</f>
      </c>
      <c r="B5680" s="5" t="s">
        <v>5699</v>
      </c>
      <c r="C5680" s="5" t="s">
        <v>26</v>
      </c>
      <c r="D5680" s="5" t="s">
        <v>27</v>
      </c>
      <c r="E5680" s="5">
        <v>22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10</v>
      </c>
      <c r="Q5680" s="5">
        <v>0</v>
      </c>
      <c r="R5680" s="5">
        <v>0</v>
      </c>
      <c r="S5680" s="5" t="s">
        <v>27</v>
      </c>
      <c r="T5680" s="5"/>
    </row>
    <row r="5681" spans="1:20" x14ac:dyDescent="0.25">
      <c r="A5681" s="5">
        <f>5674</f>
      </c>
      <c r="B5681" s="5" t="s">
        <v>5700</v>
      </c>
      <c r="C5681" s="5" t="s">
        <v>26</v>
      </c>
      <c r="D5681" s="5" t="s">
        <v>27</v>
      </c>
      <c r="E5681" s="5">
        <v>22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10</v>
      </c>
      <c r="Q5681" s="5">
        <v>0</v>
      </c>
      <c r="R5681" s="5">
        <v>0</v>
      </c>
      <c r="S5681" s="5" t="s">
        <v>27</v>
      </c>
      <c r="T5681" s="5"/>
    </row>
    <row r="5682" spans="1:20" x14ac:dyDescent="0.25">
      <c r="A5682" s="5">
        <f>5675</f>
      </c>
      <c r="B5682" s="5" t="s">
        <v>5701</v>
      </c>
      <c r="C5682" s="5" t="s">
        <v>26</v>
      </c>
      <c r="D5682" s="5" t="s">
        <v>27</v>
      </c>
      <c r="E5682" s="5">
        <v>22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10</v>
      </c>
      <c r="Q5682" s="5">
        <v>0</v>
      </c>
      <c r="R5682" s="5">
        <v>0</v>
      </c>
      <c r="S5682" s="5" t="s">
        <v>27</v>
      </c>
      <c r="T5682" s="5"/>
    </row>
    <row r="5683" spans="1:20" x14ac:dyDescent="0.25">
      <c r="A5683" s="5">
        <f>5676</f>
      </c>
      <c r="B5683" s="5" t="s">
        <v>5702</v>
      </c>
      <c r="C5683" s="5" t="s">
        <v>26</v>
      </c>
      <c r="D5683" s="5" t="s">
        <v>27</v>
      </c>
      <c r="E5683" s="5">
        <v>22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10</v>
      </c>
      <c r="Q5683" s="5">
        <v>0</v>
      </c>
      <c r="R5683" s="5">
        <v>0</v>
      </c>
      <c r="S5683" s="5" t="s">
        <v>27</v>
      </c>
      <c r="T5683" s="5"/>
    </row>
    <row r="5684" spans="1:20" x14ac:dyDescent="0.25">
      <c r="A5684" s="5">
        <f>5677</f>
      </c>
      <c r="B5684" s="5" t="s">
        <v>5703</v>
      </c>
      <c r="C5684" s="5" t="s">
        <v>26</v>
      </c>
      <c r="D5684" s="5" t="s">
        <v>27</v>
      </c>
      <c r="E5684" s="5">
        <v>22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10</v>
      </c>
      <c r="Q5684" s="5">
        <v>0</v>
      </c>
      <c r="R5684" s="5">
        <v>0</v>
      </c>
      <c r="S5684" s="5" t="s">
        <v>27</v>
      </c>
      <c r="T5684" s="5"/>
    </row>
    <row r="5685" spans="1:20" x14ac:dyDescent="0.25">
      <c r="A5685" s="5">
        <f>5678</f>
      </c>
      <c r="B5685" s="5" t="s">
        <v>5704</v>
      </c>
      <c r="C5685" s="5" t="s">
        <v>26</v>
      </c>
      <c r="D5685" s="5" t="s">
        <v>27</v>
      </c>
      <c r="E5685" s="5">
        <v>22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10</v>
      </c>
      <c r="Q5685" s="5">
        <v>0</v>
      </c>
      <c r="R5685" s="5">
        <v>0</v>
      </c>
      <c r="S5685" s="5" t="s">
        <v>27</v>
      </c>
      <c r="T5685" s="5"/>
    </row>
    <row r="5686" spans="1:20" x14ac:dyDescent="0.25">
      <c r="A5686" s="5">
        <f>5679</f>
      </c>
      <c r="B5686" s="5" t="s">
        <v>5705</v>
      </c>
      <c r="C5686" s="5" t="s">
        <v>26</v>
      </c>
      <c r="D5686" s="5" t="s">
        <v>27</v>
      </c>
      <c r="E5686" s="5">
        <v>22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10</v>
      </c>
      <c r="Q5686" s="5">
        <v>0</v>
      </c>
      <c r="R5686" s="5">
        <v>0</v>
      </c>
      <c r="S5686" s="5" t="s">
        <v>27</v>
      </c>
      <c r="T5686" s="5"/>
    </row>
    <row r="5687" spans="1:20" x14ac:dyDescent="0.25">
      <c r="A5687" s="5">
        <f>5680</f>
      </c>
      <c r="B5687" s="5" t="s">
        <v>5706</v>
      </c>
      <c r="C5687" s="5" t="s">
        <v>26</v>
      </c>
      <c r="D5687" s="5" t="s">
        <v>27</v>
      </c>
      <c r="E5687" s="5">
        <v>22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10</v>
      </c>
      <c r="Q5687" s="5">
        <v>0</v>
      </c>
      <c r="R5687" s="5">
        <v>0</v>
      </c>
      <c r="S5687" s="5" t="s">
        <v>27</v>
      </c>
      <c r="T5687" s="5"/>
    </row>
    <row r="5688" spans="1:20" x14ac:dyDescent="0.25">
      <c r="A5688" s="5">
        <f>5681</f>
      </c>
      <c r="B5688" s="5" t="s">
        <v>5707</v>
      </c>
      <c r="C5688" s="5" t="s">
        <v>26</v>
      </c>
      <c r="D5688" s="5" t="s">
        <v>27</v>
      </c>
      <c r="E5688" s="5">
        <v>22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10</v>
      </c>
      <c r="Q5688" s="5">
        <v>0</v>
      </c>
      <c r="R5688" s="5">
        <v>0</v>
      </c>
      <c r="S5688" s="5" t="s">
        <v>27</v>
      </c>
      <c r="T5688" s="5"/>
    </row>
    <row r="5689" spans="1:20" x14ac:dyDescent="0.25">
      <c r="A5689" s="5">
        <f>5682</f>
      </c>
      <c r="B5689" s="5" t="s">
        <v>5708</v>
      </c>
      <c r="C5689" s="5" t="s">
        <v>26</v>
      </c>
      <c r="D5689" s="5" t="s">
        <v>27</v>
      </c>
      <c r="E5689" s="5">
        <v>22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10</v>
      </c>
      <c r="Q5689" s="5">
        <v>0</v>
      </c>
      <c r="R5689" s="5">
        <v>0</v>
      </c>
      <c r="S5689" s="5" t="s">
        <v>27</v>
      </c>
      <c r="T5689" s="5"/>
    </row>
    <row r="5690" spans="1:20" x14ac:dyDescent="0.25">
      <c r="A5690" s="5">
        <f>5683</f>
      </c>
      <c r="B5690" s="5" t="s">
        <v>5709</v>
      </c>
      <c r="C5690" s="5" t="s">
        <v>26</v>
      </c>
      <c r="D5690" s="5" t="s">
        <v>27</v>
      </c>
      <c r="E5690" s="5">
        <v>22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10</v>
      </c>
      <c r="Q5690" s="5">
        <v>0</v>
      </c>
      <c r="R5690" s="5">
        <v>0</v>
      </c>
      <c r="S5690" s="5" t="s">
        <v>27</v>
      </c>
      <c r="T5690" s="5"/>
    </row>
    <row r="5691" spans="1:20" x14ac:dyDescent="0.25">
      <c r="A5691" s="5">
        <f>5684</f>
      </c>
      <c r="B5691" s="5" t="s">
        <v>5710</v>
      </c>
      <c r="C5691" s="5" t="s">
        <v>26</v>
      </c>
      <c r="D5691" s="5" t="s">
        <v>27</v>
      </c>
      <c r="E5691" s="5">
        <v>22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10</v>
      </c>
      <c r="Q5691" s="5">
        <v>0</v>
      </c>
      <c r="R5691" s="5">
        <v>0</v>
      </c>
      <c r="S5691" s="5" t="s">
        <v>27</v>
      </c>
      <c r="T5691" s="5"/>
    </row>
    <row r="5692" spans="1:20" x14ac:dyDescent="0.25">
      <c r="A5692" s="5">
        <f>5685</f>
      </c>
      <c r="B5692" s="5" t="s">
        <v>5711</v>
      </c>
      <c r="C5692" s="5" t="s">
        <v>26</v>
      </c>
      <c r="D5692" s="5" t="s">
        <v>27</v>
      </c>
      <c r="E5692" s="5">
        <v>22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10</v>
      </c>
      <c r="Q5692" s="5">
        <v>0</v>
      </c>
      <c r="R5692" s="5">
        <v>0</v>
      </c>
      <c r="S5692" s="5" t="s">
        <v>27</v>
      </c>
      <c r="T5692" s="5"/>
    </row>
    <row r="5693" spans="1:20" x14ac:dyDescent="0.25">
      <c r="A5693" s="5">
        <f>5686</f>
      </c>
      <c r="B5693" s="5" t="s">
        <v>5712</v>
      </c>
      <c r="C5693" s="5" t="s">
        <v>26</v>
      </c>
      <c r="D5693" s="5" t="s">
        <v>27</v>
      </c>
      <c r="E5693" s="5">
        <v>22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10</v>
      </c>
      <c r="Q5693" s="5">
        <v>0</v>
      </c>
      <c r="R5693" s="5">
        <v>0</v>
      </c>
      <c r="S5693" s="5" t="s">
        <v>27</v>
      </c>
      <c r="T5693" s="5"/>
    </row>
    <row r="5694" spans="1:20" x14ac:dyDescent="0.25">
      <c r="A5694" s="5">
        <f>5687</f>
      </c>
      <c r="B5694" s="5" t="s">
        <v>5713</v>
      </c>
      <c r="C5694" s="5" t="s">
        <v>26</v>
      </c>
      <c r="D5694" s="5" t="s">
        <v>27</v>
      </c>
      <c r="E5694" s="5">
        <v>22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10</v>
      </c>
      <c r="Q5694" s="5">
        <v>0</v>
      </c>
      <c r="R5694" s="5">
        <v>0</v>
      </c>
      <c r="S5694" s="5" t="s">
        <v>27</v>
      </c>
      <c r="T5694" s="5"/>
    </row>
    <row r="5695" spans="1:20" x14ac:dyDescent="0.25">
      <c r="A5695" s="5">
        <f>5688</f>
      </c>
      <c r="B5695" s="5" t="s">
        <v>5714</v>
      </c>
      <c r="C5695" s="5" t="s">
        <v>26</v>
      </c>
      <c r="D5695" s="5" t="s">
        <v>27</v>
      </c>
      <c r="E5695" s="5">
        <v>22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10</v>
      </c>
      <c r="Q5695" s="5">
        <v>0</v>
      </c>
      <c r="R5695" s="5">
        <v>0</v>
      </c>
      <c r="S5695" s="5" t="s">
        <v>27</v>
      </c>
      <c r="T5695" s="5"/>
    </row>
    <row r="5696" spans="1:20" x14ac:dyDescent="0.25">
      <c r="A5696" s="5">
        <f>5689</f>
      </c>
      <c r="B5696" s="5" t="s">
        <v>5715</v>
      </c>
      <c r="C5696" s="5" t="s">
        <v>26</v>
      </c>
      <c r="D5696" s="5" t="s">
        <v>27</v>
      </c>
      <c r="E5696" s="5">
        <v>22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10</v>
      </c>
      <c r="Q5696" s="5">
        <v>0</v>
      </c>
      <c r="R5696" s="5">
        <v>0</v>
      </c>
      <c r="S5696" s="5" t="s">
        <v>27</v>
      </c>
      <c r="T5696" s="5"/>
    </row>
    <row r="5697" spans="1:20" x14ac:dyDescent="0.25">
      <c r="A5697" s="5">
        <f>5690</f>
      </c>
      <c r="B5697" s="5" t="s">
        <v>5716</v>
      </c>
      <c r="C5697" s="5" t="s">
        <v>26</v>
      </c>
      <c r="D5697" s="5" t="s">
        <v>27</v>
      </c>
      <c r="E5697" s="5">
        <v>22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10</v>
      </c>
      <c r="Q5697" s="5">
        <v>0</v>
      </c>
      <c r="R5697" s="5">
        <v>0</v>
      </c>
      <c r="S5697" s="5" t="s">
        <v>27</v>
      </c>
      <c r="T5697" s="5"/>
    </row>
    <row r="5698" spans="1:20" x14ac:dyDescent="0.25">
      <c r="A5698" s="5">
        <f>5691</f>
      </c>
      <c r="B5698" s="5" t="s">
        <v>5717</v>
      </c>
      <c r="C5698" s="5" t="s">
        <v>26</v>
      </c>
      <c r="D5698" s="5" t="s">
        <v>27</v>
      </c>
      <c r="E5698" s="5">
        <v>22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10</v>
      </c>
      <c r="Q5698" s="5">
        <v>0</v>
      </c>
      <c r="R5698" s="5">
        <v>0</v>
      </c>
      <c r="S5698" s="5" t="s">
        <v>27</v>
      </c>
      <c r="T5698" s="5"/>
    </row>
    <row r="5699" spans="1:20" x14ac:dyDescent="0.25">
      <c r="A5699" s="5">
        <f>5692</f>
      </c>
      <c r="B5699" s="5" t="s">
        <v>5718</v>
      </c>
      <c r="C5699" s="5" t="s">
        <v>26</v>
      </c>
      <c r="D5699" s="5" t="s">
        <v>27</v>
      </c>
      <c r="E5699" s="5">
        <v>22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10</v>
      </c>
      <c r="Q5699" s="5">
        <v>0</v>
      </c>
      <c r="R5699" s="5">
        <v>0</v>
      </c>
      <c r="S5699" s="5" t="s">
        <v>27</v>
      </c>
      <c r="T5699" s="5"/>
    </row>
    <row r="5700" spans="1:20" x14ac:dyDescent="0.25">
      <c r="A5700" s="5">
        <f>5693</f>
      </c>
      <c r="B5700" s="5" t="s">
        <v>5719</v>
      </c>
      <c r="C5700" s="5" t="s">
        <v>26</v>
      </c>
      <c r="D5700" s="5" t="s">
        <v>27</v>
      </c>
      <c r="E5700" s="5">
        <v>22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10</v>
      </c>
      <c r="Q5700" s="5">
        <v>0</v>
      </c>
      <c r="R5700" s="5">
        <v>0</v>
      </c>
      <c r="S5700" s="5" t="s">
        <v>27</v>
      </c>
      <c r="T5700" s="5"/>
    </row>
    <row r="5701" spans="1:20" x14ac:dyDescent="0.25">
      <c r="A5701" s="5">
        <f>5694</f>
      </c>
      <c r="B5701" s="5" t="s">
        <v>5720</v>
      </c>
      <c r="C5701" s="5" t="s">
        <v>26</v>
      </c>
      <c r="D5701" s="5" t="s">
        <v>27</v>
      </c>
      <c r="E5701" s="5">
        <v>22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10</v>
      </c>
      <c r="Q5701" s="5">
        <v>0</v>
      </c>
      <c r="R5701" s="5">
        <v>0</v>
      </c>
      <c r="S5701" s="5" t="s">
        <v>27</v>
      </c>
      <c r="T5701" s="5"/>
    </row>
    <row r="5702" spans="1:20" x14ac:dyDescent="0.25">
      <c r="A5702" s="5">
        <f>5695</f>
      </c>
      <c r="B5702" s="5" t="s">
        <v>5721</v>
      </c>
      <c r="C5702" s="5" t="s">
        <v>26</v>
      </c>
      <c r="D5702" s="5" t="s">
        <v>27</v>
      </c>
      <c r="E5702" s="5">
        <v>22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10</v>
      </c>
      <c r="Q5702" s="5">
        <v>0</v>
      </c>
      <c r="R5702" s="5">
        <v>0</v>
      </c>
      <c r="S5702" s="5" t="s">
        <v>27</v>
      </c>
      <c r="T5702" s="5"/>
    </row>
    <row r="5703" spans="1:20" x14ac:dyDescent="0.25">
      <c r="A5703" s="5">
        <f>5696</f>
      </c>
      <c r="B5703" s="5" t="s">
        <v>5722</v>
      </c>
      <c r="C5703" s="5" t="s">
        <v>26</v>
      </c>
      <c r="D5703" s="5" t="s">
        <v>27</v>
      </c>
      <c r="E5703" s="5">
        <v>22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10</v>
      </c>
      <c r="Q5703" s="5">
        <v>0</v>
      </c>
      <c r="R5703" s="5">
        <v>0</v>
      </c>
      <c r="S5703" s="5" t="s">
        <v>27</v>
      </c>
      <c r="T5703" s="5"/>
    </row>
    <row r="5704" spans="1:20" x14ac:dyDescent="0.25">
      <c r="A5704" s="5">
        <f>5697</f>
      </c>
      <c r="B5704" s="5" t="s">
        <v>5723</v>
      </c>
      <c r="C5704" s="5" t="s">
        <v>26</v>
      </c>
      <c r="D5704" s="5" t="s">
        <v>27</v>
      </c>
      <c r="E5704" s="5">
        <v>22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10</v>
      </c>
      <c r="Q5704" s="5">
        <v>0</v>
      </c>
      <c r="R5704" s="5">
        <v>0</v>
      </c>
      <c r="S5704" s="5" t="s">
        <v>27</v>
      </c>
      <c r="T5704" s="5"/>
    </row>
    <row r="5705" spans="1:20" x14ac:dyDescent="0.25">
      <c r="A5705" s="5">
        <f>5698</f>
      </c>
      <c r="B5705" s="5" t="s">
        <v>5724</v>
      </c>
      <c r="C5705" s="5" t="s">
        <v>26</v>
      </c>
      <c r="D5705" s="5" t="s">
        <v>27</v>
      </c>
      <c r="E5705" s="5">
        <v>22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10</v>
      </c>
      <c r="Q5705" s="5">
        <v>0</v>
      </c>
      <c r="R5705" s="5">
        <v>0</v>
      </c>
      <c r="S5705" s="5" t="s">
        <v>27</v>
      </c>
      <c r="T5705" s="5"/>
    </row>
    <row r="5706" spans="1:20" x14ac:dyDescent="0.25">
      <c r="A5706" s="5">
        <f>5699</f>
      </c>
      <c r="B5706" s="5" t="s">
        <v>5725</v>
      </c>
      <c r="C5706" s="5" t="s">
        <v>26</v>
      </c>
      <c r="D5706" s="5" t="s">
        <v>27</v>
      </c>
      <c r="E5706" s="5">
        <v>22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10</v>
      </c>
      <c r="Q5706" s="5">
        <v>0</v>
      </c>
      <c r="R5706" s="5">
        <v>0</v>
      </c>
      <c r="S5706" s="5" t="s">
        <v>27</v>
      </c>
      <c r="T5706" s="5"/>
    </row>
    <row r="5707" spans="1:20" x14ac:dyDescent="0.25">
      <c r="A5707" s="5">
        <f>5700</f>
      </c>
      <c r="B5707" s="5" t="s">
        <v>5726</v>
      </c>
      <c r="C5707" s="5" t="s">
        <v>26</v>
      </c>
      <c r="D5707" s="5" t="s">
        <v>27</v>
      </c>
      <c r="E5707" s="5">
        <v>22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10</v>
      </c>
      <c r="Q5707" s="5">
        <v>0</v>
      </c>
      <c r="R5707" s="5">
        <v>0</v>
      </c>
      <c r="S5707" s="5" t="s">
        <v>27</v>
      </c>
      <c r="T5707" s="5"/>
    </row>
    <row r="5708" spans="1:20" x14ac:dyDescent="0.25">
      <c r="A5708" s="5">
        <f>5701</f>
      </c>
      <c r="B5708" s="5" t="s">
        <v>5727</v>
      </c>
      <c r="C5708" s="5" t="s">
        <v>26</v>
      </c>
      <c r="D5708" s="5" t="s">
        <v>27</v>
      </c>
      <c r="E5708" s="5">
        <v>22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10</v>
      </c>
      <c r="Q5708" s="5">
        <v>0</v>
      </c>
      <c r="R5708" s="5">
        <v>0</v>
      </c>
      <c r="S5708" s="5" t="s">
        <v>27</v>
      </c>
      <c r="T5708" s="5"/>
    </row>
    <row r="5709" spans="1:20" x14ac:dyDescent="0.25">
      <c r="A5709" s="5">
        <f>5702</f>
      </c>
      <c r="B5709" s="5" t="s">
        <v>5728</v>
      </c>
      <c r="C5709" s="5" t="s">
        <v>26</v>
      </c>
      <c r="D5709" s="5" t="s">
        <v>27</v>
      </c>
      <c r="E5709" s="5">
        <v>22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10</v>
      </c>
      <c r="Q5709" s="5">
        <v>0</v>
      </c>
      <c r="R5709" s="5">
        <v>0</v>
      </c>
      <c r="S5709" s="5" t="s">
        <v>27</v>
      </c>
      <c r="T5709" s="5"/>
    </row>
    <row r="5710" spans="1:20" x14ac:dyDescent="0.25">
      <c r="A5710" s="5">
        <f>5703</f>
      </c>
      <c r="B5710" s="5" t="s">
        <v>5729</v>
      </c>
      <c r="C5710" s="5" t="s">
        <v>26</v>
      </c>
      <c r="D5710" s="5" t="s">
        <v>27</v>
      </c>
      <c r="E5710" s="5">
        <v>22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10</v>
      </c>
      <c r="Q5710" s="5">
        <v>0</v>
      </c>
      <c r="R5710" s="5">
        <v>0</v>
      </c>
      <c r="S5710" s="5" t="s">
        <v>27</v>
      </c>
      <c r="T5710" s="5"/>
    </row>
    <row r="5711" spans="1:20" x14ac:dyDescent="0.25">
      <c r="A5711" s="5">
        <f>5704</f>
      </c>
      <c r="B5711" s="5" t="s">
        <v>5730</v>
      </c>
      <c r="C5711" s="5" t="s">
        <v>26</v>
      </c>
      <c r="D5711" s="5" t="s">
        <v>27</v>
      </c>
      <c r="E5711" s="5">
        <v>22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10</v>
      </c>
      <c r="Q5711" s="5">
        <v>0</v>
      </c>
      <c r="R5711" s="5">
        <v>0</v>
      </c>
      <c r="S5711" s="5" t="s">
        <v>27</v>
      </c>
      <c r="T5711" s="5"/>
    </row>
    <row r="5712" spans="1:20" x14ac:dyDescent="0.25">
      <c r="A5712" s="5">
        <f>5705</f>
      </c>
      <c r="B5712" s="5" t="s">
        <v>5731</v>
      </c>
      <c r="C5712" s="5" t="s">
        <v>26</v>
      </c>
      <c r="D5712" s="5" t="s">
        <v>27</v>
      </c>
      <c r="E5712" s="5">
        <v>22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10</v>
      </c>
      <c r="Q5712" s="5">
        <v>0</v>
      </c>
      <c r="R5712" s="5">
        <v>0</v>
      </c>
      <c r="S5712" s="5" t="s">
        <v>27</v>
      </c>
      <c r="T5712" s="5"/>
    </row>
    <row r="5713" spans="1:20" x14ac:dyDescent="0.25">
      <c r="A5713" s="5">
        <f>5706</f>
      </c>
      <c r="B5713" s="5" t="s">
        <v>5732</v>
      </c>
      <c r="C5713" s="5" t="s">
        <v>26</v>
      </c>
      <c r="D5713" s="5" t="s">
        <v>27</v>
      </c>
      <c r="E5713" s="5">
        <v>22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10</v>
      </c>
      <c r="Q5713" s="5">
        <v>0</v>
      </c>
      <c r="R5713" s="5">
        <v>0</v>
      </c>
      <c r="S5713" s="5" t="s">
        <v>27</v>
      </c>
      <c r="T5713" s="5"/>
    </row>
    <row r="5714" spans="1:20" x14ac:dyDescent="0.25">
      <c r="A5714" s="5">
        <f>5707</f>
      </c>
      <c r="B5714" s="5" t="s">
        <v>5733</v>
      </c>
      <c r="C5714" s="5" t="s">
        <v>26</v>
      </c>
      <c r="D5714" s="5" t="s">
        <v>27</v>
      </c>
      <c r="E5714" s="5">
        <v>22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10</v>
      </c>
      <c r="Q5714" s="5">
        <v>0</v>
      </c>
      <c r="R5714" s="5">
        <v>0</v>
      </c>
      <c r="S5714" s="5" t="s">
        <v>27</v>
      </c>
      <c r="T5714" s="5"/>
    </row>
    <row r="5715" spans="1:20" x14ac:dyDescent="0.25">
      <c r="A5715" s="5">
        <f>5708</f>
      </c>
      <c r="B5715" s="5" t="s">
        <v>5734</v>
      </c>
      <c r="C5715" s="5" t="s">
        <v>26</v>
      </c>
      <c r="D5715" s="5" t="s">
        <v>27</v>
      </c>
      <c r="E5715" s="5">
        <v>22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10</v>
      </c>
      <c r="Q5715" s="5">
        <v>0</v>
      </c>
      <c r="R5715" s="5">
        <v>0</v>
      </c>
      <c r="S5715" s="5" t="s">
        <v>27</v>
      </c>
      <c r="T5715" s="5"/>
    </row>
    <row r="5716" spans="1:20" x14ac:dyDescent="0.25">
      <c r="A5716" s="5">
        <f>5709</f>
      </c>
      <c r="B5716" s="5" t="s">
        <v>5735</v>
      </c>
      <c r="C5716" s="5" t="s">
        <v>26</v>
      </c>
      <c r="D5716" s="5" t="s">
        <v>27</v>
      </c>
      <c r="E5716" s="5">
        <v>22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10</v>
      </c>
      <c r="Q5716" s="5">
        <v>0</v>
      </c>
      <c r="R5716" s="5">
        <v>0</v>
      </c>
      <c r="S5716" s="5" t="s">
        <v>27</v>
      </c>
      <c r="T5716" s="5"/>
    </row>
    <row r="5717" spans="1:20" x14ac:dyDescent="0.25">
      <c r="A5717" s="5">
        <f>5710</f>
      </c>
      <c r="B5717" s="5" t="s">
        <v>5736</v>
      </c>
      <c r="C5717" s="5" t="s">
        <v>26</v>
      </c>
      <c r="D5717" s="5" t="s">
        <v>27</v>
      </c>
      <c r="E5717" s="5">
        <v>22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10</v>
      </c>
      <c r="Q5717" s="5">
        <v>0</v>
      </c>
      <c r="R5717" s="5">
        <v>0</v>
      </c>
      <c r="S5717" s="5" t="s">
        <v>27</v>
      </c>
      <c r="T5717" s="5"/>
    </row>
    <row r="5718" spans="1:20" x14ac:dyDescent="0.25">
      <c r="A5718" s="5">
        <f>5711</f>
      </c>
      <c r="B5718" s="5" t="s">
        <v>5737</v>
      </c>
      <c r="C5718" s="5" t="s">
        <v>26</v>
      </c>
      <c r="D5718" s="5" t="s">
        <v>27</v>
      </c>
      <c r="E5718" s="5">
        <v>22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10</v>
      </c>
      <c r="Q5718" s="5">
        <v>0</v>
      </c>
      <c r="R5718" s="5">
        <v>0</v>
      </c>
      <c r="S5718" s="5" t="s">
        <v>27</v>
      </c>
      <c r="T5718" s="5"/>
    </row>
    <row r="5719" spans="1:20" x14ac:dyDescent="0.25">
      <c r="A5719" s="5">
        <f>5712</f>
      </c>
      <c r="B5719" s="5" t="s">
        <v>5738</v>
      </c>
      <c r="C5719" s="5" t="s">
        <v>26</v>
      </c>
      <c r="D5719" s="5" t="s">
        <v>27</v>
      </c>
      <c r="E5719" s="5">
        <v>22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10</v>
      </c>
      <c r="Q5719" s="5">
        <v>0</v>
      </c>
      <c r="R5719" s="5">
        <v>0</v>
      </c>
      <c r="S5719" s="5" t="s">
        <v>27</v>
      </c>
      <c r="T5719" s="5"/>
    </row>
    <row r="5720" spans="1:20" x14ac:dyDescent="0.25">
      <c r="A5720" s="5">
        <f>5713</f>
      </c>
      <c r="B5720" s="5" t="s">
        <v>5739</v>
      </c>
      <c r="C5720" s="5" t="s">
        <v>26</v>
      </c>
      <c r="D5720" s="5" t="s">
        <v>27</v>
      </c>
      <c r="E5720" s="5">
        <v>22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10</v>
      </c>
      <c r="Q5720" s="5">
        <v>0</v>
      </c>
      <c r="R5720" s="5">
        <v>0</v>
      </c>
      <c r="S5720" s="5" t="s">
        <v>27</v>
      </c>
      <c r="T5720" s="5"/>
    </row>
    <row r="5721" spans="1:20" x14ac:dyDescent="0.25">
      <c r="A5721" s="5">
        <f>5714</f>
      </c>
      <c r="B5721" s="5" t="s">
        <v>5740</v>
      </c>
      <c r="C5721" s="5" t="s">
        <v>26</v>
      </c>
      <c r="D5721" s="5" t="s">
        <v>27</v>
      </c>
      <c r="E5721" s="5">
        <v>22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10</v>
      </c>
      <c r="Q5721" s="5">
        <v>0</v>
      </c>
      <c r="R5721" s="5">
        <v>0</v>
      </c>
      <c r="S5721" s="5" t="s">
        <v>27</v>
      </c>
      <c r="T5721" s="5"/>
    </row>
    <row r="5722" spans="1:20" x14ac:dyDescent="0.25">
      <c r="A5722" s="5">
        <f>5715</f>
      </c>
      <c r="B5722" s="5" t="s">
        <v>5741</v>
      </c>
      <c r="C5722" s="5" t="s">
        <v>26</v>
      </c>
      <c r="D5722" s="5" t="s">
        <v>27</v>
      </c>
      <c r="E5722" s="5">
        <v>22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10</v>
      </c>
      <c r="Q5722" s="5">
        <v>0</v>
      </c>
      <c r="R5722" s="5">
        <v>0</v>
      </c>
      <c r="S5722" s="5" t="s">
        <v>27</v>
      </c>
      <c r="T5722" s="5"/>
    </row>
    <row r="5723" spans="1:20" x14ac:dyDescent="0.25">
      <c r="A5723" s="5">
        <f>5716</f>
      </c>
      <c r="B5723" s="5" t="s">
        <v>5742</v>
      </c>
      <c r="C5723" s="5" t="s">
        <v>26</v>
      </c>
      <c r="D5723" s="5" t="s">
        <v>27</v>
      </c>
      <c r="E5723" s="5">
        <v>22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10</v>
      </c>
      <c r="Q5723" s="5">
        <v>0</v>
      </c>
      <c r="R5723" s="5">
        <v>0</v>
      </c>
      <c r="S5723" s="5" t="s">
        <v>27</v>
      </c>
      <c r="T5723" s="5"/>
    </row>
    <row r="5724" spans="1:20" x14ac:dyDescent="0.25">
      <c r="A5724" s="5">
        <f>5717</f>
      </c>
      <c r="B5724" s="5" t="s">
        <v>5743</v>
      </c>
      <c r="C5724" s="5" t="s">
        <v>26</v>
      </c>
      <c r="D5724" s="5" t="s">
        <v>27</v>
      </c>
      <c r="E5724" s="5">
        <v>22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10</v>
      </c>
      <c r="Q5724" s="5">
        <v>0</v>
      </c>
      <c r="R5724" s="5">
        <v>0</v>
      </c>
      <c r="S5724" s="5" t="s">
        <v>27</v>
      </c>
      <c r="T5724" s="5"/>
    </row>
    <row r="5725" spans="1:20" x14ac:dyDescent="0.25">
      <c r="A5725" s="5">
        <f>5718</f>
      </c>
      <c r="B5725" s="5" t="s">
        <v>5744</v>
      </c>
      <c r="C5725" s="5" t="s">
        <v>26</v>
      </c>
      <c r="D5725" s="5" t="s">
        <v>27</v>
      </c>
      <c r="E5725" s="5">
        <v>22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10</v>
      </c>
      <c r="Q5725" s="5">
        <v>0</v>
      </c>
      <c r="R5725" s="5">
        <v>0</v>
      </c>
      <c r="S5725" s="5" t="s">
        <v>27</v>
      </c>
      <c r="T5725" s="5"/>
    </row>
    <row r="5726" spans="1:20" x14ac:dyDescent="0.25">
      <c r="A5726" s="5">
        <f>5719</f>
      </c>
      <c r="B5726" s="5" t="s">
        <v>5745</v>
      </c>
      <c r="C5726" s="5" t="s">
        <v>26</v>
      </c>
      <c r="D5726" s="5" t="s">
        <v>27</v>
      </c>
      <c r="E5726" s="5">
        <v>22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10</v>
      </c>
      <c r="Q5726" s="5">
        <v>0</v>
      </c>
      <c r="R5726" s="5">
        <v>0</v>
      </c>
      <c r="S5726" s="5" t="s">
        <v>27</v>
      </c>
      <c r="T5726" s="5"/>
    </row>
    <row r="5727" spans="1:20" x14ac:dyDescent="0.25">
      <c r="A5727" s="5">
        <f>5720</f>
      </c>
      <c r="B5727" s="5" t="s">
        <v>5746</v>
      </c>
      <c r="C5727" s="5" t="s">
        <v>26</v>
      </c>
      <c r="D5727" s="5" t="s">
        <v>27</v>
      </c>
      <c r="E5727" s="5">
        <v>22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10</v>
      </c>
      <c r="Q5727" s="5">
        <v>0</v>
      </c>
      <c r="R5727" s="5">
        <v>0</v>
      </c>
      <c r="S5727" s="5" t="s">
        <v>27</v>
      </c>
      <c r="T5727" s="5"/>
    </row>
    <row r="5728" spans="1:20" x14ac:dyDescent="0.25">
      <c r="A5728" s="5">
        <f>5721</f>
      </c>
      <c r="B5728" s="5" t="s">
        <v>5747</v>
      </c>
      <c r="C5728" s="5" t="s">
        <v>26</v>
      </c>
      <c r="D5728" s="5" t="s">
        <v>27</v>
      </c>
      <c r="E5728" s="5">
        <v>22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10</v>
      </c>
      <c r="Q5728" s="5">
        <v>0</v>
      </c>
      <c r="R5728" s="5">
        <v>0</v>
      </c>
      <c r="S5728" s="5" t="s">
        <v>27</v>
      </c>
      <c r="T5728" s="5"/>
    </row>
    <row r="5729" spans="1:20" x14ac:dyDescent="0.25">
      <c r="A5729" s="5">
        <f>5722</f>
      </c>
      <c r="B5729" s="5" t="s">
        <v>5748</v>
      </c>
      <c r="C5729" s="5" t="s">
        <v>26</v>
      </c>
      <c r="D5729" s="5" t="s">
        <v>27</v>
      </c>
      <c r="E5729" s="5">
        <v>22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10</v>
      </c>
      <c r="Q5729" s="5">
        <v>0</v>
      </c>
      <c r="R5729" s="5">
        <v>0</v>
      </c>
      <c r="S5729" s="5" t="s">
        <v>27</v>
      </c>
      <c r="T5729" s="5"/>
    </row>
    <row r="5730" spans="1:20" x14ac:dyDescent="0.25">
      <c r="A5730" s="5">
        <f>5723</f>
      </c>
      <c r="B5730" s="5" t="s">
        <v>5749</v>
      </c>
      <c r="C5730" s="5" t="s">
        <v>26</v>
      </c>
      <c r="D5730" s="5" t="s">
        <v>27</v>
      </c>
      <c r="E5730" s="5">
        <v>22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10</v>
      </c>
      <c r="Q5730" s="5">
        <v>0</v>
      </c>
      <c r="R5730" s="5">
        <v>0</v>
      </c>
      <c r="S5730" s="5" t="s">
        <v>27</v>
      </c>
      <c r="T5730" s="5"/>
    </row>
    <row r="5731" spans="1:20" x14ac:dyDescent="0.25">
      <c r="A5731" s="5">
        <f>5724</f>
      </c>
      <c r="B5731" s="5" t="s">
        <v>5750</v>
      </c>
      <c r="C5731" s="5" t="s">
        <v>26</v>
      </c>
      <c r="D5731" s="5" t="s">
        <v>27</v>
      </c>
      <c r="E5731" s="5">
        <v>22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10</v>
      </c>
      <c r="Q5731" s="5">
        <v>0</v>
      </c>
      <c r="R5731" s="5">
        <v>0</v>
      </c>
      <c r="S5731" s="5" t="s">
        <v>27</v>
      </c>
      <c r="T5731" s="5"/>
    </row>
    <row r="5732" spans="1:20" x14ac:dyDescent="0.25">
      <c r="A5732" s="5">
        <f>5725</f>
      </c>
      <c r="B5732" s="5" t="s">
        <v>5751</v>
      </c>
      <c r="C5732" s="5" t="s">
        <v>26</v>
      </c>
      <c r="D5732" s="5" t="s">
        <v>27</v>
      </c>
      <c r="E5732" s="5">
        <v>22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10</v>
      </c>
      <c r="Q5732" s="5">
        <v>0</v>
      </c>
      <c r="R5732" s="5">
        <v>0</v>
      </c>
      <c r="S5732" s="5" t="s">
        <v>27</v>
      </c>
      <c r="T5732" s="5"/>
    </row>
    <row r="5733" spans="1:20" x14ac:dyDescent="0.25">
      <c r="A5733" s="5">
        <f>5726</f>
      </c>
      <c r="B5733" s="5" t="s">
        <v>5752</v>
      </c>
      <c r="C5733" s="5" t="s">
        <v>26</v>
      </c>
      <c r="D5733" s="5" t="s">
        <v>27</v>
      </c>
      <c r="E5733" s="5">
        <v>22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10</v>
      </c>
      <c r="Q5733" s="5">
        <v>0</v>
      </c>
      <c r="R5733" s="5">
        <v>0</v>
      </c>
      <c r="S5733" s="5" t="s">
        <v>27</v>
      </c>
      <c r="T5733" s="5"/>
    </row>
    <row r="5734" spans="1:20" x14ac:dyDescent="0.25">
      <c r="A5734" s="5">
        <f>5727</f>
      </c>
      <c r="B5734" s="5" t="s">
        <v>5753</v>
      </c>
      <c r="C5734" s="5" t="s">
        <v>26</v>
      </c>
      <c r="D5734" s="5" t="s">
        <v>27</v>
      </c>
      <c r="E5734" s="5">
        <v>22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10</v>
      </c>
      <c r="Q5734" s="5">
        <v>0</v>
      </c>
      <c r="R5734" s="5">
        <v>0</v>
      </c>
      <c r="S5734" s="5" t="s">
        <v>27</v>
      </c>
      <c r="T5734" s="5"/>
    </row>
    <row r="5735" spans="1:20" x14ac:dyDescent="0.25">
      <c r="A5735" s="5">
        <f>5728</f>
      </c>
      <c r="B5735" s="5" t="s">
        <v>5754</v>
      </c>
      <c r="C5735" s="5" t="s">
        <v>26</v>
      </c>
      <c r="D5735" s="5" t="s">
        <v>27</v>
      </c>
      <c r="E5735" s="5">
        <v>22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10</v>
      </c>
      <c r="Q5735" s="5">
        <v>0</v>
      </c>
      <c r="R5735" s="5">
        <v>0</v>
      </c>
      <c r="S5735" s="5" t="s">
        <v>27</v>
      </c>
      <c r="T5735" s="5"/>
    </row>
    <row r="5736" spans="1:20" x14ac:dyDescent="0.25">
      <c r="A5736" s="5">
        <f>5729</f>
      </c>
      <c r="B5736" s="5" t="s">
        <v>5755</v>
      </c>
      <c r="C5736" s="5" t="s">
        <v>26</v>
      </c>
      <c r="D5736" s="5" t="s">
        <v>27</v>
      </c>
      <c r="E5736" s="5">
        <v>22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10</v>
      </c>
      <c r="Q5736" s="5">
        <v>0</v>
      </c>
      <c r="R5736" s="5">
        <v>0</v>
      </c>
      <c r="S5736" s="5" t="s">
        <v>27</v>
      </c>
      <c r="T5736" s="5"/>
    </row>
    <row r="5737" spans="1:20" x14ac:dyDescent="0.25">
      <c r="A5737" s="5">
        <f>5730</f>
      </c>
      <c r="B5737" s="5" t="s">
        <v>5756</v>
      </c>
      <c r="C5737" s="5" t="s">
        <v>26</v>
      </c>
      <c r="D5737" s="5" t="s">
        <v>27</v>
      </c>
      <c r="E5737" s="5">
        <v>22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10</v>
      </c>
      <c r="Q5737" s="5">
        <v>0</v>
      </c>
      <c r="R5737" s="5">
        <v>0</v>
      </c>
      <c r="S5737" s="5" t="s">
        <v>27</v>
      </c>
      <c r="T5737" s="5"/>
    </row>
    <row r="5738" spans="1:20" x14ac:dyDescent="0.25">
      <c r="A5738" s="5">
        <f>5731</f>
      </c>
      <c r="B5738" s="5" t="s">
        <v>5757</v>
      </c>
      <c r="C5738" s="5" t="s">
        <v>26</v>
      </c>
      <c r="D5738" s="5" t="s">
        <v>27</v>
      </c>
      <c r="E5738" s="5">
        <v>22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10</v>
      </c>
      <c r="Q5738" s="5">
        <v>0</v>
      </c>
      <c r="R5738" s="5">
        <v>0</v>
      </c>
      <c r="S5738" s="5" t="s">
        <v>27</v>
      </c>
      <c r="T5738" s="5"/>
    </row>
    <row r="5739" spans="1:20" x14ac:dyDescent="0.25">
      <c r="A5739" s="5">
        <f>5732</f>
      </c>
      <c r="B5739" s="5" t="s">
        <v>5758</v>
      </c>
      <c r="C5739" s="5" t="s">
        <v>26</v>
      </c>
      <c r="D5739" s="5" t="s">
        <v>27</v>
      </c>
      <c r="E5739" s="5">
        <v>22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10</v>
      </c>
      <c r="Q5739" s="5">
        <v>0</v>
      </c>
      <c r="R5739" s="5">
        <v>0</v>
      </c>
      <c r="S5739" s="5" t="s">
        <v>27</v>
      </c>
      <c r="T5739" s="5"/>
    </row>
    <row r="5740" spans="1:20" x14ac:dyDescent="0.25">
      <c r="A5740" s="5">
        <f>5733</f>
      </c>
      <c r="B5740" s="5" t="s">
        <v>5759</v>
      </c>
      <c r="C5740" s="5" t="s">
        <v>26</v>
      </c>
      <c r="D5740" s="5" t="s">
        <v>27</v>
      </c>
      <c r="E5740" s="5">
        <v>22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10</v>
      </c>
      <c r="Q5740" s="5">
        <v>0</v>
      </c>
      <c r="R5740" s="5">
        <v>0</v>
      </c>
      <c r="S5740" s="5" t="s">
        <v>27</v>
      </c>
      <c r="T5740" s="5"/>
    </row>
    <row r="5741" spans="1:20" x14ac:dyDescent="0.25">
      <c r="A5741" s="5">
        <f>5734</f>
      </c>
      <c r="B5741" s="5" t="s">
        <v>5760</v>
      </c>
      <c r="C5741" s="5" t="s">
        <v>26</v>
      </c>
      <c r="D5741" s="5" t="s">
        <v>27</v>
      </c>
      <c r="E5741" s="5">
        <v>22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10</v>
      </c>
      <c r="Q5741" s="5">
        <v>0</v>
      </c>
      <c r="R5741" s="5">
        <v>0</v>
      </c>
      <c r="S5741" s="5" t="s">
        <v>27</v>
      </c>
      <c r="T5741" s="5"/>
    </row>
    <row r="5742" spans="1:20" x14ac:dyDescent="0.25">
      <c r="A5742" s="5">
        <f>5735</f>
      </c>
      <c r="B5742" s="5" t="s">
        <v>5761</v>
      </c>
      <c r="C5742" s="5" t="s">
        <v>26</v>
      </c>
      <c r="D5742" s="5" t="s">
        <v>27</v>
      </c>
      <c r="E5742" s="5">
        <v>22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0</v>
      </c>
      <c r="R5742" s="5">
        <v>0</v>
      </c>
      <c r="S5742" s="5" t="s">
        <v>27</v>
      </c>
      <c r="T5742" s="5"/>
    </row>
    <row r="5743" spans="1:20" x14ac:dyDescent="0.25">
      <c r="A5743" s="5">
        <f>5736</f>
      </c>
      <c r="B5743" s="5" t="s">
        <v>5762</v>
      </c>
      <c r="C5743" s="5" t="s">
        <v>26</v>
      </c>
      <c r="D5743" s="5" t="s">
        <v>27</v>
      </c>
      <c r="E5743" s="5">
        <v>22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10</v>
      </c>
      <c r="Q5743" s="5">
        <v>0</v>
      </c>
      <c r="R5743" s="5">
        <v>0</v>
      </c>
      <c r="S5743" s="5" t="s">
        <v>27</v>
      </c>
      <c r="T5743" s="5"/>
    </row>
    <row r="5744" spans="1:20" x14ac:dyDescent="0.25">
      <c r="A5744" s="5">
        <f>5737</f>
      </c>
      <c r="B5744" s="5" t="s">
        <v>5763</v>
      </c>
      <c r="C5744" s="5" t="s">
        <v>26</v>
      </c>
      <c r="D5744" s="5" t="s">
        <v>27</v>
      </c>
      <c r="E5744" s="5">
        <v>22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10</v>
      </c>
      <c r="Q5744" s="5">
        <v>0</v>
      </c>
      <c r="R5744" s="5">
        <v>0</v>
      </c>
      <c r="S5744" s="5" t="s">
        <v>27</v>
      </c>
      <c r="T5744" s="5"/>
    </row>
    <row r="5745" spans="1:20" x14ac:dyDescent="0.25">
      <c r="A5745" s="5">
        <f>5738</f>
      </c>
      <c r="B5745" s="5" t="s">
        <v>5764</v>
      </c>
      <c r="C5745" s="5" t="s">
        <v>26</v>
      </c>
      <c r="D5745" s="5" t="s">
        <v>27</v>
      </c>
      <c r="E5745" s="5">
        <v>22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10</v>
      </c>
      <c r="Q5745" s="5">
        <v>0</v>
      </c>
      <c r="R5745" s="5">
        <v>0</v>
      </c>
      <c r="S5745" s="5" t="s">
        <v>27</v>
      </c>
      <c r="T5745" s="5"/>
    </row>
    <row r="5746" spans="1:20" x14ac:dyDescent="0.25">
      <c r="A5746" s="5">
        <f>5739</f>
      </c>
      <c r="B5746" s="5" t="s">
        <v>5765</v>
      </c>
      <c r="C5746" s="5" t="s">
        <v>26</v>
      </c>
      <c r="D5746" s="5" t="s">
        <v>27</v>
      </c>
      <c r="E5746" s="5">
        <v>22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10</v>
      </c>
      <c r="Q5746" s="5">
        <v>0</v>
      </c>
      <c r="R5746" s="5">
        <v>0</v>
      </c>
      <c r="S5746" s="5" t="s">
        <v>27</v>
      </c>
      <c r="T5746" s="5"/>
    </row>
    <row r="5747" spans="1:20" x14ac:dyDescent="0.25">
      <c r="A5747" s="5">
        <f>5740</f>
      </c>
      <c r="B5747" s="5" t="s">
        <v>5766</v>
      </c>
      <c r="C5747" s="5" t="s">
        <v>26</v>
      </c>
      <c r="D5747" s="5" t="s">
        <v>27</v>
      </c>
      <c r="E5747" s="5">
        <v>22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10</v>
      </c>
      <c r="Q5747" s="5">
        <v>0</v>
      </c>
      <c r="R5747" s="5">
        <v>0</v>
      </c>
      <c r="S5747" s="5" t="s">
        <v>27</v>
      </c>
      <c r="T5747" s="5"/>
    </row>
    <row r="5748" spans="1:20" x14ac:dyDescent="0.25">
      <c r="A5748" s="5">
        <f>5741</f>
      </c>
      <c r="B5748" s="5" t="s">
        <v>5767</v>
      </c>
      <c r="C5748" s="5" t="s">
        <v>26</v>
      </c>
      <c r="D5748" s="5" t="s">
        <v>27</v>
      </c>
      <c r="E5748" s="5">
        <v>22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10</v>
      </c>
      <c r="Q5748" s="5">
        <v>0</v>
      </c>
      <c r="R5748" s="5">
        <v>0</v>
      </c>
      <c r="S5748" s="5" t="s">
        <v>27</v>
      </c>
      <c r="T5748" s="5"/>
    </row>
    <row r="5749" spans="1:20" x14ac:dyDescent="0.25">
      <c r="A5749" s="5">
        <f>5742</f>
      </c>
      <c r="B5749" s="5" t="s">
        <v>5768</v>
      </c>
      <c r="C5749" s="5" t="s">
        <v>26</v>
      </c>
      <c r="D5749" s="5" t="s">
        <v>27</v>
      </c>
      <c r="E5749" s="5">
        <v>22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0</v>
      </c>
      <c r="R5749" s="5">
        <v>0</v>
      </c>
      <c r="S5749" s="5" t="s">
        <v>27</v>
      </c>
      <c r="T5749" s="5"/>
    </row>
    <row r="5750" spans="1:20" x14ac:dyDescent="0.25">
      <c r="A5750" s="5">
        <f>5743</f>
      </c>
      <c r="B5750" s="5" t="s">
        <v>5769</v>
      </c>
      <c r="C5750" s="5" t="s">
        <v>26</v>
      </c>
      <c r="D5750" s="5" t="s">
        <v>27</v>
      </c>
      <c r="E5750" s="5">
        <v>22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10</v>
      </c>
      <c r="Q5750" s="5">
        <v>0</v>
      </c>
      <c r="R5750" s="5">
        <v>0</v>
      </c>
      <c r="S5750" s="5" t="s">
        <v>27</v>
      </c>
      <c r="T5750" s="5"/>
    </row>
    <row r="5751" spans="1:20" x14ac:dyDescent="0.25">
      <c r="A5751" s="5">
        <f>5744</f>
      </c>
      <c r="B5751" s="5" t="s">
        <v>5770</v>
      </c>
      <c r="C5751" s="5" t="s">
        <v>26</v>
      </c>
      <c r="D5751" s="5" t="s">
        <v>27</v>
      </c>
      <c r="E5751" s="5">
        <v>22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10</v>
      </c>
      <c r="Q5751" s="5">
        <v>0</v>
      </c>
      <c r="R5751" s="5">
        <v>0</v>
      </c>
      <c r="S5751" s="5" t="s">
        <v>27</v>
      </c>
      <c r="T5751" s="5"/>
    </row>
    <row r="5752" spans="1:20" x14ac:dyDescent="0.25">
      <c r="A5752" s="5">
        <f>5745</f>
      </c>
      <c r="B5752" s="5" t="s">
        <v>5771</v>
      </c>
      <c r="C5752" s="5" t="s">
        <v>26</v>
      </c>
      <c r="D5752" s="5" t="s">
        <v>27</v>
      </c>
      <c r="E5752" s="5">
        <v>22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10</v>
      </c>
      <c r="Q5752" s="5">
        <v>0</v>
      </c>
      <c r="R5752" s="5">
        <v>0</v>
      </c>
      <c r="S5752" s="5" t="s">
        <v>27</v>
      </c>
      <c r="T5752" s="5"/>
    </row>
    <row r="5753" spans="1:20" x14ac:dyDescent="0.25">
      <c r="A5753" s="5">
        <f>5746</f>
      </c>
      <c r="B5753" s="5" t="s">
        <v>5772</v>
      </c>
      <c r="C5753" s="5" t="s">
        <v>26</v>
      </c>
      <c r="D5753" s="5" t="s">
        <v>27</v>
      </c>
      <c r="E5753" s="5">
        <v>22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10</v>
      </c>
      <c r="Q5753" s="5">
        <v>0</v>
      </c>
      <c r="R5753" s="5">
        <v>0</v>
      </c>
      <c r="S5753" s="5" t="s">
        <v>27</v>
      </c>
      <c r="T5753" s="5"/>
    </row>
    <row r="5754" spans="1:20" x14ac:dyDescent="0.25">
      <c r="A5754" s="5">
        <f>5747</f>
      </c>
      <c r="B5754" s="5" t="s">
        <v>5773</v>
      </c>
      <c r="C5754" s="5" t="s">
        <v>26</v>
      </c>
      <c r="D5754" s="5" t="s">
        <v>27</v>
      </c>
      <c r="E5754" s="5">
        <v>22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10</v>
      </c>
      <c r="Q5754" s="5">
        <v>0</v>
      </c>
      <c r="R5754" s="5">
        <v>0</v>
      </c>
      <c r="S5754" s="5" t="s">
        <v>27</v>
      </c>
      <c r="T5754" s="5"/>
    </row>
    <row r="5755" spans="1:20" x14ac:dyDescent="0.25">
      <c r="A5755" s="5">
        <f>5748</f>
      </c>
      <c r="B5755" s="5" t="s">
        <v>5774</v>
      </c>
      <c r="C5755" s="5" t="s">
        <v>26</v>
      </c>
      <c r="D5755" s="5" t="s">
        <v>27</v>
      </c>
      <c r="E5755" s="5">
        <v>22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10</v>
      </c>
      <c r="Q5755" s="5">
        <v>0</v>
      </c>
      <c r="R5755" s="5">
        <v>0</v>
      </c>
      <c r="S5755" s="5" t="s">
        <v>27</v>
      </c>
      <c r="T5755" s="5"/>
    </row>
    <row r="5756" spans="1:20" x14ac:dyDescent="0.25">
      <c r="A5756" s="5">
        <f>5749</f>
      </c>
      <c r="B5756" s="5" t="s">
        <v>5775</v>
      </c>
      <c r="C5756" s="5" t="s">
        <v>26</v>
      </c>
      <c r="D5756" s="5" t="s">
        <v>27</v>
      </c>
      <c r="E5756" s="5">
        <v>22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10</v>
      </c>
      <c r="Q5756" s="5">
        <v>0</v>
      </c>
      <c r="R5756" s="5">
        <v>0</v>
      </c>
      <c r="S5756" s="5" t="s">
        <v>27</v>
      </c>
      <c r="T5756" s="5"/>
    </row>
    <row r="5757" spans="1:20" x14ac:dyDescent="0.25">
      <c r="A5757" s="5">
        <f>5750</f>
      </c>
      <c r="B5757" s="5" t="s">
        <v>5776</v>
      </c>
      <c r="C5757" s="5" t="s">
        <v>26</v>
      </c>
      <c r="D5757" s="5" t="s">
        <v>27</v>
      </c>
      <c r="E5757" s="5">
        <v>22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10</v>
      </c>
      <c r="Q5757" s="5">
        <v>0</v>
      </c>
      <c r="R5757" s="5">
        <v>0</v>
      </c>
      <c r="S5757" s="5" t="s">
        <v>27</v>
      </c>
      <c r="T5757" s="5"/>
    </row>
    <row r="5758" spans="1:20" x14ac:dyDescent="0.25">
      <c r="A5758" s="5">
        <f>5751</f>
      </c>
      <c r="B5758" s="5" t="s">
        <v>5777</v>
      </c>
      <c r="C5758" s="5" t="s">
        <v>26</v>
      </c>
      <c r="D5758" s="5" t="s">
        <v>27</v>
      </c>
      <c r="E5758" s="5">
        <v>22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10</v>
      </c>
      <c r="Q5758" s="5">
        <v>0</v>
      </c>
      <c r="R5758" s="5">
        <v>0</v>
      </c>
      <c r="S5758" s="5" t="s">
        <v>27</v>
      </c>
      <c r="T5758" s="5"/>
    </row>
    <row r="5759" spans="1:20" x14ac:dyDescent="0.25">
      <c r="A5759" s="5">
        <f>5752</f>
      </c>
      <c r="B5759" s="5" t="s">
        <v>5778</v>
      </c>
      <c r="C5759" s="5" t="s">
        <v>26</v>
      </c>
      <c r="D5759" s="5" t="s">
        <v>27</v>
      </c>
      <c r="E5759" s="5">
        <v>22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10</v>
      </c>
      <c r="Q5759" s="5">
        <v>0</v>
      </c>
      <c r="R5759" s="5">
        <v>0</v>
      </c>
      <c r="S5759" s="5" t="s">
        <v>27</v>
      </c>
      <c r="T5759" s="5"/>
    </row>
    <row r="5760" spans="1:20" x14ac:dyDescent="0.25">
      <c r="A5760" s="5">
        <f>5753</f>
      </c>
      <c r="B5760" s="5" t="s">
        <v>5779</v>
      </c>
      <c r="C5760" s="5" t="s">
        <v>26</v>
      </c>
      <c r="D5760" s="5" t="s">
        <v>27</v>
      </c>
      <c r="E5760" s="5">
        <v>22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10</v>
      </c>
      <c r="Q5760" s="5">
        <v>0</v>
      </c>
      <c r="R5760" s="5">
        <v>0</v>
      </c>
      <c r="S5760" s="5" t="s">
        <v>27</v>
      </c>
      <c r="T5760" s="5"/>
    </row>
    <row r="5761" spans="1:20" x14ac:dyDescent="0.25">
      <c r="A5761" s="5">
        <f>5754</f>
      </c>
      <c r="B5761" s="5" t="s">
        <v>5780</v>
      </c>
      <c r="C5761" s="5" t="s">
        <v>26</v>
      </c>
      <c r="D5761" s="5" t="s">
        <v>27</v>
      </c>
      <c r="E5761" s="5">
        <v>22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10</v>
      </c>
      <c r="Q5761" s="5">
        <v>0</v>
      </c>
      <c r="R5761" s="5">
        <v>0</v>
      </c>
      <c r="S5761" s="5" t="s">
        <v>27</v>
      </c>
      <c r="T5761" s="5"/>
    </row>
    <row r="5762" spans="1:20" x14ac:dyDescent="0.25">
      <c r="A5762" s="5">
        <f>5755</f>
      </c>
      <c r="B5762" s="5" t="s">
        <v>5781</v>
      </c>
      <c r="C5762" s="5" t="s">
        <v>26</v>
      </c>
      <c r="D5762" s="5" t="s">
        <v>27</v>
      </c>
      <c r="E5762" s="5">
        <v>22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10</v>
      </c>
      <c r="Q5762" s="5">
        <v>0</v>
      </c>
      <c r="R5762" s="5">
        <v>0</v>
      </c>
      <c r="S5762" s="5" t="s">
        <v>27</v>
      </c>
      <c r="T5762" s="5"/>
    </row>
    <row r="5763" spans="1:20" x14ac:dyDescent="0.25">
      <c r="A5763" s="5">
        <f>5756</f>
      </c>
      <c r="B5763" s="5" t="s">
        <v>5782</v>
      </c>
      <c r="C5763" s="5" t="s">
        <v>26</v>
      </c>
      <c r="D5763" s="5" t="s">
        <v>27</v>
      </c>
      <c r="E5763" s="5">
        <v>22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10</v>
      </c>
      <c r="Q5763" s="5">
        <v>0</v>
      </c>
      <c r="R5763" s="5">
        <v>0</v>
      </c>
      <c r="S5763" s="5" t="s">
        <v>27</v>
      </c>
      <c r="T5763" s="5"/>
    </row>
    <row r="5764" spans="1:20" x14ac:dyDescent="0.25">
      <c r="A5764" s="5">
        <f>5757</f>
      </c>
      <c r="B5764" s="5" t="s">
        <v>5783</v>
      </c>
      <c r="C5764" s="5" t="s">
        <v>26</v>
      </c>
      <c r="D5764" s="5" t="s">
        <v>27</v>
      </c>
      <c r="E5764" s="5">
        <v>22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10</v>
      </c>
      <c r="Q5764" s="5">
        <v>0</v>
      </c>
      <c r="R5764" s="5">
        <v>0</v>
      </c>
      <c r="S5764" s="5" t="s">
        <v>27</v>
      </c>
      <c r="T5764" s="5"/>
    </row>
    <row r="5765" spans="1:20" x14ac:dyDescent="0.25">
      <c r="A5765" s="5">
        <f>5758</f>
      </c>
      <c r="B5765" s="5" t="s">
        <v>5784</v>
      </c>
      <c r="C5765" s="5" t="s">
        <v>26</v>
      </c>
      <c r="D5765" s="5" t="s">
        <v>27</v>
      </c>
      <c r="E5765" s="5">
        <v>22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10</v>
      </c>
      <c r="Q5765" s="5">
        <v>0</v>
      </c>
      <c r="R5765" s="5">
        <v>0</v>
      </c>
      <c r="S5765" s="5" t="s">
        <v>27</v>
      </c>
      <c r="T5765" s="5"/>
    </row>
    <row r="5766" spans="1:20" x14ac:dyDescent="0.25">
      <c r="A5766" s="5">
        <f>5759</f>
      </c>
      <c r="B5766" s="5" t="s">
        <v>5785</v>
      </c>
      <c r="C5766" s="5" t="s">
        <v>26</v>
      </c>
      <c r="D5766" s="5" t="s">
        <v>27</v>
      </c>
      <c r="E5766" s="5">
        <v>22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10</v>
      </c>
      <c r="Q5766" s="5">
        <v>0</v>
      </c>
      <c r="R5766" s="5">
        <v>0</v>
      </c>
      <c r="S5766" s="5" t="s">
        <v>27</v>
      </c>
      <c r="T5766" s="5"/>
    </row>
    <row r="5767" spans="1:20" x14ac:dyDescent="0.25">
      <c r="A5767" s="5">
        <f>5760</f>
      </c>
      <c r="B5767" s="5" t="s">
        <v>5786</v>
      </c>
      <c r="C5767" s="5" t="s">
        <v>26</v>
      </c>
      <c r="D5767" s="5" t="s">
        <v>27</v>
      </c>
      <c r="E5767" s="5">
        <v>22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10</v>
      </c>
      <c r="Q5767" s="5">
        <v>0</v>
      </c>
      <c r="R5767" s="5">
        <v>0</v>
      </c>
      <c r="S5767" s="5" t="s">
        <v>27</v>
      </c>
      <c r="T5767" s="5"/>
    </row>
    <row r="5768" spans="1:20" x14ac:dyDescent="0.25">
      <c r="A5768" s="5">
        <f>5761</f>
      </c>
      <c r="B5768" s="5" t="s">
        <v>5787</v>
      </c>
      <c r="C5768" s="5" t="s">
        <v>26</v>
      </c>
      <c r="D5768" s="5" t="s">
        <v>27</v>
      </c>
      <c r="E5768" s="5">
        <v>22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10</v>
      </c>
      <c r="Q5768" s="5">
        <v>0</v>
      </c>
      <c r="R5768" s="5">
        <v>0</v>
      </c>
      <c r="S5768" s="5" t="s">
        <v>27</v>
      </c>
      <c r="T5768" s="5"/>
    </row>
    <row r="5769" spans="1:20" x14ac:dyDescent="0.25">
      <c r="A5769" s="5">
        <f>5762</f>
      </c>
      <c r="B5769" s="5" t="s">
        <v>5788</v>
      </c>
      <c r="C5769" s="5" t="s">
        <v>26</v>
      </c>
      <c r="D5769" s="5" t="s">
        <v>27</v>
      </c>
      <c r="E5769" s="5">
        <v>22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10</v>
      </c>
      <c r="Q5769" s="5">
        <v>0</v>
      </c>
      <c r="R5769" s="5">
        <v>0</v>
      </c>
      <c r="S5769" s="5" t="s">
        <v>27</v>
      </c>
      <c r="T5769" s="5"/>
    </row>
    <row r="5770" spans="1:20" x14ac:dyDescent="0.25">
      <c r="A5770" s="5">
        <f>5763</f>
      </c>
      <c r="B5770" s="5" t="s">
        <v>5789</v>
      </c>
      <c r="C5770" s="5" t="s">
        <v>26</v>
      </c>
      <c r="D5770" s="5" t="s">
        <v>27</v>
      </c>
      <c r="E5770" s="5">
        <v>22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10</v>
      </c>
      <c r="Q5770" s="5">
        <v>0</v>
      </c>
      <c r="R5770" s="5">
        <v>0</v>
      </c>
      <c r="S5770" s="5" t="s">
        <v>27</v>
      </c>
      <c r="T5770" s="5"/>
    </row>
    <row r="5771" spans="1:20" x14ac:dyDescent="0.25">
      <c r="A5771" s="5">
        <f>5764</f>
      </c>
      <c r="B5771" s="5" t="s">
        <v>5790</v>
      </c>
      <c r="C5771" s="5" t="s">
        <v>26</v>
      </c>
      <c r="D5771" s="5" t="s">
        <v>27</v>
      </c>
      <c r="E5771" s="5">
        <v>22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10</v>
      </c>
      <c r="Q5771" s="5">
        <v>0</v>
      </c>
      <c r="R5771" s="5">
        <v>0</v>
      </c>
      <c r="S5771" s="5" t="s">
        <v>27</v>
      </c>
      <c r="T5771" s="5"/>
    </row>
    <row r="5772" spans="1:20" x14ac:dyDescent="0.25">
      <c r="A5772" s="5">
        <f>5765</f>
      </c>
      <c r="B5772" s="5" t="s">
        <v>5791</v>
      </c>
      <c r="C5772" s="5" t="s">
        <v>26</v>
      </c>
      <c r="D5772" s="5" t="s">
        <v>27</v>
      </c>
      <c r="E5772" s="5">
        <v>22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10</v>
      </c>
      <c r="Q5772" s="5">
        <v>0</v>
      </c>
      <c r="R5772" s="5">
        <v>0</v>
      </c>
      <c r="S5772" s="5" t="s">
        <v>27</v>
      </c>
      <c r="T5772" s="5"/>
    </row>
    <row r="5773" spans="1:20" x14ac:dyDescent="0.25">
      <c r="A5773" s="5">
        <f>5766</f>
      </c>
      <c r="B5773" s="5" t="s">
        <v>5792</v>
      </c>
      <c r="C5773" s="5" t="s">
        <v>26</v>
      </c>
      <c r="D5773" s="5" t="s">
        <v>27</v>
      </c>
      <c r="E5773" s="5">
        <v>22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10</v>
      </c>
      <c r="Q5773" s="5">
        <v>0</v>
      </c>
      <c r="R5773" s="5">
        <v>0</v>
      </c>
      <c r="S5773" s="5" t="s">
        <v>27</v>
      </c>
      <c r="T5773" s="5"/>
    </row>
    <row r="5774" spans="1:20" x14ac:dyDescent="0.25">
      <c r="A5774" s="5">
        <f>5767</f>
      </c>
      <c r="B5774" s="5" t="s">
        <v>5793</v>
      </c>
      <c r="C5774" s="5" t="s">
        <v>26</v>
      </c>
      <c r="D5774" s="5" t="s">
        <v>27</v>
      </c>
      <c r="E5774" s="5">
        <v>22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10</v>
      </c>
      <c r="Q5774" s="5">
        <v>0</v>
      </c>
      <c r="R5774" s="5">
        <v>0</v>
      </c>
      <c r="S5774" s="5" t="s">
        <v>27</v>
      </c>
      <c r="T5774" s="5"/>
    </row>
    <row r="5775" spans="1:20" x14ac:dyDescent="0.25">
      <c r="A5775" s="5">
        <f>5768</f>
      </c>
      <c r="B5775" s="5" t="s">
        <v>5794</v>
      </c>
      <c r="C5775" s="5" t="s">
        <v>26</v>
      </c>
      <c r="D5775" s="5" t="s">
        <v>27</v>
      </c>
      <c r="E5775" s="5">
        <v>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10</v>
      </c>
      <c r="Q5775" s="5">
        <v>0</v>
      </c>
      <c r="R5775" s="5">
        <v>0</v>
      </c>
      <c r="S5775" s="5" t="s">
        <v>27</v>
      </c>
      <c r="T5775" s="5"/>
    </row>
    <row r="5776" spans="1:20" x14ac:dyDescent="0.25">
      <c r="A5776" s="5">
        <f>5769</f>
      </c>
      <c r="B5776" s="5" t="s">
        <v>5795</v>
      </c>
      <c r="C5776" s="5" t="s">
        <v>26</v>
      </c>
      <c r="D5776" s="5" t="s">
        <v>27</v>
      </c>
      <c r="E5776" s="5">
        <v>22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10</v>
      </c>
      <c r="Q5776" s="5">
        <v>0</v>
      </c>
      <c r="R5776" s="5">
        <v>0</v>
      </c>
      <c r="S5776" s="5" t="s">
        <v>27</v>
      </c>
      <c r="T5776" s="5"/>
    </row>
    <row r="5777" spans="1:20" x14ac:dyDescent="0.25">
      <c r="A5777" s="5">
        <f>5770</f>
      </c>
      <c r="B5777" s="5" t="s">
        <v>5796</v>
      </c>
      <c r="C5777" s="5" t="s">
        <v>26</v>
      </c>
      <c r="D5777" s="5" t="s">
        <v>27</v>
      </c>
      <c r="E5777" s="5">
        <v>22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10</v>
      </c>
      <c r="Q5777" s="5">
        <v>0</v>
      </c>
      <c r="R5777" s="5">
        <v>0</v>
      </c>
      <c r="S5777" s="5" t="s">
        <v>27</v>
      </c>
      <c r="T5777" s="5"/>
    </row>
    <row r="5778" spans="1:20" x14ac:dyDescent="0.25">
      <c r="A5778" s="5">
        <f>5771</f>
      </c>
      <c r="B5778" s="5" t="s">
        <v>5797</v>
      </c>
      <c r="C5778" s="5" t="s">
        <v>26</v>
      </c>
      <c r="D5778" s="5" t="s">
        <v>27</v>
      </c>
      <c r="E5778" s="5">
        <v>22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10</v>
      </c>
      <c r="Q5778" s="5">
        <v>0</v>
      </c>
      <c r="R5778" s="5">
        <v>0</v>
      </c>
      <c r="S5778" s="5" t="s">
        <v>27</v>
      </c>
      <c r="T5778" s="5"/>
    </row>
    <row r="5779" spans="1:20" x14ac:dyDescent="0.25">
      <c r="A5779" s="5">
        <f>5772</f>
      </c>
      <c r="B5779" s="5" t="s">
        <v>5798</v>
      </c>
      <c r="C5779" s="5" t="s">
        <v>26</v>
      </c>
      <c r="D5779" s="5" t="s">
        <v>27</v>
      </c>
      <c r="E5779" s="5">
        <v>22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10</v>
      </c>
      <c r="Q5779" s="5">
        <v>0</v>
      </c>
      <c r="R5779" s="5">
        <v>0</v>
      </c>
      <c r="S5779" s="5" t="s">
        <v>27</v>
      </c>
      <c r="T5779" s="5"/>
    </row>
    <row r="5780" spans="1:20" x14ac:dyDescent="0.25">
      <c r="A5780" s="5">
        <f>5773</f>
      </c>
      <c r="B5780" s="5" t="s">
        <v>5799</v>
      </c>
      <c r="C5780" s="5" t="s">
        <v>26</v>
      </c>
      <c r="D5780" s="5" t="s">
        <v>27</v>
      </c>
      <c r="E5780" s="5">
        <v>22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10</v>
      </c>
      <c r="Q5780" s="5">
        <v>0</v>
      </c>
      <c r="R5780" s="5">
        <v>0</v>
      </c>
      <c r="S5780" s="5" t="s">
        <v>27</v>
      </c>
      <c r="T5780" s="5"/>
    </row>
    <row r="5781" spans="1:20" x14ac:dyDescent="0.25">
      <c r="A5781" s="5">
        <f>5774</f>
      </c>
      <c r="B5781" s="5" t="s">
        <v>5800</v>
      </c>
      <c r="C5781" s="5" t="s">
        <v>26</v>
      </c>
      <c r="D5781" s="5" t="s">
        <v>27</v>
      </c>
      <c r="E5781" s="5">
        <v>22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10</v>
      </c>
      <c r="Q5781" s="5">
        <v>0</v>
      </c>
      <c r="R5781" s="5">
        <v>0</v>
      </c>
      <c r="S5781" s="5" t="s">
        <v>27</v>
      </c>
      <c r="T5781" s="5"/>
    </row>
    <row r="5782" spans="1:20" x14ac:dyDescent="0.25">
      <c r="A5782" s="5">
        <f>5775</f>
      </c>
      <c r="B5782" s="5" t="s">
        <v>5801</v>
      </c>
      <c r="C5782" s="5" t="s">
        <v>26</v>
      </c>
      <c r="D5782" s="5" t="s">
        <v>27</v>
      </c>
      <c r="E5782" s="5">
        <v>22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10</v>
      </c>
      <c r="Q5782" s="5">
        <v>0</v>
      </c>
      <c r="R5782" s="5">
        <v>0</v>
      </c>
      <c r="S5782" s="5" t="s">
        <v>27</v>
      </c>
      <c r="T5782" s="5"/>
    </row>
    <row r="5783" spans="1:20" x14ac:dyDescent="0.25">
      <c r="A5783" s="5">
        <f>5776</f>
      </c>
      <c r="B5783" s="5" t="s">
        <v>5802</v>
      </c>
      <c r="C5783" s="5" t="s">
        <v>26</v>
      </c>
      <c r="D5783" s="5" t="s">
        <v>27</v>
      </c>
      <c r="E5783" s="5">
        <v>22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10</v>
      </c>
      <c r="Q5783" s="5">
        <v>0</v>
      </c>
      <c r="R5783" s="5">
        <v>0</v>
      </c>
      <c r="S5783" s="5" t="s">
        <v>27</v>
      </c>
      <c r="T5783" s="5"/>
    </row>
    <row r="5784" spans="1:20" x14ac:dyDescent="0.25">
      <c r="A5784" s="5">
        <f>5777</f>
      </c>
      <c r="B5784" s="5" t="s">
        <v>5803</v>
      </c>
      <c r="C5784" s="5" t="s">
        <v>26</v>
      </c>
      <c r="D5784" s="5" t="s">
        <v>27</v>
      </c>
      <c r="E5784" s="5">
        <v>22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10</v>
      </c>
      <c r="Q5784" s="5">
        <v>0</v>
      </c>
      <c r="R5784" s="5">
        <v>0</v>
      </c>
      <c r="S5784" s="5" t="s">
        <v>27</v>
      </c>
      <c r="T5784" s="5"/>
    </row>
    <row r="5785" spans="1:20" x14ac:dyDescent="0.25">
      <c r="A5785" s="5">
        <f>5778</f>
      </c>
      <c r="B5785" s="5" t="s">
        <v>5804</v>
      </c>
      <c r="C5785" s="5" t="s">
        <v>26</v>
      </c>
      <c r="D5785" s="5" t="s">
        <v>27</v>
      </c>
      <c r="E5785" s="5">
        <v>22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10</v>
      </c>
      <c r="Q5785" s="5">
        <v>0</v>
      </c>
      <c r="R5785" s="5">
        <v>0</v>
      </c>
      <c r="S5785" s="5" t="s">
        <v>27</v>
      </c>
      <c r="T5785" s="5"/>
    </row>
    <row r="5786" spans="1:20" x14ac:dyDescent="0.25">
      <c r="A5786" s="5">
        <f>5779</f>
      </c>
      <c r="B5786" s="5" t="s">
        <v>5805</v>
      </c>
      <c r="C5786" s="5" t="s">
        <v>26</v>
      </c>
      <c r="D5786" s="5" t="s">
        <v>27</v>
      </c>
      <c r="E5786" s="5">
        <v>22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10</v>
      </c>
      <c r="Q5786" s="5">
        <v>0</v>
      </c>
      <c r="R5786" s="5">
        <v>0</v>
      </c>
      <c r="S5786" s="5" t="s">
        <v>27</v>
      </c>
      <c r="T5786" s="5"/>
    </row>
    <row r="5787" spans="1:20" x14ac:dyDescent="0.25">
      <c r="A5787" s="5">
        <f>5780</f>
      </c>
      <c r="B5787" s="5" t="s">
        <v>5806</v>
      </c>
      <c r="C5787" s="5" t="s">
        <v>26</v>
      </c>
      <c r="D5787" s="5" t="s">
        <v>27</v>
      </c>
      <c r="E5787" s="5">
        <v>22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10</v>
      </c>
      <c r="Q5787" s="5">
        <v>0</v>
      </c>
      <c r="R5787" s="5">
        <v>0</v>
      </c>
      <c r="S5787" s="5" t="s">
        <v>27</v>
      </c>
      <c r="T5787" s="5"/>
    </row>
    <row r="5788" spans="1:20" x14ac:dyDescent="0.25">
      <c r="A5788" s="5">
        <f>5781</f>
      </c>
      <c r="B5788" s="5" t="s">
        <v>5807</v>
      </c>
      <c r="C5788" s="5" t="s">
        <v>26</v>
      </c>
      <c r="D5788" s="5" t="s">
        <v>27</v>
      </c>
      <c r="E5788" s="5">
        <v>22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10</v>
      </c>
      <c r="Q5788" s="5">
        <v>0</v>
      </c>
      <c r="R5788" s="5">
        <v>0</v>
      </c>
      <c r="S5788" s="5" t="s">
        <v>27</v>
      </c>
      <c r="T5788" s="5"/>
    </row>
    <row r="5789" spans="1:20" x14ac:dyDescent="0.25">
      <c r="A5789" s="5">
        <f>5782</f>
      </c>
      <c r="B5789" s="5" t="s">
        <v>5808</v>
      </c>
      <c r="C5789" s="5" t="s">
        <v>26</v>
      </c>
      <c r="D5789" s="5" t="s">
        <v>27</v>
      </c>
      <c r="E5789" s="5">
        <v>22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10</v>
      </c>
      <c r="Q5789" s="5">
        <v>0</v>
      </c>
      <c r="R5789" s="5">
        <v>0</v>
      </c>
      <c r="S5789" s="5" t="s">
        <v>27</v>
      </c>
      <c r="T5789" s="5"/>
    </row>
    <row r="5790" spans="1:20" x14ac:dyDescent="0.25">
      <c r="A5790" s="5">
        <f>5783</f>
      </c>
      <c r="B5790" s="5" t="s">
        <v>5809</v>
      </c>
      <c r="C5790" s="5" t="s">
        <v>26</v>
      </c>
      <c r="D5790" s="5" t="s">
        <v>27</v>
      </c>
      <c r="E5790" s="5">
        <v>22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10</v>
      </c>
      <c r="Q5790" s="5">
        <v>0</v>
      </c>
      <c r="R5790" s="5">
        <v>0</v>
      </c>
      <c r="S5790" s="5" t="s">
        <v>27</v>
      </c>
      <c r="T5790" s="5"/>
    </row>
    <row r="5791" spans="1:20" x14ac:dyDescent="0.25">
      <c r="A5791" s="5">
        <f>5784</f>
      </c>
      <c r="B5791" s="5" t="s">
        <v>5810</v>
      </c>
      <c r="C5791" s="5" t="s">
        <v>26</v>
      </c>
      <c r="D5791" s="5" t="s">
        <v>27</v>
      </c>
      <c r="E5791" s="5">
        <v>22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10</v>
      </c>
      <c r="Q5791" s="5">
        <v>0</v>
      </c>
      <c r="R5791" s="5">
        <v>0</v>
      </c>
      <c r="S5791" s="5" t="s">
        <v>27</v>
      </c>
      <c r="T5791" s="5"/>
    </row>
    <row r="5792" spans="1:20" x14ac:dyDescent="0.25">
      <c r="A5792" s="5">
        <f>5785</f>
      </c>
      <c r="B5792" s="5" t="s">
        <v>5811</v>
      </c>
      <c r="C5792" s="5" t="s">
        <v>26</v>
      </c>
      <c r="D5792" s="5" t="s">
        <v>27</v>
      </c>
      <c r="E5792" s="5">
        <v>22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10</v>
      </c>
      <c r="Q5792" s="5">
        <v>0</v>
      </c>
      <c r="R5792" s="5">
        <v>0</v>
      </c>
      <c r="S5792" s="5" t="s">
        <v>27</v>
      </c>
      <c r="T5792" s="5"/>
    </row>
    <row r="5793" spans="1:20" x14ac:dyDescent="0.25">
      <c r="A5793" s="5">
        <f>5786</f>
      </c>
      <c r="B5793" s="5" t="s">
        <v>5812</v>
      </c>
      <c r="C5793" s="5" t="s">
        <v>26</v>
      </c>
      <c r="D5793" s="5" t="s">
        <v>27</v>
      </c>
      <c r="E5793" s="5">
        <v>22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10</v>
      </c>
      <c r="Q5793" s="5">
        <v>0</v>
      </c>
      <c r="R5793" s="5">
        <v>0</v>
      </c>
      <c r="S5793" s="5" t="s">
        <v>27</v>
      </c>
      <c r="T5793" s="5"/>
    </row>
    <row r="5794" spans="1:20" x14ac:dyDescent="0.25">
      <c r="A5794" s="5">
        <f>5787</f>
      </c>
      <c r="B5794" s="5" t="s">
        <v>5813</v>
      </c>
      <c r="C5794" s="5" t="s">
        <v>26</v>
      </c>
      <c r="D5794" s="5" t="s">
        <v>27</v>
      </c>
      <c r="E5794" s="5">
        <v>22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10</v>
      </c>
      <c r="Q5794" s="5">
        <v>0</v>
      </c>
      <c r="R5794" s="5">
        <v>0</v>
      </c>
      <c r="S5794" s="5" t="s">
        <v>27</v>
      </c>
      <c r="T5794" s="5"/>
    </row>
    <row r="5795" spans="1:20" x14ac:dyDescent="0.25">
      <c r="A5795" s="5">
        <f>5788</f>
      </c>
      <c r="B5795" s="5" t="s">
        <v>5814</v>
      </c>
      <c r="C5795" s="5" t="s">
        <v>26</v>
      </c>
      <c r="D5795" s="5" t="s">
        <v>27</v>
      </c>
      <c r="E5795" s="5">
        <v>22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10</v>
      </c>
      <c r="Q5795" s="5">
        <v>0</v>
      </c>
      <c r="R5795" s="5">
        <v>0</v>
      </c>
      <c r="S5795" s="5" t="s">
        <v>27</v>
      </c>
      <c r="T5795" s="5"/>
    </row>
    <row r="5796" spans="1:20" x14ac:dyDescent="0.25">
      <c r="A5796" s="5">
        <f>5789</f>
      </c>
      <c r="B5796" s="5" t="s">
        <v>5815</v>
      </c>
      <c r="C5796" s="5" t="s">
        <v>26</v>
      </c>
      <c r="D5796" s="5" t="s">
        <v>27</v>
      </c>
      <c r="E5796" s="5">
        <v>22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10</v>
      </c>
      <c r="Q5796" s="5">
        <v>0</v>
      </c>
      <c r="R5796" s="5">
        <v>0</v>
      </c>
      <c r="S5796" s="5" t="s">
        <v>27</v>
      </c>
      <c r="T5796" s="5"/>
    </row>
    <row r="5797" spans="1:20" x14ac:dyDescent="0.25">
      <c r="A5797" s="5">
        <f>5790</f>
      </c>
      <c r="B5797" s="5" t="s">
        <v>5816</v>
      </c>
      <c r="C5797" s="5" t="s">
        <v>26</v>
      </c>
      <c r="D5797" s="5" t="s">
        <v>27</v>
      </c>
      <c r="E5797" s="5">
        <v>22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10</v>
      </c>
      <c r="Q5797" s="5">
        <v>0</v>
      </c>
      <c r="R5797" s="5">
        <v>0</v>
      </c>
      <c r="S5797" s="5" t="s">
        <v>27</v>
      </c>
      <c r="T5797" s="5"/>
    </row>
    <row r="5798" spans="1:20" x14ac:dyDescent="0.25">
      <c r="A5798" s="5">
        <f>5791</f>
      </c>
      <c r="B5798" s="5" t="s">
        <v>5817</v>
      </c>
      <c r="C5798" s="5" t="s">
        <v>26</v>
      </c>
      <c r="D5798" s="5" t="s">
        <v>27</v>
      </c>
      <c r="E5798" s="5">
        <v>22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10</v>
      </c>
      <c r="Q5798" s="5">
        <v>0</v>
      </c>
      <c r="R5798" s="5">
        <v>0</v>
      </c>
      <c r="S5798" s="5" t="s">
        <v>27</v>
      </c>
      <c r="T5798" s="5"/>
    </row>
    <row r="5799" spans="1:20" x14ac:dyDescent="0.25">
      <c r="A5799" s="5">
        <f>5792</f>
      </c>
      <c r="B5799" s="5" t="s">
        <v>5818</v>
      </c>
      <c r="C5799" s="5" t="s">
        <v>26</v>
      </c>
      <c r="D5799" s="5" t="s">
        <v>27</v>
      </c>
      <c r="E5799" s="5">
        <v>22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10</v>
      </c>
      <c r="Q5799" s="5">
        <v>0</v>
      </c>
      <c r="R5799" s="5">
        <v>0</v>
      </c>
      <c r="S5799" s="5" t="s">
        <v>27</v>
      </c>
      <c r="T5799" s="5"/>
    </row>
    <row r="5800" spans="1:20" x14ac:dyDescent="0.25">
      <c r="A5800" s="5">
        <f>5793</f>
      </c>
      <c r="B5800" s="5" t="s">
        <v>5819</v>
      </c>
      <c r="C5800" s="5" t="s">
        <v>26</v>
      </c>
      <c r="D5800" s="5" t="s">
        <v>27</v>
      </c>
      <c r="E5800" s="5">
        <v>22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10</v>
      </c>
      <c r="Q5800" s="5">
        <v>0</v>
      </c>
      <c r="R5800" s="5">
        <v>0</v>
      </c>
      <c r="S5800" s="5" t="s">
        <v>27</v>
      </c>
      <c r="T5800" s="5"/>
    </row>
    <row r="5801" spans="1:20" x14ac:dyDescent="0.25">
      <c r="A5801" s="5">
        <f>5794</f>
      </c>
      <c r="B5801" s="5" t="s">
        <v>5820</v>
      </c>
      <c r="C5801" s="5" t="s">
        <v>26</v>
      </c>
      <c r="D5801" s="5" t="s">
        <v>27</v>
      </c>
      <c r="E5801" s="5">
        <v>22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10</v>
      </c>
      <c r="Q5801" s="5">
        <v>0</v>
      </c>
      <c r="R5801" s="5">
        <v>0</v>
      </c>
      <c r="S5801" s="5" t="s">
        <v>27</v>
      </c>
      <c r="T5801" s="5"/>
    </row>
    <row r="5802" spans="1:20" x14ac:dyDescent="0.25">
      <c r="A5802" s="5">
        <f>5795</f>
      </c>
      <c r="B5802" s="5" t="s">
        <v>5821</v>
      </c>
      <c r="C5802" s="5" t="s">
        <v>26</v>
      </c>
      <c r="D5802" s="5" t="s">
        <v>27</v>
      </c>
      <c r="E5802" s="5">
        <v>22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10</v>
      </c>
      <c r="Q5802" s="5">
        <v>0</v>
      </c>
      <c r="R5802" s="5">
        <v>0</v>
      </c>
      <c r="S5802" s="5" t="s">
        <v>27</v>
      </c>
      <c r="T5802" s="5"/>
    </row>
    <row r="5803" spans="1:20" x14ac:dyDescent="0.25">
      <c r="A5803" s="5">
        <f>5796</f>
      </c>
      <c r="B5803" s="5" t="s">
        <v>5822</v>
      </c>
      <c r="C5803" s="5" t="s">
        <v>26</v>
      </c>
      <c r="D5803" s="5" t="s">
        <v>27</v>
      </c>
      <c r="E5803" s="5">
        <v>22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10</v>
      </c>
      <c r="Q5803" s="5">
        <v>0</v>
      </c>
      <c r="R5803" s="5">
        <v>0</v>
      </c>
      <c r="S5803" s="5" t="s">
        <v>27</v>
      </c>
      <c r="T5803" s="5"/>
    </row>
    <row r="5804" spans="1:20" x14ac:dyDescent="0.25">
      <c r="A5804" s="5">
        <f>5797</f>
      </c>
      <c r="B5804" s="5" t="s">
        <v>5823</v>
      </c>
      <c r="C5804" s="5" t="s">
        <v>26</v>
      </c>
      <c r="D5804" s="5" t="s">
        <v>27</v>
      </c>
      <c r="E5804" s="5">
        <v>22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10</v>
      </c>
      <c r="Q5804" s="5">
        <v>0</v>
      </c>
      <c r="R5804" s="5">
        <v>0</v>
      </c>
      <c r="S5804" s="5" t="s">
        <v>27</v>
      </c>
      <c r="T5804" s="5"/>
    </row>
    <row r="5805" spans="1:20" x14ac:dyDescent="0.25">
      <c r="A5805" s="5">
        <f>5798</f>
      </c>
      <c r="B5805" s="5" t="s">
        <v>5824</v>
      </c>
      <c r="C5805" s="5" t="s">
        <v>26</v>
      </c>
      <c r="D5805" s="5" t="s">
        <v>27</v>
      </c>
      <c r="E5805" s="5">
        <v>22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10</v>
      </c>
      <c r="Q5805" s="5">
        <v>0</v>
      </c>
      <c r="R5805" s="5">
        <v>0</v>
      </c>
      <c r="S5805" s="5" t="s">
        <v>27</v>
      </c>
      <c r="T5805" s="5"/>
    </row>
    <row r="5806" spans="1:20" x14ac:dyDescent="0.25">
      <c r="A5806" s="5">
        <f>5799</f>
      </c>
      <c r="B5806" s="5" t="s">
        <v>5825</v>
      </c>
      <c r="C5806" s="5" t="s">
        <v>26</v>
      </c>
      <c r="D5806" s="5" t="s">
        <v>27</v>
      </c>
      <c r="E5806" s="5">
        <v>22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10</v>
      </c>
      <c r="Q5806" s="5">
        <v>0</v>
      </c>
      <c r="R5806" s="5">
        <v>0</v>
      </c>
      <c r="S5806" s="5" t="s">
        <v>27</v>
      </c>
      <c r="T5806" s="5"/>
    </row>
    <row r="5807" spans="1:20" x14ac:dyDescent="0.25">
      <c r="A5807" s="5">
        <f>5800</f>
      </c>
      <c r="B5807" s="5" t="s">
        <v>5826</v>
      </c>
      <c r="C5807" s="5" t="s">
        <v>26</v>
      </c>
      <c r="D5807" s="5" t="s">
        <v>27</v>
      </c>
      <c r="E5807" s="5">
        <v>22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10</v>
      </c>
      <c r="Q5807" s="5">
        <v>0</v>
      </c>
      <c r="R5807" s="5">
        <v>0</v>
      </c>
      <c r="S5807" s="5" t="s">
        <v>27</v>
      </c>
      <c r="T5807" s="5"/>
    </row>
    <row r="5808" spans="1:20" x14ac:dyDescent="0.25">
      <c r="A5808" s="5">
        <f>5801</f>
      </c>
      <c r="B5808" s="5" t="s">
        <v>5827</v>
      </c>
      <c r="C5808" s="5" t="s">
        <v>26</v>
      </c>
      <c r="D5808" s="5" t="s">
        <v>27</v>
      </c>
      <c r="E5808" s="5">
        <v>22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10</v>
      </c>
      <c r="Q5808" s="5">
        <v>0</v>
      </c>
      <c r="R5808" s="5">
        <v>0</v>
      </c>
      <c r="S5808" s="5" t="s">
        <v>27</v>
      </c>
      <c r="T5808" s="5"/>
    </row>
    <row r="5809" spans="1:20" x14ac:dyDescent="0.25">
      <c r="A5809" s="5">
        <f>5802</f>
      </c>
      <c r="B5809" s="5" t="s">
        <v>5828</v>
      </c>
      <c r="C5809" s="5" t="s">
        <v>26</v>
      </c>
      <c r="D5809" s="5" t="s">
        <v>27</v>
      </c>
      <c r="E5809" s="5">
        <v>22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10</v>
      </c>
      <c r="Q5809" s="5">
        <v>0</v>
      </c>
      <c r="R5809" s="5">
        <v>0</v>
      </c>
      <c r="S5809" s="5" t="s">
        <v>27</v>
      </c>
      <c r="T5809" s="5"/>
    </row>
    <row r="5810" spans="1:20" x14ac:dyDescent="0.25">
      <c r="A5810" s="5">
        <f>5803</f>
      </c>
      <c r="B5810" s="5" t="s">
        <v>5829</v>
      </c>
      <c r="C5810" s="5" t="s">
        <v>26</v>
      </c>
      <c r="D5810" s="5" t="s">
        <v>27</v>
      </c>
      <c r="E5810" s="5">
        <v>22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10</v>
      </c>
      <c r="Q5810" s="5">
        <v>0</v>
      </c>
      <c r="R5810" s="5">
        <v>0</v>
      </c>
      <c r="S5810" s="5" t="s">
        <v>27</v>
      </c>
      <c r="T5810" s="5"/>
    </row>
    <row r="5811" spans="1:20" x14ac:dyDescent="0.25">
      <c r="A5811" s="5">
        <f>5804</f>
      </c>
      <c r="B5811" s="5" t="s">
        <v>5830</v>
      </c>
      <c r="C5811" s="5" t="s">
        <v>26</v>
      </c>
      <c r="D5811" s="5" t="s">
        <v>27</v>
      </c>
      <c r="E5811" s="5">
        <v>22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10</v>
      </c>
      <c r="Q5811" s="5">
        <v>0</v>
      </c>
      <c r="R5811" s="5">
        <v>0</v>
      </c>
      <c r="S5811" s="5" t="s">
        <v>27</v>
      </c>
      <c r="T5811" s="5"/>
    </row>
    <row r="5812" spans="1:20" x14ac:dyDescent="0.25">
      <c r="A5812" s="5">
        <f>5805</f>
      </c>
      <c r="B5812" s="5" t="s">
        <v>5831</v>
      </c>
      <c r="C5812" s="5" t="s">
        <v>26</v>
      </c>
      <c r="D5812" s="5" t="s">
        <v>27</v>
      </c>
      <c r="E5812" s="5">
        <v>22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10</v>
      </c>
      <c r="Q5812" s="5">
        <v>0</v>
      </c>
      <c r="R5812" s="5">
        <v>0</v>
      </c>
      <c r="S5812" s="5" t="s">
        <v>27</v>
      </c>
      <c r="T5812" s="5"/>
    </row>
    <row r="5813" spans="1:20" x14ac:dyDescent="0.25">
      <c r="A5813" s="5">
        <f>5806</f>
      </c>
      <c r="B5813" s="5" t="s">
        <v>5832</v>
      </c>
      <c r="C5813" s="5" t="s">
        <v>26</v>
      </c>
      <c r="D5813" s="5" t="s">
        <v>27</v>
      </c>
      <c r="E5813" s="5">
        <v>22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10</v>
      </c>
      <c r="Q5813" s="5">
        <v>0</v>
      </c>
      <c r="R5813" s="5">
        <v>0</v>
      </c>
      <c r="S5813" s="5" t="s">
        <v>27</v>
      </c>
      <c r="T5813" s="5"/>
    </row>
    <row r="5814" spans="1:20" x14ac:dyDescent="0.25">
      <c r="A5814" s="5">
        <f>5807</f>
      </c>
      <c r="B5814" s="5" t="s">
        <v>5833</v>
      </c>
      <c r="C5814" s="5" t="s">
        <v>26</v>
      </c>
      <c r="D5814" s="5" t="s">
        <v>27</v>
      </c>
      <c r="E5814" s="5">
        <v>22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10</v>
      </c>
      <c r="Q5814" s="5">
        <v>0</v>
      </c>
      <c r="R5814" s="5">
        <v>0</v>
      </c>
      <c r="S5814" s="5" t="s">
        <v>27</v>
      </c>
      <c r="T5814" s="5"/>
    </row>
    <row r="5815" spans="1:20" x14ac:dyDescent="0.25">
      <c r="A5815" s="5">
        <f>5808</f>
      </c>
      <c r="B5815" s="5" t="s">
        <v>5834</v>
      </c>
      <c r="C5815" s="5" t="s">
        <v>26</v>
      </c>
      <c r="D5815" s="5" t="s">
        <v>27</v>
      </c>
      <c r="E5815" s="5">
        <v>22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10</v>
      </c>
      <c r="Q5815" s="5">
        <v>0</v>
      </c>
      <c r="R5815" s="5">
        <v>0</v>
      </c>
      <c r="S5815" s="5" t="s">
        <v>27</v>
      </c>
      <c r="T5815" s="5"/>
    </row>
    <row r="5816" spans="1:20" x14ac:dyDescent="0.25">
      <c r="A5816" s="5">
        <f>5809</f>
      </c>
      <c r="B5816" s="5" t="s">
        <v>5835</v>
      </c>
      <c r="C5816" s="5" t="s">
        <v>26</v>
      </c>
      <c r="D5816" s="5" t="s">
        <v>27</v>
      </c>
      <c r="E5816" s="5">
        <v>22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10</v>
      </c>
      <c r="Q5816" s="5">
        <v>0</v>
      </c>
      <c r="R5816" s="5">
        <v>0</v>
      </c>
      <c r="S5816" s="5" t="s">
        <v>27</v>
      </c>
      <c r="T5816" s="5"/>
    </row>
    <row r="5817" spans="1:20" x14ac:dyDescent="0.25">
      <c r="A5817" s="5">
        <f>5810</f>
      </c>
      <c r="B5817" s="5" t="s">
        <v>5836</v>
      </c>
      <c r="C5817" s="5" t="s">
        <v>26</v>
      </c>
      <c r="D5817" s="5" t="s">
        <v>27</v>
      </c>
      <c r="E5817" s="5">
        <v>22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10</v>
      </c>
      <c r="Q5817" s="5">
        <v>0</v>
      </c>
      <c r="R5817" s="5">
        <v>0</v>
      </c>
      <c r="S5817" s="5" t="s">
        <v>27</v>
      </c>
      <c r="T5817" s="5"/>
    </row>
    <row r="5818" spans="1:20" x14ac:dyDescent="0.25">
      <c r="A5818" s="5">
        <f>5811</f>
      </c>
      <c r="B5818" s="5" t="s">
        <v>5837</v>
      </c>
      <c r="C5818" s="5" t="s">
        <v>26</v>
      </c>
      <c r="D5818" s="5" t="s">
        <v>27</v>
      </c>
      <c r="E5818" s="5">
        <v>22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10</v>
      </c>
      <c r="Q5818" s="5">
        <v>0</v>
      </c>
      <c r="R5818" s="5">
        <v>0</v>
      </c>
      <c r="S5818" s="5" t="s">
        <v>27</v>
      </c>
      <c r="T5818" s="5"/>
    </row>
    <row r="5819" spans="1:20" x14ac:dyDescent="0.25">
      <c r="A5819" s="5">
        <f>5812</f>
      </c>
      <c r="B5819" s="5" t="s">
        <v>5838</v>
      </c>
      <c r="C5819" s="5" t="s">
        <v>26</v>
      </c>
      <c r="D5819" s="5" t="s">
        <v>27</v>
      </c>
      <c r="E5819" s="5">
        <v>22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10</v>
      </c>
      <c r="Q5819" s="5">
        <v>0</v>
      </c>
      <c r="R5819" s="5">
        <v>0</v>
      </c>
      <c r="S5819" s="5" t="s">
        <v>27</v>
      </c>
      <c r="T5819" s="5"/>
    </row>
    <row r="5820" spans="1:20" x14ac:dyDescent="0.25">
      <c r="A5820" s="5">
        <f>5813</f>
      </c>
      <c r="B5820" s="5" t="s">
        <v>5839</v>
      </c>
      <c r="C5820" s="5" t="s">
        <v>26</v>
      </c>
      <c r="D5820" s="5" t="s">
        <v>27</v>
      </c>
      <c r="E5820" s="5">
        <v>22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10</v>
      </c>
      <c r="Q5820" s="5">
        <v>0</v>
      </c>
      <c r="R5820" s="5">
        <v>0</v>
      </c>
      <c r="S5820" s="5" t="s">
        <v>27</v>
      </c>
      <c r="T5820" s="5"/>
    </row>
    <row r="5821" spans="1:20" x14ac:dyDescent="0.25">
      <c r="A5821" s="5">
        <f>5814</f>
      </c>
      <c r="B5821" s="5" t="s">
        <v>5840</v>
      </c>
      <c r="C5821" s="5" t="s">
        <v>26</v>
      </c>
      <c r="D5821" s="5" t="s">
        <v>27</v>
      </c>
      <c r="E5821" s="5">
        <v>22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10</v>
      </c>
      <c r="Q5821" s="5">
        <v>0</v>
      </c>
      <c r="R5821" s="5">
        <v>0</v>
      </c>
      <c r="S5821" s="5" t="s">
        <v>27</v>
      </c>
      <c r="T5821" s="5"/>
    </row>
    <row r="5822" spans="1:20" x14ac:dyDescent="0.25">
      <c r="A5822" s="5">
        <f>5815</f>
      </c>
      <c r="B5822" s="5" t="s">
        <v>5841</v>
      </c>
      <c r="C5822" s="5" t="s">
        <v>26</v>
      </c>
      <c r="D5822" s="5" t="s">
        <v>27</v>
      </c>
      <c r="E5822" s="5">
        <v>22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10</v>
      </c>
      <c r="Q5822" s="5">
        <v>0</v>
      </c>
      <c r="R5822" s="5">
        <v>0</v>
      </c>
      <c r="S5822" s="5" t="s">
        <v>27</v>
      </c>
      <c r="T5822" s="5"/>
    </row>
    <row r="5823" spans="1:20" x14ac:dyDescent="0.25">
      <c r="A5823" s="5">
        <f>5816</f>
      </c>
      <c r="B5823" s="5" t="s">
        <v>5842</v>
      </c>
      <c r="C5823" s="5" t="s">
        <v>26</v>
      </c>
      <c r="D5823" s="5" t="s">
        <v>27</v>
      </c>
      <c r="E5823" s="5">
        <v>22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10</v>
      </c>
      <c r="Q5823" s="5">
        <v>0</v>
      </c>
      <c r="R5823" s="5">
        <v>0</v>
      </c>
      <c r="S5823" s="5" t="s">
        <v>27</v>
      </c>
      <c r="T5823" s="5"/>
    </row>
    <row r="5824" spans="1:20" x14ac:dyDescent="0.25">
      <c r="A5824" s="5">
        <f>5817</f>
      </c>
      <c r="B5824" s="5" t="s">
        <v>5843</v>
      </c>
      <c r="C5824" s="5" t="s">
        <v>26</v>
      </c>
      <c r="D5824" s="5" t="s">
        <v>27</v>
      </c>
      <c r="E5824" s="5">
        <v>22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10</v>
      </c>
      <c r="Q5824" s="5">
        <v>0</v>
      </c>
      <c r="R5824" s="5">
        <v>0</v>
      </c>
      <c r="S5824" s="5" t="s">
        <v>27</v>
      </c>
      <c r="T5824" s="5"/>
    </row>
    <row r="5825" spans="1:20" x14ac:dyDescent="0.25">
      <c r="A5825" s="5">
        <f>5818</f>
      </c>
      <c r="B5825" s="5" t="s">
        <v>5844</v>
      </c>
      <c r="C5825" s="5" t="s">
        <v>26</v>
      </c>
      <c r="D5825" s="5" t="s">
        <v>27</v>
      </c>
      <c r="E5825" s="5">
        <v>22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10</v>
      </c>
      <c r="Q5825" s="5">
        <v>0</v>
      </c>
      <c r="R5825" s="5">
        <v>0</v>
      </c>
      <c r="S5825" s="5" t="s">
        <v>27</v>
      </c>
      <c r="T5825" s="5"/>
    </row>
    <row r="5826" spans="1:20" x14ac:dyDescent="0.25">
      <c r="A5826" s="5">
        <f>5819</f>
      </c>
      <c r="B5826" s="5" t="s">
        <v>5845</v>
      </c>
      <c r="C5826" s="5" t="s">
        <v>26</v>
      </c>
      <c r="D5826" s="5" t="s">
        <v>27</v>
      </c>
      <c r="E5826" s="5">
        <v>22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10</v>
      </c>
      <c r="Q5826" s="5">
        <v>0</v>
      </c>
      <c r="R5826" s="5">
        <v>0</v>
      </c>
      <c r="S5826" s="5" t="s">
        <v>27</v>
      </c>
      <c r="T5826" s="5"/>
    </row>
    <row r="5827" spans="1:20" x14ac:dyDescent="0.25">
      <c r="A5827" s="5">
        <f>5820</f>
      </c>
      <c r="B5827" s="5" t="s">
        <v>5846</v>
      </c>
      <c r="C5827" s="5" t="s">
        <v>26</v>
      </c>
      <c r="D5827" s="5" t="s">
        <v>27</v>
      </c>
      <c r="E5827" s="5">
        <v>22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10</v>
      </c>
      <c r="Q5827" s="5">
        <v>0</v>
      </c>
      <c r="R5827" s="5">
        <v>0</v>
      </c>
      <c r="S5827" s="5" t="s">
        <v>27</v>
      </c>
      <c r="T5827" s="5"/>
    </row>
    <row r="5828" spans="1:20" x14ac:dyDescent="0.25">
      <c r="A5828" s="5">
        <f>5821</f>
      </c>
      <c r="B5828" s="5" t="s">
        <v>5847</v>
      </c>
      <c r="C5828" s="5" t="s">
        <v>26</v>
      </c>
      <c r="D5828" s="5" t="s">
        <v>27</v>
      </c>
      <c r="E5828" s="5">
        <v>22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10</v>
      </c>
      <c r="Q5828" s="5">
        <v>0</v>
      </c>
      <c r="R5828" s="5">
        <v>0</v>
      </c>
      <c r="S5828" s="5" t="s">
        <v>27</v>
      </c>
      <c r="T5828" s="5"/>
    </row>
    <row r="5829" spans="1:20" x14ac:dyDescent="0.25">
      <c r="A5829" s="5">
        <f>5822</f>
      </c>
      <c r="B5829" s="5" t="s">
        <v>5848</v>
      </c>
      <c r="C5829" s="5" t="s">
        <v>26</v>
      </c>
      <c r="D5829" s="5" t="s">
        <v>27</v>
      </c>
      <c r="E5829" s="5">
        <v>22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10</v>
      </c>
      <c r="Q5829" s="5">
        <v>0</v>
      </c>
      <c r="R5829" s="5">
        <v>0</v>
      </c>
      <c r="S5829" s="5" t="s">
        <v>27</v>
      </c>
      <c r="T5829" s="5"/>
    </row>
    <row r="5830" spans="1:20" x14ac:dyDescent="0.25">
      <c r="A5830" s="5">
        <f>5823</f>
      </c>
      <c r="B5830" s="5" t="s">
        <v>5849</v>
      </c>
      <c r="C5830" s="5" t="s">
        <v>26</v>
      </c>
      <c r="D5830" s="5" t="s">
        <v>27</v>
      </c>
      <c r="E5830" s="5">
        <v>22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10</v>
      </c>
      <c r="Q5830" s="5">
        <v>0</v>
      </c>
      <c r="R5830" s="5">
        <v>0</v>
      </c>
      <c r="S5830" s="5" t="s">
        <v>27</v>
      </c>
      <c r="T5830" s="5"/>
    </row>
    <row r="5831" spans="1:20" x14ac:dyDescent="0.25">
      <c r="A5831" s="5">
        <f>5824</f>
      </c>
      <c r="B5831" s="5" t="s">
        <v>5850</v>
      </c>
      <c r="C5831" s="5" t="s">
        <v>26</v>
      </c>
      <c r="D5831" s="5" t="s">
        <v>27</v>
      </c>
      <c r="E5831" s="5">
        <v>22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10</v>
      </c>
      <c r="Q5831" s="5">
        <v>0</v>
      </c>
      <c r="R5831" s="5">
        <v>0</v>
      </c>
      <c r="S5831" s="5" t="s">
        <v>27</v>
      </c>
      <c r="T5831" s="5"/>
    </row>
    <row r="5832" spans="1:20" x14ac:dyDescent="0.25">
      <c r="A5832" s="5">
        <f>5825</f>
      </c>
      <c r="B5832" s="5" t="s">
        <v>5851</v>
      </c>
      <c r="C5832" s="5" t="s">
        <v>26</v>
      </c>
      <c r="D5832" s="5" t="s">
        <v>27</v>
      </c>
      <c r="E5832" s="5">
        <v>22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10</v>
      </c>
      <c r="Q5832" s="5">
        <v>0</v>
      </c>
      <c r="R5832" s="5">
        <v>0</v>
      </c>
      <c r="S5832" s="5" t="s">
        <v>27</v>
      </c>
      <c r="T5832" s="5"/>
    </row>
    <row r="5833" spans="1:20" x14ac:dyDescent="0.25">
      <c r="A5833" s="5">
        <f>5826</f>
      </c>
      <c r="B5833" s="5" t="s">
        <v>5852</v>
      </c>
      <c r="C5833" s="5" t="s">
        <v>26</v>
      </c>
      <c r="D5833" s="5" t="s">
        <v>27</v>
      </c>
      <c r="E5833" s="5">
        <v>22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10</v>
      </c>
      <c r="Q5833" s="5">
        <v>0</v>
      </c>
      <c r="R5833" s="5">
        <v>0</v>
      </c>
      <c r="S5833" s="5" t="s">
        <v>27</v>
      </c>
      <c r="T5833" s="5"/>
    </row>
    <row r="5834" spans="1:20" x14ac:dyDescent="0.25">
      <c r="A5834" s="5">
        <f>5827</f>
      </c>
      <c r="B5834" s="5" t="s">
        <v>5853</v>
      </c>
      <c r="C5834" s="5" t="s">
        <v>26</v>
      </c>
      <c r="D5834" s="5" t="s">
        <v>27</v>
      </c>
      <c r="E5834" s="5">
        <v>22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10</v>
      </c>
      <c r="Q5834" s="5">
        <v>0</v>
      </c>
      <c r="R5834" s="5">
        <v>0</v>
      </c>
      <c r="S5834" s="5" t="s">
        <v>27</v>
      </c>
      <c r="T5834" s="5"/>
    </row>
    <row r="5835" spans="1:20" x14ac:dyDescent="0.25">
      <c r="A5835" s="5">
        <f>5828</f>
      </c>
      <c r="B5835" s="5" t="s">
        <v>5854</v>
      </c>
      <c r="C5835" s="5" t="s">
        <v>26</v>
      </c>
      <c r="D5835" s="5" t="s">
        <v>27</v>
      </c>
      <c r="E5835" s="5">
        <v>22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10</v>
      </c>
      <c r="Q5835" s="5">
        <v>0</v>
      </c>
      <c r="R5835" s="5">
        <v>0</v>
      </c>
      <c r="S5835" s="5" t="s">
        <v>27</v>
      </c>
      <c r="T5835" s="5"/>
    </row>
    <row r="5836" spans="1:20" x14ac:dyDescent="0.25">
      <c r="A5836" s="5">
        <f>5829</f>
      </c>
      <c r="B5836" s="5" t="s">
        <v>5855</v>
      </c>
      <c r="C5836" s="5" t="s">
        <v>26</v>
      </c>
      <c r="D5836" s="5" t="s">
        <v>27</v>
      </c>
      <c r="E5836" s="5">
        <v>22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10</v>
      </c>
      <c r="Q5836" s="5">
        <v>0</v>
      </c>
      <c r="R5836" s="5">
        <v>0</v>
      </c>
      <c r="S5836" s="5" t="s">
        <v>27</v>
      </c>
      <c r="T5836" s="5"/>
    </row>
    <row r="5837" spans="1:20" x14ac:dyDescent="0.25">
      <c r="A5837" s="5">
        <f>5830</f>
      </c>
      <c r="B5837" s="5" t="s">
        <v>5856</v>
      </c>
      <c r="C5837" s="5" t="s">
        <v>26</v>
      </c>
      <c r="D5837" s="5" t="s">
        <v>27</v>
      </c>
      <c r="E5837" s="5">
        <v>22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10</v>
      </c>
      <c r="Q5837" s="5">
        <v>0</v>
      </c>
      <c r="R5837" s="5">
        <v>0</v>
      </c>
      <c r="S5837" s="5" t="s">
        <v>27</v>
      </c>
      <c r="T5837" s="5"/>
    </row>
    <row r="5838" spans="1:20" x14ac:dyDescent="0.25">
      <c r="A5838" s="5">
        <f>5831</f>
      </c>
      <c r="B5838" s="5" t="s">
        <v>5857</v>
      </c>
      <c r="C5838" s="5" t="s">
        <v>26</v>
      </c>
      <c r="D5838" s="5" t="s">
        <v>27</v>
      </c>
      <c r="E5838" s="5">
        <v>22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10</v>
      </c>
      <c r="Q5838" s="5">
        <v>0</v>
      </c>
      <c r="R5838" s="5">
        <v>0</v>
      </c>
      <c r="S5838" s="5" t="s">
        <v>27</v>
      </c>
      <c r="T5838" s="5"/>
    </row>
    <row r="5839" spans="1:20" x14ac:dyDescent="0.25">
      <c r="A5839" s="5">
        <f>5832</f>
      </c>
      <c r="B5839" s="5" t="s">
        <v>5858</v>
      </c>
      <c r="C5839" s="5" t="s">
        <v>26</v>
      </c>
      <c r="D5839" s="5" t="s">
        <v>27</v>
      </c>
      <c r="E5839" s="5">
        <v>22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10</v>
      </c>
      <c r="Q5839" s="5">
        <v>0</v>
      </c>
      <c r="R5839" s="5">
        <v>0</v>
      </c>
      <c r="S5839" s="5" t="s">
        <v>27</v>
      </c>
      <c r="T5839" s="5"/>
    </row>
    <row r="5840" spans="1:20" x14ac:dyDescent="0.25">
      <c r="A5840" s="5">
        <f>5833</f>
      </c>
      <c r="B5840" s="5" t="s">
        <v>5859</v>
      </c>
      <c r="C5840" s="5" t="s">
        <v>26</v>
      </c>
      <c r="D5840" s="5" t="s">
        <v>27</v>
      </c>
      <c r="E5840" s="5">
        <v>22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10</v>
      </c>
      <c r="Q5840" s="5">
        <v>0</v>
      </c>
      <c r="R5840" s="5">
        <v>0</v>
      </c>
      <c r="S5840" s="5" t="s">
        <v>27</v>
      </c>
      <c r="T5840" s="5"/>
    </row>
    <row r="5841" spans="1:20" x14ac:dyDescent="0.25">
      <c r="A5841" s="5">
        <f>5834</f>
      </c>
      <c r="B5841" s="5" t="s">
        <v>5860</v>
      </c>
      <c r="C5841" s="5" t="s">
        <v>26</v>
      </c>
      <c r="D5841" s="5" t="s">
        <v>27</v>
      </c>
      <c r="E5841" s="5">
        <v>22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10</v>
      </c>
      <c r="Q5841" s="5">
        <v>0</v>
      </c>
      <c r="R5841" s="5">
        <v>0</v>
      </c>
      <c r="S5841" s="5" t="s">
        <v>27</v>
      </c>
      <c r="T5841" s="5"/>
    </row>
    <row r="5842" spans="1:20" x14ac:dyDescent="0.25">
      <c r="A5842" s="5">
        <f>5835</f>
      </c>
      <c r="B5842" s="5" t="s">
        <v>5861</v>
      </c>
      <c r="C5842" s="5" t="s">
        <v>26</v>
      </c>
      <c r="D5842" s="5" t="s">
        <v>27</v>
      </c>
      <c r="E5842" s="5">
        <v>22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10</v>
      </c>
      <c r="Q5842" s="5">
        <v>0</v>
      </c>
      <c r="R5842" s="5">
        <v>0</v>
      </c>
      <c r="S5842" s="5" t="s">
        <v>27</v>
      </c>
      <c r="T5842" s="5"/>
    </row>
    <row r="5843" spans="1:20" x14ac:dyDescent="0.25">
      <c r="A5843" s="5">
        <f>5836</f>
      </c>
      <c r="B5843" s="5" t="s">
        <v>5862</v>
      </c>
      <c r="C5843" s="5" t="s">
        <v>26</v>
      </c>
      <c r="D5843" s="5" t="s">
        <v>27</v>
      </c>
      <c r="E5843" s="5">
        <v>22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10</v>
      </c>
      <c r="Q5843" s="5">
        <v>0</v>
      </c>
      <c r="R5843" s="5">
        <v>0</v>
      </c>
      <c r="S5843" s="5" t="s">
        <v>27</v>
      </c>
      <c r="T5843" s="5"/>
    </row>
    <row r="5844" spans="1:20" x14ac:dyDescent="0.25">
      <c r="A5844" s="5">
        <f>5837</f>
      </c>
      <c r="B5844" s="5" t="s">
        <v>5863</v>
      </c>
      <c r="C5844" s="5" t="s">
        <v>26</v>
      </c>
      <c r="D5844" s="5" t="s">
        <v>27</v>
      </c>
      <c r="E5844" s="5">
        <v>22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10</v>
      </c>
      <c r="Q5844" s="5">
        <v>0</v>
      </c>
      <c r="R5844" s="5">
        <v>0</v>
      </c>
      <c r="S5844" s="5" t="s">
        <v>27</v>
      </c>
      <c r="T5844" s="5"/>
    </row>
    <row r="5845" spans="1:20" x14ac:dyDescent="0.25">
      <c r="A5845" s="5">
        <f>5838</f>
      </c>
      <c r="B5845" s="5" t="s">
        <v>5864</v>
      </c>
      <c r="C5845" s="5" t="s">
        <v>26</v>
      </c>
      <c r="D5845" s="5" t="s">
        <v>27</v>
      </c>
      <c r="E5845" s="5">
        <v>22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10</v>
      </c>
      <c r="Q5845" s="5">
        <v>0</v>
      </c>
      <c r="R5845" s="5">
        <v>0</v>
      </c>
      <c r="S5845" s="5" t="s">
        <v>27</v>
      </c>
      <c r="T5845" s="5"/>
    </row>
    <row r="5846" spans="1:20" x14ac:dyDescent="0.25">
      <c r="A5846" s="5">
        <f>5839</f>
      </c>
      <c r="B5846" s="5" t="s">
        <v>5865</v>
      </c>
      <c r="C5846" s="5" t="s">
        <v>26</v>
      </c>
      <c r="D5846" s="5" t="s">
        <v>27</v>
      </c>
      <c r="E5846" s="5">
        <v>22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10</v>
      </c>
      <c r="Q5846" s="5">
        <v>0</v>
      </c>
      <c r="R5846" s="5">
        <v>0</v>
      </c>
      <c r="S5846" s="5" t="s">
        <v>27</v>
      </c>
      <c r="T5846" s="5"/>
    </row>
    <row r="5847" spans="1:20" x14ac:dyDescent="0.25">
      <c r="A5847" s="5">
        <f>5840</f>
      </c>
      <c r="B5847" s="5" t="s">
        <v>5866</v>
      </c>
      <c r="C5847" s="5" t="s">
        <v>26</v>
      </c>
      <c r="D5847" s="5" t="s">
        <v>27</v>
      </c>
      <c r="E5847" s="5">
        <v>22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10</v>
      </c>
      <c r="Q5847" s="5">
        <v>0</v>
      </c>
      <c r="R5847" s="5">
        <v>0</v>
      </c>
      <c r="S5847" s="5" t="s">
        <v>27</v>
      </c>
      <c r="T5847" s="5"/>
    </row>
    <row r="5848" spans="1:20" x14ac:dyDescent="0.25">
      <c r="A5848" s="5">
        <f>5841</f>
      </c>
      <c r="B5848" s="5" t="s">
        <v>5867</v>
      </c>
      <c r="C5848" s="5" t="s">
        <v>26</v>
      </c>
      <c r="D5848" s="5" t="s">
        <v>27</v>
      </c>
      <c r="E5848" s="5">
        <v>22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10</v>
      </c>
      <c r="Q5848" s="5">
        <v>0</v>
      </c>
      <c r="R5848" s="5">
        <v>0</v>
      </c>
      <c r="S5848" s="5" t="s">
        <v>27</v>
      </c>
      <c r="T5848" s="5"/>
    </row>
    <row r="5849" spans="1:20" x14ac:dyDescent="0.25">
      <c r="A5849" s="5">
        <f>5842</f>
      </c>
      <c r="B5849" s="5" t="s">
        <v>5868</v>
      </c>
      <c r="C5849" s="5" t="s">
        <v>26</v>
      </c>
      <c r="D5849" s="5" t="s">
        <v>27</v>
      </c>
      <c r="E5849" s="5">
        <v>22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10</v>
      </c>
      <c r="Q5849" s="5">
        <v>0</v>
      </c>
      <c r="R5849" s="5">
        <v>0</v>
      </c>
      <c r="S5849" s="5" t="s">
        <v>27</v>
      </c>
      <c r="T5849" s="5"/>
    </row>
    <row r="5850" spans="1:20" x14ac:dyDescent="0.25">
      <c r="A5850" s="5">
        <f>5843</f>
      </c>
      <c r="B5850" s="5" t="s">
        <v>5869</v>
      </c>
      <c r="C5850" s="5" t="s">
        <v>26</v>
      </c>
      <c r="D5850" s="5" t="s">
        <v>27</v>
      </c>
      <c r="E5850" s="5">
        <v>22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10</v>
      </c>
      <c r="Q5850" s="5">
        <v>0</v>
      </c>
      <c r="R5850" s="5">
        <v>0</v>
      </c>
      <c r="S5850" s="5" t="s">
        <v>27</v>
      </c>
      <c r="T5850" s="5"/>
    </row>
    <row r="5851" spans="1:20" x14ac:dyDescent="0.25">
      <c r="A5851" s="5">
        <f>5844</f>
      </c>
      <c r="B5851" s="5" t="s">
        <v>5870</v>
      </c>
      <c r="C5851" s="5" t="s">
        <v>26</v>
      </c>
      <c r="D5851" s="5" t="s">
        <v>27</v>
      </c>
      <c r="E5851" s="5">
        <v>22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10</v>
      </c>
      <c r="Q5851" s="5">
        <v>0</v>
      </c>
      <c r="R5851" s="5">
        <v>0</v>
      </c>
      <c r="S5851" s="5" t="s">
        <v>27</v>
      </c>
      <c r="T5851" s="5"/>
    </row>
    <row r="5852" spans="1:20" x14ac:dyDescent="0.25">
      <c r="A5852" s="5">
        <f>5845</f>
      </c>
      <c r="B5852" s="5" t="s">
        <v>5871</v>
      </c>
      <c r="C5852" s="5" t="s">
        <v>26</v>
      </c>
      <c r="D5852" s="5" t="s">
        <v>27</v>
      </c>
      <c r="E5852" s="5">
        <v>22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10</v>
      </c>
      <c r="Q5852" s="5">
        <v>0</v>
      </c>
      <c r="R5852" s="5">
        <v>0</v>
      </c>
      <c r="S5852" s="5" t="s">
        <v>27</v>
      </c>
      <c r="T5852" s="5"/>
    </row>
    <row r="5853" spans="1:20" x14ac:dyDescent="0.25">
      <c r="A5853" s="5">
        <f>5846</f>
      </c>
      <c r="B5853" s="5" t="s">
        <v>5872</v>
      </c>
      <c r="C5853" s="5" t="s">
        <v>26</v>
      </c>
      <c r="D5853" s="5" t="s">
        <v>27</v>
      </c>
      <c r="E5853" s="5">
        <v>22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10</v>
      </c>
      <c r="Q5853" s="5">
        <v>0</v>
      </c>
      <c r="R5853" s="5">
        <v>0</v>
      </c>
      <c r="S5853" s="5" t="s">
        <v>27</v>
      </c>
      <c r="T5853" s="5"/>
    </row>
    <row r="5854" spans="1:20" x14ac:dyDescent="0.25">
      <c r="A5854" s="5">
        <f>5847</f>
      </c>
      <c r="B5854" s="5" t="s">
        <v>5873</v>
      </c>
      <c r="C5854" s="5" t="s">
        <v>26</v>
      </c>
      <c r="D5854" s="5" t="s">
        <v>27</v>
      </c>
      <c r="E5854" s="5">
        <v>22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10</v>
      </c>
      <c r="Q5854" s="5">
        <v>0</v>
      </c>
      <c r="R5854" s="5">
        <v>0</v>
      </c>
      <c r="S5854" s="5" t="s">
        <v>27</v>
      </c>
      <c r="T5854" s="5"/>
    </row>
    <row r="5855" spans="1:20" x14ac:dyDescent="0.25">
      <c r="A5855" s="5">
        <f>5848</f>
      </c>
      <c r="B5855" s="5" t="s">
        <v>5874</v>
      </c>
      <c r="C5855" s="5" t="s">
        <v>26</v>
      </c>
      <c r="D5855" s="5" t="s">
        <v>27</v>
      </c>
      <c r="E5855" s="5">
        <v>22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10</v>
      </c>
      <c r="Q5855" s="5">
        <v>0</v>
      </c>
      <c r="R5855" s="5">
        <v>0</v>
      </c>
      <c r="S5855" s="5" t="s">
        <v>27</v>
      </c>
      <c r="T5855" s="5"/>
    </row>
    <row r="5856" spans="1:20" x14ac:dyDescent="0.25">
      <c r="A5856" s="5">
        <f>5849</f>
      </c>
      <c r="B5856" s="5" t="s">
        <v>5875</v>
      </c>
      <c r="C5856" s="5" t="s">
        <v>26</v>
      </c>
      <c r="D5856" s="5" t="s">
        <v>27</v>
      </c>
      <c r="E5856" s="5">
        <v>22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10</v>
      </c>
      <c r="Q5856" s="5">
        <v>0</v>
      </c>
      <c r="R5856" s="5">
        <v>0</v>
      </c>
      <c r="S5856" s="5" t="s">
        <v>27</v>
      </c>
      <c r="T5856" s="5"/>
    </row>
    <row r="5857" spans="1:20" x14ac:dyDescent="0.25">
      <c r="A5857" s="5">
        <f>5850</f>
      </c>
      <c r="B5857" s="5" t="s">
        <v>5876</v>
      </c>
      <c r="C5857" s="5" t="s">
        <v>26</v>
      </c>
      <c r="D5857" s="5" t="s">
        <v>27</v>
      </c>
      <c r="E5857" s="5">
        <v>22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10</v>
      </c>
      <c r="Q5857" s="5">
        <v>0</v>
      </c>
      <c r="R5857" s="5">
        <v>0</v>
      </c>
      <c r="S5857" s="5" t="s">
        <v>27</v>
      </c>
      <c r="T5857" s="5"/>
    </row>
    <row r="5858" spans="1:20" x14ac:dyDescent="0.25">
      <c r="A5858" s="5">
        <f>5851</f>
      </c>
      <c r="B5858" s="5" t="s">
        <v>5877</v>
      </c>
      <c r="C5858" s="5" t="s">
        <v>26</v>
      </c>
      <c r="D5858" s="5" t="s">
        <v>27</v>
      </c>
      <c r="E5858" s="5">
        <v>22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10</v>
      </c>
      <c r="Q5858" s="5">
        <v>0</v>
      </c>
      <c r="R5858" s="5">
        <v>0</v>
      </c>
      <c r="S5858" s="5" t="s">
        <v>27</v>
      </c>
      <c r="T5858" s="5"/>
    </row>
    <row r="5859" spans="1:20" x14ac:dyDescent="0.25">
      <c r="A5859" s="5">
        <f>5852</f>
      </c>
      <c r="B5859" s="5" t="s">
        <v>5878</v>
      </c>
      <c r="C5859" s="5" t="s">
        <v>26</v>
      </c>
      <c r="D5859" s="5" t="s">
        <v>27</v>
      </c>
      <c r="E5859" s="5">
        <v>22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10</v>
      </c>
      <c r="Q5859" s="5">
        <v>0</v>
      </c>
      <c r="R5859" s="5">
        <v>0</v>
      </c>
      <c r="S5859" s="5" t="s">
        <v>27</v>
      </c>
      <c r="T5859" s="5"/>
    </row>
    <row r="5860" spans="1:20" x14ac:dyDescent="0.25">
      <c r="A5860" s="5">
        <f>5853</f>
      </c>
      <c r="B5860" s="5" t="s">
        <v>5879</v>
      </c>
      <c r="C5860" s="5" t="s">
        <v>26</v>
      </c>
      <c r="D5860" s="5" t="s">
        <v>27</v>
      </c>
      <c r="E5860" s="5">
        <v>22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10</v>
      </c>
      <c r="Q5860" s="5">
        <v>0</v>
      </c>
      <c r="R5860" s="5">
        <v>0</v>
      </c>
      <c r="S5860" s="5" t="s">
        <v>27</v>
      </c>
      <c r="T5860" s="5"/>
    </row>
    <row r="5861" spans="1:20" x14ac:dyDescent="0.25">
      <c r="A5861" s="5">
        <f>5854</f>
      </c>
      <c r="B5861" s="5" t="s">
        <v>5880</v>
      </c>
      <c r="C5861" s="5" t="s">
        <v>26</v>
      </c>
      <c r="D5861" s="5" t="s">
        <v>27</v>
      </c>
      <c r="E5861" s="5">
        <v>22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10</v>
      </c>
      <c r="Q5861" s="5">
        <v>0</v>
      </c>
      <c r="R5861" s="5">
        <v>0</v>
      </c>
      <c r="S5861" s="5" t="s">
        <v>27</v>
      </c>
      <c r="T5861" s="5"/>
    </row>
    <row r="5862" spans="1:20" x14ac:dyDescent="0.25">
      <c r="A5862" s="5">
        <f>5855</f>
      </c>
      <c r="B5862" s="5" t="s">
        <v>5881</v>
      </c>
      <c r="C5862" s="5" t="s">
        <v>26</v>
      </c>
      <c r="D5862" s="5" t="s">
        <v>27</v>
      </c>
      <c r="E5862" s="5">
        <v>22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10</v>
      </c>
      <c r="Q5862" s="5">
        <v>0</v>
      </c>
      <c r="R5862" s="5">
        <v>0</v>
      </c>
      <c r="S5862" s="5" t="s">
        <v>27</v>
      </c>
      <c r="T5862" s="5"/>
    </row>
    <row r="5863" spans="1:20" x14ac:dyDescent="0.25">
      <c r="A5863" s="5">
        <f>5856</f>
      </c>
      <c r="B5863" s="5" t="s">
        <v>5882</v>
      </c>
      <c r="C5863" s="5" t="s">
        <v>26</v>
      </c>
      <c r="D5863" s="5" t="s">
        <v>27</v>
      </c>
      <c r="E5863" s="5">
        <v>22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10</v>
      </c>
      <c r="Q5863" s="5">
        <v>0</v>
      </c>
      <c r="R5863" s="5">
        <v>0</v>
      </c>
      <c r="S5863" s="5" t="s">
        <v>27</v>
      </c>
      <c r="T5863" s="5"/>
    </row>
    <row r="5864" spans="1:20" x14ac:dyDescent="0.25">
      <c r="A5864" s="5">
        <f>5857</f>
      </c>
      <c r="B5864" s="5" t="s">
        <v>5883</v>
      </c>
      <c r="C5864" s="5" t="s">
        <v>26</v>
      </c>
      <c r="D5864" s="5" t="s">
        <v>27</v>
      </c>
      <c r="E5864" s="5">
        <v>22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10</v>
      </c>
      <c r="Q5864" s="5">
        <v>0</v>
      </c>
      <c r="R5864" s="5">
        <v>0</v>
      </c>
      <c r="S5864" s="5" t="s">
        <v>27</v>
      </c>
      <c r="T5864" s="5"/>
    </row>
    <row r="5865" spans="1:20" x14ac:dyDescent="0.25">
      <c r="A5865" s="5">
        <f>5858</f>
      </c>
      <c r="B5865" s="5" t="s">
        <v>5884</v>
      </c>
      <c r="C5865" s="5" t="s">
        <v>26</v>
      </c>
      <c r="D5865" s="5" t="s">
        <v>27</v>
      </c>
      <c r="E5865" s="5">
        <v>22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10</v>
      </c>
      <c r="Q5865" s="5">
        <v>0</v>
      </c>
      <c r="R5865" s="5">
        <v>0</v>
      </c>
      <c r="S5865" s="5" t="s">
        <v>27</v>
      </c>
      <c r="T5865" s="5"/>
    </row>
    <row r="5866" spans="1:20" x14ac:dyDescent="0.25">
      <c r="A5866" s="5">
        <f>5859</f>
      </c>
      <c r="B5866" s="5" t="s">
        <v>5885</v>
      </c>
      <c r="C5866" s="5" t="s">
        <v>26</v>
      </c>
      <c r="D5866" s="5" t="s">
        <v>27</v>
      </c>
      <c r="E5866" s="5">
        <v>22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10</v>
      </c>
      <c r="Q5866" s="5">
        <v>0</v>
      </c>
      <c r="R5866" s="5">
        <v>0</v>
      </c>
      <c r="S5866" s="5" t="s">
        <v>27</v>
      </c>
      <c r="T5866" s="5"/>
    </row>
    <row r="5867" spans="1:20" x14ac:dyDescent="0.25">
      <c r="A5867" s="5">
        <f>5860</f>
      </c>
      <c r="B5867" s="5" t="s">
        <v>5886</v>
      </c>
      <c r="C5867" s="5" t="s">
        <v>26</v>
      </c>
      <c r="D5867" s="5" t="s">
        <v>27</v>
      </c>
      <c r="E5867" s="5">
        <v>22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10</v>
      </c>
      <c r="Q5867" s="5">
        <v>0</v>
      </c>
      <c r="R5867" s="5">
        <v>0</v>
      </c>
      <c r="S5867" s="5" t="s">
        <v>27</v>
      </c>
      <c r="T5867" s="5"/>
    </row>
    <row r="5868" spans="1:20" x14ac:dyDescent="0.25">
      <c r="A5868" s="5">
        <f>5861</f>
      </c>
      <c r="B5868" s="5" t="s">
        <v>5887</v>
      </c>
      <c r="C5868" s="5" t="s">
        <v>26</v>
      </c>
      <c r="D5868" s="5" t="s">
        <v>27</v>
      </c>
      <c r="E5868" s="5">
        <v>22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10</v>
      </c>
      <c r="Q5868" s="5">
        <v>0</v>
      </c>
      <c r="R5868" s="5">
        <v>0</v>
      </c>
      <c r="S5868" s="5" t="s">
        <v>27</v>
      </c>
      <c r="T5868" s="5"/>
    </row>
    <row r="5869" spans="1:20" x14ac:dyDescent="0.25">
      <c r="A5869" s="5">
        <f>5862</f>
      </c>
      <c r="B5869" s="5" t="s">
        <v>5888</v>
      </c>
      <c r="C5869" s="5" t="s">
        <v>26</v>
      </c>
      <c r="D5869" s="5" t="s">
        <v>27</v>
      </c>
      <c r="E5869" s="5">
        <v>22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10</v>
      </c>
      <c r="Q5869" s="5">
        <v>0</v>
      </c>
      <c r="R5869" s="5">
        <v>0</v>
      </c>
      <c r="S5869" s="5" t="s">
        <v>27</v>
      </c>
      <c r="T5869" s="5"/>
    </row>
    <row r="5870" spans="1:20" x14ac:dyDescent="0.25">
      <c r="A5870" s="5">
        <f>5863</f>
      </c>
      <c r="B5870" s="5" t="s">
        <v>5889</v>
      </c>
      <c r="C5870" s="5" t="s">
        <v>26</v>
      </c>
      <c r="D5870" s="5" t="s">
        <v>27</v>
      </c>
      <c r="E5870" s="5">
        <v>22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10</v>
      </c>
      <c r="Q5870" s="5">
        <v>0</v>
      </c>
      <c r="R5870" s="5">
        <v>0</v>
      </c>
      <c r="S5870" s="5" t="s">
        <v>27</v>
      </c>
      <c r="T5870" s="5"/>
    </row>
    <row r="5871" spans="1:20" x14ac:dyDescent="0.25">
      <c r="A5871" s="5">
        <f>5864</f>
      </c>
      <c r="B5871" s="5" t="s">
        <v>5890</v>
      </c>
      <c r="C5871" s="5" t="s">
        <v>26</v>
      </c>
      <c r="D5871" s="5" t="s">
        <v>27</v>
      </c>
      <c r="E5871" s="5">
        <v>22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10</v>
      </c>
      <c r="Q5871" s="5">
        <v>0</v>
      </c>
      <c r="R5871" s="5">
        <v>0</v>
      </c>
      <c r="S5871" s="5" t="s">
        <v>27</v>
      </c>
      <c r="T5871" s="5"/>
    </row>
    <row r="5872" spans="1:20" x14ac:dyDescent="0.25">
      <c r="A5872" s="5">
        <f>5865</f>
      </c>
      <c r="B5872" s="5" t="s">
        <v>5891</v>
      </c>
      <c r="C5872" s="5" t="s">
        <v>26</v>
      </c>
      <c r="D5872" s="5" t="s">
        <v>27</v>
      </c>
      <c r="E5872" s="5">
        <v>22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10</v>
      </c>
      <c r="Q5872" s="5">
        <v>0</v>
      </c>
      <c r="R5872" s="5">
        <v>0</v>
      </c>
      <c r="S5872" s="5" t="s">
        <v>27</v>
      </c>
      <c r="T5872" s="5"/>
    </row>
    <row r="5873" spans="1:20" x14ac:dyDescent="0.25">
      <c r="A5873" s="5">
        <f>5866</f>
      </c>
      <c r="B5873" s="5" t="s">
        <v>5892</v>
      </c>
      <c r="C5873" s="5" t="s">
        <v>26</v>
      </c>
      <c r="D5873" s="5" t="s">
        <v>27</v>
      </c>
      <c r="E5873" s="5">
        <v>22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10</v>
      </c>
      <c r="Q5873" s="5">
        <v>0</v>
      </c>
      <c r="R5873" s="5">
        <v>0</v>
      </c>
      <c r="S5873" s="5" t="s">
        <v>27</v>
      </c>
      <c r="T5873" s="5"/>
    </row>
    <row r="5874" spans="1:20" x14ac:dyDescent="0.25">
      <c r="A5874" s="5">
        <f>5867</f>
      </c>
      <c r="B5874" s="5" t="s">
        <v>5893</v>
      </c>
      <c r="C5874" s="5" t="s">
        <v>26</v>
      </c>
      <c r="D5874" s="5" t="s">
        <v>27</v>
      </c>
      <c r="E5874" s="5">
        <v>22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10</v>
      </c>
      <c r="Q5874" s="5">
        <v>0</v>
      </c>
      <c r="R5874" s="5">
        <v>0</v>
      </c>
      <c r="S5874" s="5" t="s">
        <v>27</v>
      </c>
      <c r="T5874" s="5"/>
    </row>
    <row r="5875" spans="1:20" x14ac:dyDescent="0.25">
      <c r="A5875" s="5">
        <f>5868</f>
      </c>
      <c r="B5875" s="5" t="s">
        <v>5894</v>
      </c>
      <c r="C5875" s="5" t="s">
        <v>26</v>
      </c>
      <c r="D5875" s="5" t="s">
        <v>27</v>
      </c>
      <c r="E5875" s="5">
        <v>22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10</v>
      </c>
      <c r="Q5875" s="5">
        <v>0</v>
      </c>
      <c r="R5875" s="5">
        <v>0</v>
      </c>
      <c r="S5875" s="5" t="s">
        <v>27</v>
      </c>
      <c r="T5875" s="5"/>
    </row>
    <row r="5876" spans="1:20" x14ac:dyDescent="0.25">
      <c r="A5876" s="5">
        <f>5869</f>
      </c>
      <c r="B5876" s="5" t="s">
        <v>5895</v>
      </c>
      <c r="C5876" s="5" t="s">
        <v>26</v>
      </c>
      <c r="D5876" s="5" t="s">
        <v>27</v>
      </c>
      <c r="E5876" s="5">
        <v>22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10</v>
      </c>
      <c r="Q5876" s="5">
        <v>0</v>
      </c>
      <c r="R5876" s="5">
        <v>0</v>
      </c>
      <c r="S5876" s="5" t="s">
        <v>27</v>
      </c>
      <c r="T5876" s="5"/>
    </row>
    <row r="5877" spans="1:20" x14ac:dyDescent="0.25">
      <c r="A5877" s="5">
        <f>5870</f>
      </c>
      <c r="B5877" s="5" t="s">
        <v>5896</v>
      </c>
      <c r="C5877" s="5" t="s">
        <v>26</v>
      </c>
      <c r="D5877" s="5" t="s">
        <v>27</v>
      </c>
      <c r="E5877" s="5">
        <v>22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10</v>
      </c>
      <c r="Q5877" s="5">
        <v>0</v>
      </c>
      <c r="R5877" s="5">
        <v>0</v>
      </c>
      <c r="S5877" s="5" t="s">
        <v>27</v>
      </c>
      <c r="T5877" s="5"/>
    </row>
    <row r="5878" spans="1:20" x14ac:dyDescent="0.25">
      <c r="A5878" s="5">
        <f>5871</f>
      </c>
      <c r="B5878" s="5" t="s">
        <v>5897</v>
      </c>
      <c r="C5878" s="5" t="s">
        <v>26</v>
      </c>
      <c r="D5878" s="5" t="s">
        <v>27</v>
      </c>
      <c r="E5878" s="5">
        <v>22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10</v>
      </c>
      <c r="Q5878" s="5">
        <v>0</v>
      </c>
      <c r="R5878" s="5">
        <v>0</v>
      </c>
      <c r="S5878" s="5" t="s">
        <v>27</v>
      </c>
      <c r="T5878" s="5"/>
    </row>
    <row r="5879" spans="1:20" x14ac:dyDescent="0.25">
      <c r="A5879" s="5">
        <f>5872</f>
      </c>
      <c r="B5879" s="5" t="s">
        <v>5898</v>
      </c>
      <c r="C5879" s="5" t="s">
        <v>26</v>
      </c>
      <c r="D5879" s="5" t="s">
        <v>27</v>
      </c>
      <c r="E5879" s="5">
        <v>22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10</v>
      </c>
      <c r="Q5879" s="5">
        <v>0</v>
      </c>
      <c r="R5879" s="5">
        <v>0</v>
      </c>
      <c r="S5879" s="5" t="s">
        <v>27</v>
      </c>
      <c r="T5879" s="5"/>
    </row>
    <row r="5880" spans="1:20" x14ac:dyDescent="0.25">
      <c r="A5880" s="5">
        <f>5873</f>
      </c>
      <c r="B5880" s="5" t="s">
        <v>5899</v>
      </c>
      <c r="C5880" s="5" t="s">
        <v>26</v>
      </c>
      <c r="D5880" s="5" t="s">
        <v>27</v>
      </c>
      <c r="E5880" s="5">
        <v>22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10</v>
      </c>
      <c r="Q5880" s="5">
        <v>0</v>
      </c>
      <c r="R5880" s="5">
        <v>0</v>
      </c>
      <c r="S5880" s="5" t="s">
        <v>27</v>
      </c>
      <c r="T5880" s="5"/>
    </row>
    <row r="5881" spans="1:20" x14ac:dyDescent="0.25">
      <c r="A5881" s="5">
        <f>5874</f>
      </c>
      <c r="B5881" s="5" t="s">
        <v>5900</v>
      </c>
      <c r="C5881" s="5" t="s">
        <v>26</v>
      </c>
      <c r="D5881" s="5" t="s">
        <v>27</v>
      </c>
      <c r="E5881" s="5">
        <v>22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10</v>
      </c>
      <c r="Q5881" s="5">
        <v>0</v>
      </c>
      <c r="R5881" s="5">
        <v>0</v>
      </c>
      <c r="S5881" s="5" t="s">
        <v>27</v>
      </c>
      <c r="T5881" s="5"/>
    </row>
    <row r="5882" spans="1:20" x14ac:dyDescent="0.25">
      <c r="A5882" s="5">
        <f>5875</f>
      </c>
      <c r="B5882" s="5" t="s">
        <v>5901</v>
      </c>
      <c r="C5882" s="5" t="s">
        <v>26</v>
      </c>
      <c r="D5882" s="5" t="s">
        <v>27</v>
      </c>
      <c r="E5882" s="5">
        <v>22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10</v>
      </c>
      <c r="Q5882" s="5">
        <v>0</v>
      </c>
      <c r="R5882" s="5">
        <v>0</v>
      </c>
      <c r="S5882" s="5" t="s">
        <v>27</v>
      </c>
      <c r="T5882" s="5"/>
    </row>
    <row r="5883" spans="1:20" x14ac:dyDescent="0.25">
      <c r="A5883" s="5">
        <f>5876</f>
      </c>
      <c r="B5883" s="5" t="s">
        <v>5902</v>
      </c>
      <c r="C5883" s="5" t="s">
        <v>26</v>
      </c>
      <c r="D5883" s="5" t="s">
        <v>27</v>
      </c>
      <c r="E5883" s="5">
        <v>22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10</v>
      </c>
      <c r="Q5883" s="5">
        <v>0</v>
      </c>
      <c r="R5883" s="5">
        <v>0</v>
      </c>
      <c r="S5883" s="5" t="s">
        <v>27</v>
      </c>
      <c r="T5883" s="5"/>
    </row>
    <row r="5884" spans="1:20" x14ac:dyDescent="0.25">
      <c r="A5884" s="5">
        <f>5877</f>
      </c>
      <c r="B5884" s="5" t="s">
        <v>5903</v>
      </c>
      <c r="C5884" s="5" t="s">
        <v>26</v>
      </c>
      <c r="D5884" s="5" t="s">
        <v>27</v>
      </c>
      <c r="E5884" s="5">
        <v>22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10</v>
      </c>
      <c r="Q5884" s="5">
        <v>0</v>
      </c>
      <c r="R5884" s="5">
        <v>0</v>
      </c>
      <c r="S5884" s="5" t="s">
        <v>27</v>
      </c>
      <c r="T5884" s="5"/>
    </row>
    <row r="5885" spans="1:20" x14ac:dyDescent="0.25">
      <c r="A5885" s="5">
        <f>5878</f>
      </c>
      <c r="B5885" s="5" t="s">
        <v>5904</v>
      </c>
      <c r="C5885" s="5" t="s">
        <v>26</v>
      </c>
      <c r="D5885" s="5" t="s">
        <v>27</v>
      </c>
      <c r="E5885" s="5">
        <v>22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10</v>
      </c>
      <c r="Q5885" s="5">
        <v>0</v>
      </c>
      <c r="R5885" s="5">
        <v>0</v>
      </c>
      <c r="S5885" s="5" t="s">
        <v>27</v>
      </c>
      <c r="T5885" s="5"/>
    </row>
    <row r="5886" spans="1:20" x14ac:dyDescent="0.25">
      <c r="A5886" s="5">
        <f>5879</f>
      </c>
      <c r="B5886" s="5" t="s">
        <v>5905</v>
      </c>
      <c r="C5886" s="5" t="s">
        <v>26</v>
      </c>
      <c r="D5886" s="5" t="s">
        <v>27</v>
      </c>
      <c r="E5886" s="5">
        <v>22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10</v>
      </c>
      <c r="Q5886" s="5">
        <v>0</v>
      </c>
      <c r="R5886" s="5">
        <v>0</v>
      </c>
      <c r="S5886" s="5" t="s">
        <v>27</v>
      </c>
      <c r="T5886" s="5"/>
    </row>
    <row r="5887" spans="1:20" x14ac:dyDescent="0.25">
      <c r="A5887" s="5">
        <f>5880</f>
      </c>
      <c r="B5887" s="5" t="s">
        <v>5906</v>
      </c>
      <c r="C5887" s="5" t="s">
        <v>26</v>
      </c>
      <c r="D5887" s="5" t="s">
        <v>27</v>
      </c>
      <c r="E5887" s="5">
        <v>22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10</v>
      </c>
      <c r="Q5887" s="5">
        <v>0</v>
      </c>
      <c r="R5887" s="5">
        <v>0</v>
      </c>
      <c r="S5887" s="5" t="s">
        <v>27</v>
      </c>
      <c r="T5887" s="5"/>
    </row>
    <row r="5888" spans="1:20" x14ac:dyDescent="0.25">
      <c r="A5888" s="5">
        <f>5881</f>
      </c>
      <c r="B5888" s="5" t="s">
        <v>5907</v>
      </c>
      <c r="C5888" s="5" t="s">
        <v>26</v>
      </c>
      <c r="D5888" s="5" t="s">
        <v>27</v>
      </c>
      <c r="E5888" s="5">
        <v>22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10</v>
      </c>
      <c r="Q5888" s="5">
        <v>0</v>
      </c>
      <c r="R5888" s="5">
        <v>0</v>
      </c>
      <c r="S5888" s="5" t="s">
        <v>27</v>
      </c>
      <c r="T5888" s="5"/>
    </row>
    <row r="5889" spans="1:20" x14ac:dyDescent="0.25">
      <c r="A5889" s="5">
        <f>5882</f>
      </c>
      <c r="B5889" s="5" t="s">
        <v>5908</v>
      </c>
      <c r="C5889" s="5" t="s">
        <v>26</v>
      </c>
      <c r="D5889" s="5" t="s">
        <v>27</v>
      </c>
      <c r="E5889" s="5">
        <v>22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10</v>
      </c>
      <c r="Q5889" s="5">
        <v>0</v>
      </c>
      <c r="R5889" s="5">
        <v>0</v>
      </c>
      <c r="S5889" s="5" t="s">
        <v>27</v>
      </c>
      <c r="T5889" s="5"/>
    </row>
    <row r="5890" spans="1:20" x14ac:dyDescent="0.25">
      <c r="A5890" s="5">
        <f>5883</f>
      </c>
      <c r="B5890" s="5" t="s">
        <v>5909</v>
      </c>
      <c r="C5890" s="5" t="s">
        <v>26</v>
      </c>
      <c r="D5890" s="5" t="s">
        <v>27</v>
      </c>
      <c r="E5890" s="5">
        <v>22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10</v>
      </c>
      <c r="Q5890" s="5">
        <v>0</v>
      </c>
      <c r="R5890" s="5">
        <v>0</v>
      </c>
      <c r="S5890" s="5" t="s">
        <v>27</v>
      </c>
      <c r="T5890" s="5"/>
    </row>
    <row r="5891" spans="1:20" x14ac:dyDescent="0.25">
      <c r="A5891" s="5">
        <f>5884</f>
      </c>
      <c r="B5891" s="5" t="s">
        <v>5910</v>
      </c>
      <c r="C5891" s="5" t="s">
        <v>26</v>
      </c>
      <c r="D5891" s="5" t="s">
        <v>27</v>
      </c>
      <c r="E5891" s="5">
        <v>22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10</v>
      </c>
      <c r="Q5891" s="5">
        <v>0</v>
      </c>
      <c r="R5891" s="5">
        <v>0</v>
      </c>
      <c r="S5891" s="5" t="s">
        <v>27</v>
      </c>
      <c r="T5891" s="5"/>
    </row>
    <row r="5892" spans="1:20" x14ac:dyDescent="0.25">
      <c r="A5892" s="5">
        <f>5885</f>
      </c>
      <c r="B5892" s="5" t="s">
        <v>5911</v>
      </c>
      <c r="C5892" s="5" t="s">
        <v>26</v>
      </c>
      <c r="D5892" s="5" t="s">
        <v>27</v>
      </c>
      <c r="E5892" s="5">
        <v>22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10</v>
      </c>
      <c r="Q5892" s="5">
        <v>0</v>
      </c>
      <c r="R5892" s="5">
        <v>0</v>
      </c>
      <c r="S5892" s="5" t="s">
        <v>27</v>
      </c>
      <c r="T5892" s="5"/>
    </row>
    <row r="5893" spans="1:20" x14ac:dyDescent="0.25">
      <c r="A5893" s="5">
        <f>5886</f>
      </c>
      <c r="B5893" s="5" t="s">
        <v>5912</v>
      </c>
      <c r="C5893" s="5" t="s">
        <v>26</v>
      </c>
      <c r="D5893" s="5" t="s">
        <v>27</v>
      </c>
      <c r="E5893" s="5">
        <v>22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10</v>
      </c>
      <c r="Q5893" s="5">
        <v>0</v>
      </c>
      <c r="R5893" s="5">
        <v>0</v>
      </c>
      <c r="S5893" s="5" t="s">
        <v>27</v>
      </c>
      <c r="T5893" s="5"/>
    </row>
    <row r="5894" spans="1:20" x14ac:dyDescent="0.25">
      <c r="A5894" s="5">
        <f>5887</f>
      </c>
      <c r="B5894" s="5" t="s">
        <v>5913</v>
      </c>
      <c r="C5894" s="5" t="s">
        <v>26</v>
      </c>
      <c r="D5894" s="5" t="s">
        <v>27</v>
      </c>
      <c r="E5894" s="5">
        <v>22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10</v>
      </c>
      <c r="Q5894" s="5">
        <v>0</v>
      </c>
      <c r="R5894" s="5">
        <v>0</v>
      </c>
      <c r="S5894" s="5" t="s">
        <v>27</v>
      </c>
      <c r="T5894" s="5"/>
    </row>
    <row r="5895" spans="1:20" x14ac:dyDescent="0.25">
      <c r="A5895" s="5">
        <f>5888</f>
      </c>
      <c r="B5895" s="5" t="s">
        <v>5914</v>
      </c>
      <c r="C5895" s="5" t="s">
        <v>26</v>
      </c>
      <c r="D5895" s="5" t="s">
        <v>27</v>
      </c>
      <c r="E5895" s="5">
        <v>22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10</v>
      </c>
      <c r="Q5895" s="5">
        <v>0</v>
      </c>
      <c r="R5895" s="5">
        <v>0</v>
      </c>
      <c r="S5895" s="5" t="s">
        <v>27</v>
      </c>
      <c r="T5895" s="5"/>
    </row>
    <row r="5896" spans="1:20" x14ac:dyDescent="0.25">
      <c r="A5896" s="5">
        <f>5889</f>
      </c>
      <c r="B5896" s="5" t="s">
        <v>5915</v>
      </c>
      <c r="C5896" s="5" t="s">
        <v>26</v>
      </c>
      <c r="D5896" s="5" t="s">
        <v>27</v>
      </c>
      <c r="E5896" s="5">
        <v>22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10</v>
      </c>
      <c r="Q5896" s="5">
        <v>0</v>
      </c>
      <c r="R5896" s="5">
        <v>0</v>
      </c>
      <c r="S5896" s="5" t="s">
        <v>27</v>
      </c>
      <c r="T5896" s="5"/>
    </row>
    <row r="5897" spans="1:20" x14ac:dyDescent="0.25">
      <c r="A5897" s="5">
        <f>5890</f>
      </c>
      <c r="B5897" s="5" t="s">
        <v>5916</v>
      </c>
      <c r="C5897" s="5" t="s">
        <v>26</v>
      </c>
      <c r="D5897" s="5" t="s">
        <v>27</v>
      </c>
      <c r="E5897" s="5">
        <v>22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10</v>
      </c>
      <c r="Q5897" s="5">
        <v>0</v>
      </c>
      <c r="R5897" s="5">
        <v>0</v>
      </c>
      <c r="S5897" s="5" t="s">
        <v>27</v>
      </c>
      <c r="T5897" s="5"/>
    </row>
    <row r="5898" spans="1:20" x14ac:dyDescent="0.25">
      <c r="A5898" s="5">
        <f>5891</f>
      </c>
      <c r="B5898" s="5" t="s">
        <v>5917</v>
      </c>
      <c r="C5898" s="5" t="s">
        <v>26</v>
      </c>
      <c r="D5898" s="5" t="s">
        <v>27</v>
      </c>
      <c r="E5898" s="5">
        <v>22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10</v>
      </c>
      <c r="Q5898" s="5">
        <v>0</v>
      </c>
      <c r="R5898" s="5">
        <v>0</v>
      </c>
      <c r="S5898" s="5" t="s">
        <v>27</v>
      </c>
      <c r="T5898" s="5"/>
    </row>
    <row r="5899" spans="1:20" x14ac:dyDescent="0.25">
      <c r="A5899" s="5">
        <f>5892</f>
      </c>
      <c r="B5899" s="5" t="s">
        <v>5918</v>
      </c>
      <c r="C5899" s="5" t="s">
        <v>26</v>
      </c>
      <c r="D5899" s="5" t="s">
        <v>27</v>
      </c>
      <c r="E5899" s="5">
        <v>22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10</v>
      </c>
      <c r="Q5899" s="5">
        <v>0</v>
      </c>
      <c r="R5899" s="5">
        <v>0</v>
      </c>
      <c r="S5899" s="5" t="s">
        <v>27</v>
      </c>
      <c r="T5899" s="5"/>
    </row>
    <row r="5900" spans="1:20" x14ac:dyDescent="0.25">
      <c r="A5900" s="5">
        <f>5893</f>
      </c>
      <c r="B5900" s="5" t="s">
        <v>5919</v>
      </c>
      <c r="C5900" s="5" t="s">
        <v>26</v>
      </c>
      <c r="D5900" s="5" t="s">
        <v>27</v>
      </c>
      <c r="E5900" s="5">
        <v>22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10</v>
      </c>
      <c r="Q5900" s="5">
        <v>0</v>
      </c>
      <c r="R5900" s="5">
        <v>0</v>
      </c>
      <c r="S5900" s="5" t="s">
        <v>27</v>
      </c>
      <c r="T5900" s="5"/>
    </row>
    <row r="5901" spans="1:20" x14ac:dyDescent="0.25">
      <c r="A5901" s="5">
        <f>5894</f>
      </c>
      <c r="B5901" s="5" t="s">
        <v>5920</v>
      </c>
      <c r="C5901" s="5" t="s">
        <v>26</v>
      </c>
      <c r="D5901" s="5" t="s">
        <v>27</v>
      </c>
      <c r="E5901" s="5">
        <v>22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10</v>
      </c>
      <c r="Q5901" s="5">
        <v>0</v>
      </c>
      <c r="R5901" s="5">
        <v>0</v>
      </c>
      <c r="S5901" s="5" t="s">
        <v>27</v>
      </c>
      <c r="T5901" s="5"/>
    </row>
    <row r="5902" spans="1:20" x14ac:dyDescent="0.25">
      <c r="A5902" s="5">
        <f>5895</f>
      </c>
      <c r="B5902" s="5" t="s">
        <v>5921</v>
      </c>
      <c r="C5902" s="5" t="s">
        <v>26</v>
      </c>
      <c r="D5902" s="5" t="s">
        <v>27</v>
      </c>
      <c r="E5902" s="5">
        <v>22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10</v>
      </c>
      <c r="Q5902" s="5">
        <v>0</v>
      </c>
      <c r="R5902" s="5">
        <v>0</v>
      </c>
      <c r="S5902" s="5" t="s">
        <v>27</v>
      </c>
      <c r="T5902" s="5"/>
    </row>
    <row r="5903" spans="1:20" x14ac:dyDescent="0.25">
      <c r="A5903" s="5">
        <f>5896</f>
      </c>
      <c r="B5903" s="5" t="s">
        <v>5922</v>
      </c>
      <c r="C5903" s="5" t="s">
        <v>26</v>
      </c>
      <c r="D5903" s="5" t="s">
        <v>27</v>
      </c>
      <c r="E5903" s="5">
        <v>22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10</v>
      </c>
      <c r="Q5903" s="5">
        <v>0</v>
      </c>
      <c r="R5903" s="5">
        <v>0</v>
      </c>
      <c r="S5903" s="5" t="s">
        <v>27</v>
      </c>
      <c r="T5903" s="5"/>
    </row>
    <row r="5904" spans="1:20" x14ac:dyDescent="0.25">
      <c r="A5904" s="5">
        <f>5897</f>
      </c>
      <c r="B5904" s="5" t="s">
        <v>5923</v>
      </c>
      <c r="C5904" s="5" t="s">
        <v>26</v>
      </c>
      <c r="D5904" s="5" t="s">
        <v>27</v>
      </c>
      <c r="E5904" s="5">
        <v>22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10</v>
      </c>
      <c r="Q5904" s="5">
        <v>0</v>
      </c>
      <c r="R5904" s="5">
        <v>0</v>
      </c>
      <c r="S5904" s="5" t="s">
        <v>27</v>
      </c>
      <c r="T5904" s="5"/>
    </row>
    <row r="5905" spans="1:20" x14ac:dyDescent="0.25">
      <c r="A5905" s="5">
        <f>5898</f>
      </c>
      <c r="B5905" s="5" t="s">
        <v>5924</v>
      </c>
      <c r="C5905" s="5" t="s">
        <v>26</v>
      </c>
      <c r="D5905" s="5" t="s">
        <v>27</v>
      </c>
      <c r="E5905" s="5">
        <v>22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10</v>
      </c>
      <c r="Q5905" s="5">
        <v>0</v>
      </c>
      <c r="R5905" s="5">
        <v>0</v>
      </c>
      <c r="S5905" s="5" t="s">
        <v>27</v>
      </c>
      <c r="T5905" s="5"/>
    </row>
    <row r="5906" spans="1:20" x14ac:dyDescent="0.25">
      <c r="A5906" s="5">
        <f>5899</f>
      </c>
      <c r="B5906" s="5" t="s">
        <v>5925</v>
      </c>
      <c r="C5906" s="5" t="s">
        <v>26</v>
      </c>
      <c r="D5906" s="5" t="s">
        <v>27</v>
      </c>
      <c r="E5906" s="5">
        <v>22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10</v>
      </c>
      <c r="Q5906" s="5">
        <v>0</v>
      </c>
      <c r="R5906" s="5">
        <v>0</v>
      </c>
      <c r="S5906" s="5" t="s">
        <v>27</v>
      </c>
      <c r="T5906" s="5"/>
    </row>
    <row r="5907" spans="1:20" x14ac:dyDescent="0.25">
      <c r="A5907" s="5">
        <f>5900</f>
      </c>
      <c r="B5907" s="5" t="s">
        <v>5926</v>
      </c>
      <c r="C5907" s="5" t="s">
        <v>26</v>
      </c>
      <c r="D5907" s="5" t="s">
        <v>27</v>
      </c>
      <c r="E5907" s="5">
        <v>22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10</v>
      </c>
      <c r="Q5907" s="5">
        <v>0</v>
      </c>
      <c r="R5907" s="5">
        <v>0</v>
      </c>
      <c r="S5907" s="5" t="s">
        <v>27</v>
      </c>
      <c r="T5907" s="5"/>
    </row>
    <row r="5908" spans="1:20" x14ac:dyDescent="0.25">
      <c r="A5908" s="5">
        <f>5901</f>
      </c>
      <c r="B5908" s="5" t="s">
        <v>5927</v>
      </c>
      <c r="C5908" s="5" t="s">
        <v>26</v>
      </c>
      <c r="D5908" s="5" t="s">
        <v>27</v>
      </c>
      <c r="E5908" s="5">
        <v>22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10</v>
      </c>
      <c r="Q5908" s="5">
        <v>0</v>
      </c>
      <c r="R5908" s="5">
        <v>0</v>
      </c>
      <c r="S5908" s="5" t="s">
        <v>27</v>
      </c>
      <c r="T5908" s="5"/>
    </row>
    <row r="5909" spans="1:20" x14ac:dyDescent="0.25">
      <c r="A5909" s="5">
        <f>5902</f>
      </c>
      <c r="B5909" s="5" t="s">
        <v>5928</v>
      </c>
      <c r="C5909" s="5" t="s">
        <v>26</v>
      </c>
      <c r="D5909" s="5" t="s">
        <v>27</v>
      </c>
      <c r="E5909" s="5">
        <v>22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10</v>
      </c>
      <c r="Q5909" s="5">
        <v>0</v>
      </c>
      <c r="R5909" s="5">
        <v>0</v>
      </c>
      <c r="S5909" s="5" t="s">
        <v>27</v>
      </c>
      <c r="T5909" s="5"/>
    </row>
    <row r="5910" spans="1:20" x14ac:dyDescent="0.25">
      <c r="A5910" s="5">
        <f>5903</f>
      </c>
      <c r="B5910" s="5" t="s">
        <v>5929</v>
      </c>
      <c r="C5910" s="5" t="s">
        <v>26</v>
      </c>
      <c r="D5910" s="5" t="s">
        <v>27</v>
      </c>
      <c r="E5910" s="5">
        <v>22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10</v>
      </c>
      <c r="Q5910" s="5">
        <v>0</v>
      </c>
      <c r="R5910" s="5">
        <v>0</v>
      </c>
      <c r="S5910" s="5" t="s">
        <v>27</v>
      </c>
      <c r="T5910" s="5"/>
    </row>
    <row r="5911" spans="1:20" x14ac:dyDescent="0.25">
      <c r="A5911" s="5">
        <f>5904</f>
      </c>
      <c r="B5911" s="5" t="s">
        <v>5930</v>
      </c>
      <c r="C5911" s="5" t="s">
        <v>26</v>
      </c>
      <c r="D5911" s="5" t="s">
        <v>27</v>
      </c>
      <c r="E5911" s="5">
        <v>22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10</v>
      </c>
      <c r="Q5911" s="5">
        <v>0</v>
      </c>
      <c r="R5911" s="5">
        <v>0</v>
      </c>
      <c r="S5911" s="5" t="s">
        <v>27</v>
      </c>
      <c r="T5911" s="5"/>
    </row>
    <row r="5912" spans="1:20" x14ac:dyDescent="0.25">
      <c r="A5912" s="5">
        <f>5905</f>
      </c>
      <c r="B5912" s="5" t="s">
        <v>5931</v>
      </c>
      <c r="C5912" s="5" t="s">
        <v>26</v>
      </c>
      <c r="D5912" s="5" t="s">
        <v>27</v>
      </c>
      <c r="E5912" s="5">
        <v>22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10</v>
      </c>
      <c r="Q5912" s="5">
        <v>0</v>
      </c>
      <c r="R5912" s="5">
        <v>0</v>
      </c>
      <c r="S5912" s="5" t="s">
        <v>27</v>
      </c>
      <c r="T5912" s="5"/>
    </row>
    <row r="5913" spans="1:20" x14ac:dyDescent="0.25">
      <c r="A5913" s="5">
        <f>5906</f>
      </c>
      <c r="B5913" s="5" t="s">
        <v>5932</v>
      </c>
      <c r="C5913" s="5" t="s">
        <v>26</v>
      </c>
      <c r="D5913" s="5" t="s">
        <v>27</v>
      </c>
      <c r="E5913" s="5">
        <v>22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10</v>
      </c>
      <c r="Q5913" s="5">
        <v>0</v>
      </c>
      <c r="R5913" s="5">
        <v>0</v>
      </c>
      <c r="S5913" s="5" t="s">
        <v>27</v>
      </c>
      <c r="T5913" s="5"/>
    </row>
    <row r="5914" spans="1:20" x14ac:dyDescent="0.25">
      <c r="A5914" s="5">
        <f>5907</f>
      </c>
      <c r="B5914" s="5" t="s">
        <v>5933</v>
      </c>
      <c r="C5914" s="5" t="s">
        <v>26</v>
      </c>
      <c r="D5914" s="5" t="s">
        <v>27</v>
      </c>
      <c r="E5914" s="5">
        <v>22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10</v>
      </c>
      <c r="Q5914" s="5">
        <v>0</v>
      </c>
      <c r="R5914" s="5">
        <v>0</v>
      </c>
      <c r="S5914" s="5" t="s">
        <v>27</v>
      </c>
      <c r="T5914" s="5"/>
    </row>
    <row r="5915" spans="1:20" x14ac:dyDescent="0.25">
      <c r="A5915" s="5">
        <f>5908</f>
      </c>
      <c r="B5915" s="5" t="s">
        <v>5934</v>
      </c>
      <c r="C5915" s="5" t="s">
        <v>26</v>
      </c>
      <c r="D5915" s="5" t="s">
        <v>27</v>
      </c>
      <c r="E5915" s="5">
        <v>22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10</v>
      </c>
      <c r="Q5915" s="5">
        <v>0</v>
      </c>
      <c r="R5915" s="5">
        <v>0</v>
      </c>
      <c r="S5915" s="5" t="s">
        <v>27</v>
      </c>
      <c r="T5915" s="5"/>
    </row>
    <row r="5916" spans="1:20" x14ac:dyDescent="0.25">
      <c r="A5916" s="5">
        <f>5909</f>
      </c>
      <c r="B5916" s="5" t="s">
        <v>5935</v>
      </c>
      <c r="C5916" s="5" t="s">
        <v>26</v>
      </c>
      <c r="D5916" s="5" t="s">
        <v>27</v>
      </c>
      <c r="E5916" s="5">
        <v>22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10</v>
      </c>
      <c r="Q5916" s="5">
        <v>0</v>
      </c>
      <c r="R5916" s="5">
        <v>0</v>
      </c>
      <c r="S5916" s="5" t="s">
        <v>27</v>
      </c>
      <c r="T5916" s="5"/>
    </row>
    <row r="5917" spans="1:20" x14ac:dyDescent="0.25">
      <c r="A5917" s="5">
        <f>5910</f>
      </c>
      <c r="B5917" s="5" t="s">
        <v>5936</v>
      </c>
      <c r="C5917" s="5" t="s">
        <v>26</v>
      </c>
      <c r="D5917" s="5" t="s">
        <v>27</v>
      </c>
      <c r="E5917" s="5">
        <v>22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10</v>
      </c>
      <c r="Q5917" s="5">
        <v>0</v>
      </c>
      <c r="R5917" s="5">
        <v>0</v>
      </c>
      <c r="S5917" s="5" t="s">
        <v>27</v>
      </c>
      <c r="T5917" s="5"/>
    </row>
    <row r="5918" spans="1:20" x14ac:dyDescent="0.25">
      <c r="A5918" s="5">
        <f>5911</f>
      </c>
      <c r="B5918" s="5" t="s">
        <v>5937</v>
      </c>
      <c r="C5918" s="5" t="s">
        <v>26</v>
      </c>
      <c r="D5918" s="5" t="s">
        <v>27</v>
      </c>
      <c r="E5918" s="5">
        <v>22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10</v>
      </c>
      <c r="Q5918" s="5">
        <v>0</v>
      </c>
      <c r="R5918" s="5">
        <v>0</v>
      </c>
      <c r="S5918" s="5" t="s">
        <v>27</v>
      </c>
      <c r="T5918" s="5"/>
    </row>
    <row r="5919" spans="1:20" x14ac:dyDescent="0.25">
      <c r="A5919" s="5">
        <f>5912</f>
      </c>
      <c r="B5919" s="5" t="s">
        <v>5938</v>
      </c>
      <c r="C5919" s="5" t="s">
        <v>26</v>
      </c>
      <c r="D5919" s="5" t="s">
        <v>27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10</v>
      </c>
      <c r="Q5919" s="5">
        <v>0</v>
      </c>
      <c r="R5919" s="5">
        <v>0</v>
      </c>
      <c r="S5919" s="5" t="s">
        <v>27</v>
      </c>
      <c r="T5919" s="5"/>
    </row>
    <row r="5920" spans="1:20" x14ac:dyDescent="0.25">
      <c r="A5920" s="5">
        <f>5913</f>
      </c>
      <c r="B5920" s="5" t="s">
        <v>5939</v>
      </c>
      <c r="C5920" s="5" t="s">
        <v>26</v>
      </c>
      <c r="D5920" s="5" t="s">
        <v>27</v>
      </c>
      <c r="E5920" s="5">
        <v>22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10</v>
      </c>
      <c r="Q5920" s="5">
        <v>0</v>
      </c>
      <c r="R5920" s="5">
        <v>0</v>
      </c>
      <c r="S5920" s="5" t="s">
        <v>27</v>
      </c>
      <c r="T5920" s="5"/>
    </row>
    <row r="5921" spans="1:20" x14ac:dyDescent="0.25">
      <c r="A5921" s="5">
        <f>5914</f>
      </c>
      <c r="B5921" s="5" t="s">
        <v>5940</v>
      </c>
      <c r="C5921" s="5" t="s">
        <v>26</v>
      </c>
      <c r="D5921" s="5" t="s">
        <v>27</v>
      </c>
      <c r="E5921" s="5">
        <v>22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10</v>
      </c>
      <c r="Q5921" s="5">
        <v>0</v>
      </c>
      <c r="R5921" s="5">
        <v>0</v>
      </c>
      <c r="S5921" s="5" t="s">
        <v>27</v>
      </c>
      <c r="T5921" s="5"/>
    </row>
    <row r="5922" spans="1:20" x14ac:dyDescent="0.25">
      <c r="A5922" s="5">
        <f>5915</f>
      </c>
      <c r="B5922" s="5" t="s">
        <v>5941</v>
      </c>
      <c r="C5922" s="5" t="s">
        <v>26</v>
      </c>
      <c r="D5922" s="5" t="s">
        <v>27</v>
      </c>
      <c r="E5922" s="5">
        <v>22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10</v>
      </c>
      <c r="Q5922" s="5">
        <v>0</v>
      </c>
      <c r="R5922" s="5">
        <v>0</v>
      </c>
      <c r="S5922" s="5" t="s">
        <v>27</v>
      </c>
      <c r="T5922" s="5"/>
    </row>
    <row r="5923" spans="1:20" x14ac:dyDescent="0.25">
      <c r="A5923" s="5">
        <f>5916</f>
      </c>
      <c r="B5923" s="5" t="s">
        <v>5942</v>
      </c>
      <c r="C5923" s="5" t="s">
        <v>26</v>
      </c>
      <c r="D5923" s="5" t="s">
        <v>27</v>
      </c>
      <c r="E5923" s="5">
        <v>22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10</v>
      </c>
      <c r="Q5923" s="5">
        <v>0</v>
      </c>
      <c r="R5923" s="5">
        <v>0</v>
      </c>
      <c r="S5923" s="5" t="s">
        <v>27</v>
      </c>
      <c r="T5923" s="5"/>
    </row>
    <row r="5924" spans="1:20" x14ac:dyDescent="0.25">
      <c r="A5924" s="5">
        <f>5917</f>
      </c>
      <c r="B5924" s="5" t="s">
        <v>5943</v>
      </c>
      <c r="C5924" s="5" t="s">
        <v>26</v>
      </c>
      <c r="D5924" s="5" t="s">
        <v>27</v>
      </c>
      <c r="E5924" s="5">
        <v>22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10</v>
      </c>
      <c r="Q5924" s="5">
        <v>0</v>
      </c>
      <c r="R5924" s="5">
        <v>0</v>
      </c>
      <c r="S5924" s="5" t="s">
        <v>27</v>
      </c>
      <c r="T5924" s="5"/>
    </row>
    <row r="5925" spans="1:20" x14ac:dyDescent="0.25">
      <c r="A5925" s="5">
        <f>5918</f>
      </c>
      <c r="B5925" s="5" t="s">
        <v>5944</v>
      </c>
      <c r="C5925" s="5" t="s">
        <v>26</v>
      </c>
      <c r="D5925" s="5" t="s">
        <v>27</v>
      </c>
      <c r="E5925" s="5">
        <v>22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10</v>
      </c>
      <c r="Q5925" s="5">
        <v>0</v>
      </c>
      <c r="R5925" s="5">
        <v>0</v>
      </c>
      <c r="S5925" s="5" t="s">
        <v>27</v>
      </c>
      <c r="T5925" s="5"/>
    </row>
    <row r="5926" spans="1:20" x14ac:dyDescent="0.25">
      <c r="A5926" s="5">
        <f>5919</f>
      </c>
      <c r="B5926" s="5" t="s">
        <v>5945</v>
      </c>
      <c r="C5926" s="5" t="s">
        <v>26</v>
      </c>
      <c r="D5926" s="5" t="s">
        <v>27</v>
      </c>
      <c r="E5926" s="5">
        <v>22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10</v>
      </c>
      <c r="Q5926" s="5">
        <v>0</v>
      </c>
      <c r="R5926" s="5">
        <v>0</v>
      </c>
      <c r="S5926" s="5" t="s">
        <v>27</v>
      </c>
      <c r="T5926" s="5"/>
    </row>
    <row r="5927" spans="1:20" x14ac:dyDescent="0.25">
      <c r="A5927" s="5">
        <f>5920</f>
      </c>
      <c r="B5927" s="5" t="s">
        <v>5946</v>
      </c>
      <c r="C5927" s="5" t="s">
        <v>26</v>
      </c>
      <c r="D5927" s="5" t="s">
        <v>27</v>
      </c>
      <c r="E5927" s="5">
        <v>22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10</v>
      </c>
      <c r="Q5927" s="5">
        <v>0</v>
      </c>
      <c r="R5927" s="5">
        <v>0</v>
      </c>
      <c r="S5927" s="5" t="s">
        <v>27</v>
      </c>
      <c r="T5927" s="5"/>
    </row>
    <row r="5928" spans="1:20" x14ac:dyDescent="0.25">
      <c r="A5928" s="5">
        <f>5921</f>
      </c>
      <c r="B5928" s="5" t="s">
        <v>5947</v>
      </c>
      <c r="C5928" s="5" t="s">
        <v>26</v>
      </c>
      <c r="D5928" s="5" t="s">
        <v>27</v>
      </c>
      <c r="E5928" s="5">
        <v>22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10</v>
      </c>
      <c r="Q5928" s="5">
        <v>0</v>
      </c>
      <c r="R5928" s="5">
        <v>0</v>
      </c>
      <c r="S5928" s="5" t="s">
        <v>27</v>
      </c>
      <c r="T5928" s="5"/>
    </row>
    <row r="5929" spans="1:20" x14ac:dyDescent="0.25">
      <c r="A5929" s="5">
        <f>5922</f>
      </c>
      <c r="B5929" s="5" t="s">
        <v>5948</v>
      </c>
      <c r="C5929" s="5" t="s">
        <v>26</v>
      </c>
      <c r="D5929" s="5" t="s">
        <v>27</v>
      </c>
      <c r="E5929" s="5">
        <v>22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10</v>
      </c>
      <c r="Q5929" s="5">
        <v>0</v>
      </c>
      <c r="R5929" s="5">
        <v>0</v>
      </c>
      <c r="S5929" s="5" t="s">
        <v>27</v>
      </c>
      <c r="T5929" s="5"/>
    </row>
    <row r="5930" spans="1:20" x14ac:dyDescent="0.25">
      <c r="A5930" s="5">
        <f>5923</f>
      </c>
      <c r="B5930" s="5" t="s">
        <v>5949</v>
      </c>
      <c r="C5930" s="5" t="s">
        <v>26</v>
      </c>
      <c r="D5930" s="5" t="s">
        <v>27</v>
      </c>
      <c r="E5930" s="5">
        <v>22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10</v>
      </c>
      <c r="Q5930" s="5">
        <v>0</v>
      </c>
      <c r="R5930" s="5">
        <v>0</v>
      </c>
      <c r="S5930" s="5" t="s">
        <v>27</v>
      </c>
      <c r="T5930" s="5"/>
    </row>
    <row r="5931" spans="1:20" x14ac:dyDescent="0.25">
      <c r="A5931" s="5">
        <f>5924</f>
      </c>
      <c r="B5931" s="5" t="s">
        <v>5950</v>
      </c>
      <c r="C5931" s="5" t="s">
        <v>26</v>
      </c>
      <c r="D5931" s="5" t="s">
        <v>27</v>
      </c>
      <c r="E5931" s="5">
        <v>22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10</v>
      </c>
      <c r="Q5931" s="5">
        <v>0</v>
      </c>
      <c r="R5931" s="5">
        <v>0</v>
      </c>
      <c r="S5931" s="5" t="s">
        <v>27</v>
      </c>
      <c r="T5931" s="5"/>
    </row>
    <row r="5932" spans="1:20" x14ac:dyDescent="0.25">
      <c r="A5932" s="5">
        <f>5925</f>
      </c>
      <c r="B5932" s="5" t="s">
        <v>5951</v>
      </c>
      <c r="C5932" s="5" t="s">
        <v>26</v>
      </c>
      <c r="D5932" s="5" t="s">
        <v>27</v>
      </c>
      <c r="E5932" s="5">
        <v>22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10</v>
      </c>
      <c r="Q5932" s="5">
        <v>0</v>
      </c>
      <c r="R5932" s="5">
        <v>0</v>
      </c>
      <c r="S5932" s="5" t="s">
        <v>27</v>
      </c>
      <c r="T5932" s="5"/>
    </row>
    <row r="5933" spans="1:20" x14ac:dyDescent="0.25">
      <c r="A5933" s="5">
        <f>5926</f>
      </c>
      <c r="B5933" s="5" t="s">
        <v>5952</v>
      </c>
      <c r="C5933" s="5" t="s">
        <v>26</v>
      </c>
      <c r="D5933" s="5" t="s">
        <v>27</v>
      </c>
      <c r="E5933" s="5">
        <v>22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10</v>
      </c>
      <c r="Q5933" s="5">
        <v>0</v>
      </c>
      <c r="R5933" s="5">
        <v>0</v>
      </c>
      <c r="S5933" s="5" t="s">
        <v>27</v>
      </c>
      <c r="T5933" s="5"/>
    </row>
    <row r="5934" spans="1:20" x14ac:dyDescent="0.25">
      <c r="A5934" s="5">
        <f>5927</f>
      </c>
      <c r="B5934" s="5" t="s">
        <v>5953</v>
      </c>
      <c r="C5934" s="5" t="s">
        <v>26</v>
      </c>
      <c r="D5934" s="5" t="s">
        <v>27</v>
      </c>
      <c r="E5934" s="5">
        <v>22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10</v>
      </c>
      <c r="Q5934" s="5">
        <v>0</v>
      </c>
      <c r="R5934" s="5">
        <v>0</v>
      </c>
      <c r="S5934" s="5" t="s">
        <v>27</v>
      </c>
      <c r="T5934" s="5"/>
    </row>
    <row r="5935" spans="1:20" x14ac:dyDescent="0.25">
      <c r="A5935" s="5">
        <f>5928</f>
      </c>
      <c r="B5935" s="5" t="s">
        <v>5954</v>
      </c>
      <c r="C5935" s="5" t="s">
        <v>26</v>
      </c>
      <c r="D5935" s="5" t="s">
        <v>27</v>
      </c>
      <c r="E5935" s="5">
        <v>22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10</v>
      </c>
      <c r="Q5935" s="5">
        <v>0</v>
      </c>
      <c r="R5935" s="5">
        <v>0</v>
      </c>
      <c r="S5935" s="5" t="s">
        <v>27</v>
      </c>
      <c r="T5935" s="5"/>
    </row>
    <row r="5936" spans="1:20" x14ac:dyDescent="0.25">
      <c r="A5936" s="5">
        <f>5929</f>
      </c>
      <c r="B5936" s="5" t="s">
        <v>5955</v>
      </c>
      <c r="C5936" s="5" t="s">
        <v>26</v>
      </c>
      <c r="D5936" s="5" t="s">
        <v>27</v>
      </c>
      <c r="E5936" s="5">
        <v>22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10</v>
      </c>
      <c r="Q5936" s="5">
        <v>0</v>
      </c>
      <c r="R5936" s="5">
        <v>0</v>
      </c>
      <c r="S5936" s="5" t="s">
        <v>27</v>
      </c>
      <c r="T5936" s="5"/>
    </row>
    <row r="5937" spans="1:20" x14ac:dyDescent="0.25">
      <c r="A5937" s="5">
        <f>5930</f>
      </c>
      <c r="B5937" s="5" t="s">
        <v>5956</v>
      </c>
      <c r="C5937" s="5" t="s">
        <v>26</v>
      </c>
      <c r="D5937" s="5" t="s">
        <v>27</v>
      </c>
      <c r="E5937" s="5">
        <v>22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10</v>
      </c>
      <c r="Q5937" s="5">
        <v>0</v>
      </c>
      <c r="R5937" s="5">
        <v>0</v>
      </c>
      <c r="S5937" s="5" t="s">
        <v>27</v>
      </c>
      <c r="T5937" s="5"/>
    </row>
    <row r="5938" spans="1:20" x14ac:dyDescent="0.25">
      <c r="A5938" s="5">
        <f>5931</f>
      </c>
      <c r="B5938" s="5" t="s">
        <v>5957</v>
      </c>
      <c r="C5938" s="5" t="s">
        <v>26</v>
      </c>
      <c r="D5938" s="5" t="s">
        <v>27</v>
      </c>
      <c r="E5938" s="5">
        <v>22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10</v>
      </c>
      <c r="Q5938" s="5">
        <v>0</v>
      </c>
      <c r="R5938" s="5">
        <v>0</v>
      </c>
      <c r="S5938" s="5" t="s">
        <v>27</v>
      </c>
      <c r="T5938" s="5"/>
    </row>
    <row r="5939" spans="1:20" x14ac:dyDescent="0.25">
      <c r="A5939" s="5">
        <f>5932</f>
      </c>
      <c r="B5939" s="5" t="s">
        <v>5958</v>
      </c>
      <c r="C5939" s="5" t="s">
        <v>26</v>
      </c>
      <c r="D5939" s="5" t="s">
        <v>27</v>
      </c>
      <c r="E5939" s="5">
        <v>22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10</v>
      </c>
      <c r="Q5939" s="5">
        <v>0</v>
      </c>
      <c r="R5939" s="5">
        <v>0</v>
      </c>
      <c r="S5939" s="5" t="s">
        <v>27</v>
      </c>
      <c r="T5939" s="5"/>
    </row>
    <row r="5940" spans="1:20" x14ac:dyDescent="0.25">
      <c r="A5940" s="5">
        <f>5933</f>
      </c>
      <c r="B5940" s="5" t="s">
        <v>5959</v>
      </c>
      <c r="C5940" s="5" t="s">
        <v>26</v>
      </c>
      <c r="D5940" s="5" t="s">
        <v>27</v>
      </c>
      <c r="E5940" s="5">
        <v>22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10</v>
      </c>
      <c r="Q5940" s="5">
        <v>0</v>
      </c>
      <c r="R5940" s="5">
        <v>0</v>
      </c>
      <c r="S5940" s="5" t="s">
        <v>27</v>
      </c>
      <c r="T5940" s="5"/>
    </row>
    <row r="5941" spans="1:20" x14ac:dyDescent="0.25">
      <c r="A5941" s="5">
        <f>5934</f>
      </c>
      <c r="B5941" s="5" t="s">
        <v>5960</v>
      </c>
      <c r="C5941" s="5" t="s">
        <v>26</v>
      </c>
      <c r="D5941" s="5" t="s">
        <v>27</v>
      </c>
      <c r="E5941" s="5">
        <v>22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10</v>
      </c>
      <c r="Q5941" s="5">
        <v>0</v>
      </c>
      <c r="R5941" s="5">
        <v>0</v>
      </c>
      <c r="S5941" s="5" t="s">
        <v>27</v>
      </c>
      <c r="T5941" s="5"/>
    </row>
    <row r="5942" spans="1:20" x14ac:dyDescent="0.25">
      <c r="A5942" s="5">
        <f>5935</f>
      </c>
      <c r="B5942" s="5" t="s">
        <v>5961</v>
      </c>
      <c r="C5942" s="5" t="s">
        <v>26</v>
      </c>
      <c r="D5942" s="5" t="s">
        <v>27</v>
      </c>
      <c r="E5942" s="5">
        <v>22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10</v>
      </c>
      <c r="Q5942" s="5">
        <v>0</v>
      </c>
      <c r="R5942" s="5">
        <v>0</v>
      </c>
      <c r="S5942" s="5" t="s">
        <v>27</v>
      </c>
      <c r="T5942" s="5"/>
    </row>
    <row r="5943" spans="1:20" x14ac:dyDescent="0.25">
      <c r="A5943" s="5">
        <f>5936</f>
      </c>
      <c r="B5943" s="5" t="s">
        <v>5962</v>
      </c>
      <c r="C5943" s="5" t="s">
        <v>26</v>
      </c>
      <c r="D5943" s="5" t="s">
        <v>27</v>
      </c>
      <c r="E5943" s="5">
        <v>22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10</v>
      </c>
      <c r="Q5943" s="5">
        <v>0</v>
      </c>
      <c r="R5943" s="5">
        <v>0</v>
      </c>
      <c r="S5943" s="5" t="s">
        <v>27</v>
      </c>
      <c r="T5943" s="5"/>
    </row>
    <row r="5944" spans="1:20" x14ac:dyDescent="0.25">
      <c r="A5944" s="5">
        <f>5937</f>
      </c>
      <c r="B5944" s="5" t="s">
        <v>5963</v>
      </c>
      <c r="C5944" s="5" t="s">
        <v>26</v>
      </c>
      <c r="D5944" s="5" t="s">
        <v>27</v>
      </c>
      <c r="E5944" s="5">
        <v>22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10</v>
      </c>
      <c r="Q5944" s="5">
        <v>0</v>
      </c>
      <c r="R5944" s="5">
        <v>0</v>
      </c>
      <c r="S5944" s="5" t="s">
        <v>27</v>
      </c>
      <c r="T5944" s="5"/>
    </row>
    <row r="5945" spans="1:20" x14ac:dyDescent="0.25">
      <c r="A5945" s="5">
        <f>5938</f>
      </c>
      <c r="B5945" s="5" t="s">
        <v>5964</v>
      </c>
      <c r="C5945" s="5" t="s">
        <v>26</v>
      </c>
      <c r="D5945" s="5" t="s">
        <v>27</v>
      </c>
      <c r="E5945" s="5">
        <v>22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10</v>
      </c>
      <c r="Q5945" s="5">
        <v>0</v>
      </c>
      <c r="R5945" s="5">
        <v>0</v>
      </c>
      <c r="S5945" s="5" t="s">
        <v>27</v>
      </c>
      <c r="T5945" s="5"/>
    </row>
    <row r="5946" spans="1:20" x14ac:dyDescent="0.25">
      <c r="A5946" s="5">
        <f>5939</f>
      </c>
      <c r="B5946" s="5" t="s">
        <v>5965</v>
      </c>
      <c r="C5946" s="5" t="s">
        <v>26</v>
      </c>
      <c r="D5946" s="5" t="s">
        <v>27</v>
      </c>
      <c r="E5946" s="5">
        <v>22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10</v>
      </c>
      <c r="Q5946" s="5">
        <v>0</v>
      </c>
      <c r="R5946" s="5">
        <v>0</v>
      </c>
      <c r="S5946" s="5" t="s">
        <v>27</v>
      </c>
      <c r="T5946" s="5"/>
    </row>
    <row r="5947" spans="1:20" x14ac:dyDescent="0.25">
      <c r="A5947" s="5">
        <f>5940</f>
      </c>
      <c r="B5947" s="5" t="s">
        <v>5966</v>
      </c>
      <c r="C5947" s="5" t="s">
        <v>26</v>
      </c>
      <c r="D5947" s="5" t="s">
        <v>27</v>
      </c>
      <c r="E5947" s="5">
        <v>22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10</v>
      </c>
      <c r="Q5947" s="5">
        <v>0</v>
      </c>
      <c r="R5947" s="5">
        <v>0</v>
      </c>
      <c r="S5947" s="5" t="s">
        <v>27</v>
      </c>
      <c r="T5947" s="5"/>
    </row>
    <row r="5948" spans="1:20" x14ac:dyDescent="0.25">
      <c r="A5948" s="5">
        <f>5941</f>
      </c>
      <c r="B5948" s="5" t="s">
        <v>5967</v>
      </c>
      <c r="C5948" s="5" t="s">
        <v>26</v>
      </c>
      <c r="D5948" s="5" t="s">
        <v>27</v>
      </c>
      <c r="E5948" s="5">
        <v>22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10</v>
      </c>
      <c r="Q5948" s="5">
        <v>0</v>
      </c>
      <c r="R5948" s="5">
        <v>0</v>
      </c>
      <c r="S5948" s="5" t="s">
        <v>27</v>
      </c>
      <c r="T5948" s="5"/>
    </row>
    <row r="5949" spans="1:20" x14ac:dyDescent="0.25">
      <c r="A5949" s="5">
        <f>5942</f>
      </c>
      <c r="B5949" s="5" t="s">
        <v>5968</v>
      </c>
      <c r="C5949" s="5" t="s">
        <v>26</v>
      </c>
      <c r="D5949" s="5" t="s">
        <v>27</v>
      </c>
      <c r="E5949" s="5">
        <v>22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10</v>
      </c>
      <c r="Q5949" s="5">
        <v>0</v>
      </c>
      <c r="R5949" s="5">
        <v>0</v>
      </c>
      <c r="S5949" s="5" t="s">
        <v>27</v>
      </c>
      <c r="T5949" s="5"/>
    </row>
    <row r="5950" spans="1:20" x14ac:dyDescent="0.25">
      <c r="A5950" s="5">
        <f>5943</f>
      </c>
      <c r="B5950" s="5" t="s">
        <v>5969</v>
      </c>
      <c r="C5950" s="5" t="s">
        <v>26</v>
      </c>
      <c r="D5950" s="5" t="s">
        <v>27</v>
      </c>
      <c r="E5950" s="5">
        <v>22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10</v>
      </c>
      <c r="Q5950" s="5">
        <v>0</v>
      </c>
      <c r="R5950" s="5">
        <v>0</v>
      </c>
      <c r="S5950" s="5" t="s">
        <v>27</v>
      </c>
      <c r="T5950" s="5"/>
    </row>
    <row r="5951" spans="1:20" x14ac:dyDescent="0.25">
      <c r="A5951" s="5">
        <f>5944</f>
      </c>
      <c r="B5951" s="5" t="s">
        <v>5970</v>
      </c>
      <c r="C5951" s="5" t="s">
        <v>26</v>
      </c>
      <c r="D5951" s="5" t="s">
        <v>27</v>
      </c>
      <c r="E5951" s="5">
        <v>22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10</v>
      </c>
      <c r="Q5951" s="5">
        <v>0</v>
      </c>
      <c r="R5951" s="5">
        <v>0</v>
      </c>
      <c r="S5951" s="5" t="s">
        <v>27</v>
      </c>
      <c r="T5951" s="5"/>
    </row>
    <row r="5952" spans="1:20" x14ac:dyDescent="0.25">
      <c r="A5952" s="5">
        <f>5945</f>
      </c>
      <c r="B5952" s="5" t="s">
        <v>5971</v>
      </c>
      <c r="C5952" s="5" t="s">
        <v>26</v>
      </c>
      <c r="D5952" s="5" t="s">
        <v>27</v>
      </c>
      <c r="E5952" s="5">
        <v>22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10</v>
      </c>
      <c r="Q5952" s="5">
        <v>0</v>
      </c>
      <c r="R5952" s="5">
        <v>0</v>
      </c>
      <c r="S5952" s="5" t="s">
        <v>27</v>
      </c>
      <c r="T5952" s="5"/>
    </row>
    <row r="5953" spans="1:20" x14ac:dyDescent="0.25">
      <c r="A5953" s="5">
        <f>5946</f>
      </c>
      <c r="B5953" s="5" t="s">
        <v>5972</v>
      </c>
      <c r="C5953" s="5" t="s">
        <v>26</v>
      </c>
      <c r="D5953" s="5" t="s">
        <v>27</v>
      </c>
      <c r="E5953" s="5">
        <v>22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10</v>
      </c>
      <c r="Q5953" s="5">
        <v>0</v>
      </c>
      <c r="R5953" s="5">
        <v>0</v>
      </c>
      <c r="S5953" s="5" t="s">
        <v>27</v>
      </c>
      <c r="T5953" s="5"/>
    </row>
    <row r="5954" spans="1:20" x14ac:dyDescent="0.25">
      <c r="A5954" s="5">
        <f>5947</f>
      </c>
      <c r="B5954" s="5" t="s">
        <v>5973</v>
      </c>
      <c r="C5954" s="5" t="s">
        <v>26</v>
      </c>
      <c r="D5954" s="5" t="s">
        <v>27</v>
      </c>
      <c r="E5954" s="5">
        <v>22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10</v>
      </c>
      <c r="Q5954" s="5">
        <v>0</v>
      </c>
      <c r="R5954" s="5">
        <v>0</v>
      </c>
      <c r="S5954" s="5" t="s">
        <v>27</v>
      </c>
      <c r="T5954" s="5"/>
    </row>
    <row r="5955" spans="1:20" x14ac:dyDescent="0.25">
      <c r="A5955" s="5">
        <f>5948</f>
      </c>
      <c r="B5955" s="5" t="s">
        <v>5974</v>
      </c>
      <c r="C5955" s="5" t="s">
        <v>26</v>
      </c>
      <c r="D5955" s="5" t="s">
        <v>27</v>
      </c>
      <c r="E5955" s="5">
        <v>22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10</v>
      </c>
      <c r="Q5955" s="5">
        <v>0</v>
      </c>
      <c r="R5955" s="5">
        <v>0</v>
      </c>
      <c r="S5955" s="5" t="s">
        <v>27</v>
      </c>
      <c r="T5955" s="5"/>
    </row>
    <row r="5956" spans="1:20" x14ac:dyDescent="0.25">
      <c r="A5956" s="5">
        <f>5949</f>
      </c>
      <c r="B5956" s="5" t="s">
        <v>5975</v>
      </c>
      <c r="C5956" s="5" t="s">
        <v>26</v>
      </c>
      <c r="D5956" s="5" t="s">
        <v>27</v>
      </c>
      <c r="E5956" s="5">
        <v>22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10</v>
      </c>
      <c r="Q5956" s="5">
        <v>0</v>
      </c>
      <c r="R5956" s="5">
        <v>0</v>
      </c>
      <c r="S5956" s="5" t="s">
        <v>27</v>
      </c>
      <c r="T5956" s="5"/>
    </row>
    <row r="5957" spans="1:20" x14ac:dyDescent="0.25">
      <c r="A5957" s="5">
        <f>5950</f>
      </c>
      <c r="B5957" s="5" t="s">
        <v>5976</v>
      </c>
      <c r="C5957" s="5" t="s">
        <v>26</v>
      </c>
      <c r="D5957" s="5" t="s">
        <v>27</v>
      </c>
      <c r="E5957" s="5">
        <v>22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10</v>
      </c>
      <c r="Q5957" s="5">
        <v>0</v>
      </c>
      <c r="R5957" s="5">
        <v>0</v>
      </c>
      <c r="S5957" s="5" t="s">
        <v>27</v>
      </c>
      <c r="T5957" s="5"/>
    </row>
    <row r="5958" spans="1:20" x14ac:dyDescent="0.25">
      <c r="A5958" s="5">
        <f>5951</f>
      </c>
      <c r="B5958" s="5" t="s">
        <v>5977</v>
      </c>
      <c r="C5958" s="5" t="s">
        <v>26</v>
      </c>
      <c r="D5958" s="5" t="s">
        <v>27</v>
      </c>
      <c r="E5958" s="5">
        <v>22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10</v>
      </c>
      <c r="Q5958" s="5">
        <v>0</v>
      </c>
      <c r="R5958" s="5">
        <v>0</v>
      </c>
      <c r="S5958" s="5" t="s">
        <v>27</v>
      </c>
      <c r="T5958" s="5"/>
    </row>
    <row r="5959" spans="1:20" x14ac:dyDescent="0.25">
      <c r="A5959" s="5">
        <f>5952</f>
      </c>
      <c r="B5959" s="5" t="s">
        <v>5978</v>
      </c>
      <c r="C5959" s="5" t="s">
        <v>26</v>
      </c>
      <c r="D5959" s="5" t="s">
        <v>27</v>
      </c>
      <c r="E5959" s="5">
        <v>22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10</v>
      </c>
      <c r="Q5959" s="5">
        <v>0</v>
      </c>
      <c r="R5959" s="5">
        <v>0</v>
      </c>
      <c r="S5959" s="5" t="s">
        <v>27</v>
      </c>
      <c r="T5959" s="5"/>
    </row>
    <row r="5960" spans="1:20" x14ac:dyDescent="0.25">
      <c r="A5960" s="5">
        <f>5953</f>
      </c>
      <c r="B5960" s="5" t="s">
        <v>5979</v>
      </c>
      <c r="C5960" s="5" t="s">
        <v>26</v>
      </c>
      <c r="D5960" s="5" t="s">
        <v>27</v>
      </c>
      <c r="E5960" s="5">
        <v>22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10</v>
      </c>
      <c r="Q5960" s="5">
        <v>0</v>
      </c>
      <c r="R5960" s="5">
        <v>0</v>
      </c>
      <c r="S5960" s="5" t="s">
        <v>27</v>
      </c>
      <c r="T5960" s="5"/>
    </row>
    <row r="5961" spans="1:20" x14ac:dyDescent="0.25">
      <c r="A5961" s="5">
        <f>5954</f>
      </c>
      <c r="B5961" s="5" t="s">
        <v>5980</v>
      </c>
      <c r="C5961" s="5" t="s">
        <v>26</v>
      </c>
      <c r="D5961" s="5" t="s">
        <v>27</v>
      </c>
      <c r="E5961" s="5">
        <v>22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10</v>
      </c>
      <c r="Q5961" s="5">
        <v>0</v>
      </c>
      <c r="R5961" s="5">
        <v>0</v>
      </c>
      <c r="S5961" s="5" t="s">
        <v>27</v>
      </c>
      <c r="T5961" s="5"/>
    </row>
    <row r="5962" spans="1:20" x14ac:dyDescent="0.25">
      <c r="A5962" s="5">
        <f>5955</f>
      </c>
      <c r="B5962" s="5" t="s">
        <v>5981</v>
      </c>
      <c r="C5962" s="5" t="s">
        <v>26</v>
      </c>
      <c r="D5962" s="5" t="s">
        <v>27</v>
      </c>
      <c r="E5962" s="5">
        <v>22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10</v>
      </c>
      <c r="Q5962" s="5">
        <v>0</v>
      </c>
      <c r="R5962" s="5">
        <v>0</v>
      </c>
      <c r="S5962" s="5" t="s">
        <v>27</v>
      </c>
      <c r="T5962" s="5"/>
    </row>
    <row r="5963" spans="1:20" x14ac:dyDescent="0.25">
      <c r="A5963" s="5">
        <f>5956</f>
      </c>
      <c r="B5963" s="5" t="s">
        <v>5982</v>
      </c>
      <c r="C5963" s="5" t="s">
        <v>26</v>
      </c>
      <c r="D5963" s="5" t="s">
        <v>27</v>
      </c>
      <c r="E5963" s="5">
        <v>22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10</v>
      </c>
      <c r="Q5963" s="5">
        <v>0</v>
      </c>
      <c r="R5963" s="5">
        <v>0</v>
      </c>
      <c r="S5963" s="5" t="s">
        <v>27</v>
      </c>
      <c r="T5963" s="5"/>
    </row>
    <row r="5964" spans="1:20" x14ac:dyDescent="0.25">
      <c r="A5964" s="5">
        <f>5957</f>
      </c>
      <c r="B5964" s="5" t="s">
        <v>5983</v>
      </c>
      <c r="C5964" s="5" t="s">
        <v>26</v>
      </c>
      <c r="D5964" s="5" t="s">
        <v>27</v>
      </c>
      <c r="E5964" s="5">
        <v>22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10</v>
      </c>
      <c r="Q5964" s="5">
        <v>0</v>
      </c>
      <c r="R5964" s="5">
        <v>0</v>
      </c>
      <c r="S5964" s="5" t="s">
        <v>27</v>
      </c>
      <c r="T5964" s="5"/>
    </row>
    <row r="5965" spans="1:20" x14ac:dyDescent="0.25">
      <c r="A5965" s="5">
        <f>5958</f>
      </c>
      <c r="B5965" s="5" t="s">
        <v>5984</v>
      </c>
      <c r="C5965" s="5" t="s">
        <v>26</v>
      </c>
      <c r="D5965" s="5" t="s">
        <v>27</v>
      </c>
      <c r="E5965" s="5">
        <v>22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10</v>
      </c>
      <c r="Q5965" s="5">
        <v>0</v>
      </c>
      <c r="R5965" s="5">
        <v>0</v>
      </c>
      <c r="S5965" s="5" t="s">
        <v>27</v>
      </c>
      <c r="T5965" s="5"/>
    </row>
    <row r="5966" spans="1:20" x14ac:dyDescent="0.25">
      <c r="A5966" s="5">
        <f>5959</f>
      </c>
      <c r="B5966" s="5" t="s">
        <v>5985</v>
      </c>
      <c r="C5966" s="5" t="s">
        <v>26</v>
      </c>
      <c r="D5966" s="5" t="s">
        <v>27</v>
      </c>
      <c r="E5966" s="5">
        <v>22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10</v>
      </c>
      <c r="Q5966" s="5">
        <v>0</v>
      </c>
      <c r="R5966" s="5">
        <v>0</v>
      </c>
      <c r="S5966" s="5" t="s">
        <v>27</v>
      </c>
      <c r="T5966" s="5"/>
    </row>
    <row r="5967" spans="1:20" x14ac:dyDescent="0.25">
      <c r="A5967" s="5">
        <f>5960</f>
      </c>
      <c r="B5967" s="5" t="s">
        <v>5986</v>
      </c>
      <c r="C5967" s="5" t="s">
        <v>26</v>
      </c>
      <c r="D5967" s="5" t="s">
        <v>27</v>
      </c>
      <c r="E5967" s="5">
        <v>22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10</v>
      </c>
      <c r="Q5967" s="5">
        <v>0</v>
      </c>
      <c r="R5967" s="5">
        <v>0</v>
      </c>
      <c r="S5967" s="5" t="s">
        <v>27</v>
      </c>
      <c r="T5967" s="5"/>
    </row>
    <row r="5968" spans="1:20" x14ac:dyDescent="0.25">
      <c r="A5968" s="5">
        <f>5961</f>
      </c>
      <c r="B5968" s="5" t="s">
        <v>5987</v>
      </c>
      <c r="C5968" s="5" t="s">
        <v>26</v>
      </c>
      <c r="D5968" s="5" t="s">
        <v>27</v>
      </c>
      <c r="E5968" s="5">
        <v>22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10</v>
      </c>
      <c r="Q5968" s="5">
        <v>0</v>
      </c>
      <c r="R5968" s="5">
        <v>0</v>
      </c>
      <c r="S5968" s="5" t="s">
        <v>27</v>
      </c>
      <c r="T5968" s="5"/>
    </row>
    <row r="5969" spans="1:20" x14ac:dyDescent="0.25">
      <c r="A5969" s="5">
        <f>5962</f>
      </c>
      <c r="B5969" s="5" t="s">
        <v>5988</v>
      </c>
      <c r="C5969" s="5" t="s">
        <v>26</v>
      </c>
      <c r="D5969" s="5" t="s">
        <v>27</v>
      </c>
      <c r="E5969" s="5">
        <v>22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10</v>
      </c>
      <c r="Q5969" s="5">
        <v>0</v>
      </c>
      <c r="R5969" s="5">
        <v>0</v>
      </c>
      <c r="S5969" s="5" t="s">
        <v>27</v>
      </c>
      <c r="T5969" s="5"/>
    </row>
    <row r="5970" spans="1:20" x14ac:dyDescent="0.25">
      <c r="A5970" s="5">
        <f>5963</f>
      </c>
      <c r="B5970" s="5" t="s">
        <v>5989</v>
      </c>
      <c r="C5970" s="5" t="s">
        <v>26</v>
      </c>
      <c r="D5970" s="5" t="s">
        <v>27</v>
      </c>
      <c r="E5970" s="5">
        <v>22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10</v>
      </c>
      <c r="Q5970" s="5">
        <v>0</v>
      </c>
      <c r="R5970" s="5">
        <v>0</v>
      </c>
      <c r="S5970" s="5" t="s">
        <v>27</v>
      </c>
      <c r="T5970" s="5"/>
    </row>
    <row r="5971" spans="1:20" x14ac:dyDescent="0.25">
      <c r="A5971" s="5">
        <f>5964</f>
      </c>
      <c r="B5971" s="5" t="s">
        <v>5990</v>
      </c>
      <c r="C5971" s="5" t="s">
        <v>26</v>
      </c>
      <c r="D5971" s="5" t="s">
        <v>27</v>
      </c>
      <c r="E5971" s="5">
        <v>22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10</v>
      </c>
      <c r="Q5971" s="5">
        <v>0</v>
      </c>
      <c r="R5971" s="5">
        <v>0</v>
      </c>
      <c r="S5971" s="5" t="s">
        <v>27</v>
      </c>
      <c r="T5971" s="5"/>
    </row>
    <row r="5972" spans="1:20" x14ac:dyDescent="0.25">
      <c r="A5972" s="5">
        <f>5965</f>
      </c>
      <c r="B5972" s="5" t="s">
        <v>5991</v>
      </c>
      <c r="C5972" s="5" t="s">
        <v>26</v>
      </c>
      <c r="D5972" s="5" t="s">
        <v>27</v>
      </c>
      <c r="E5972" s="5">
        <v>22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10</v>
      </c>
      <c r="Q5972" s="5">
        <v>0</v>
      </c>
      <c r="R5972" s="5">
        <v>0</v>
      </c>
      <c r="S5972" s="5" t="s">
        <v>27</v>
      </c>
      <c r="T5972" s="5"/>
    </row>
    <row r="5973" spans="1:20" x14ac:dyDescent="0.25">
      <c r="A5973" s="5">
        <f>5966</f>
      </c>
      <c r="B5973" s="5" t="s">
        <v>5992</v>
      </c>
      <c r="C5973" s="5" t="s">
        <v>26</v>
      </c>
      <c r="D5973" s="5" t="s">
        <v>27</v>
      </c>
      <c r="E5973" s="5">
        <v>22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10</v>
      </c>
      <c r="Q5973" s="5">
        <v>0</v>
      </c>
      <c r="R5973" s="5">
        <v>0</v>
      </c>
      <c r="S5973" s="5" t="s">
        <v>27</v>
      </c>
      <c r="T5973" s="5"/>
    </row>
    <row r="5974" spans="1:20" x14ac:dyDescent="0.25">
      <c r="A5974" s="5">
        <f>5967</f>
      </c>
      <c r="B5974" s="5" t="s">
        <v>5993</v>
      </c>
      <c r="C5974" s="5" t="s">
        <v>26</v>
      </c>
      <c r="D5974" s="5" t="s">
        <v>27</v>
      </c>
      <c r="E5974" s="5">
        <v>22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10</v>
      </c>
      <c r="Q5974" s="5">
        <v>0</v>
      </c>
      <c r="R5974" s="5">
        <v>0</v>
      </c>
      <c r="S5974" s="5" t="s">
        <v>27</v>
      </c>
      <c r="T5974" s="5"/>
    </row>
    <row r="5975" spans="1:20" x14ac:dyDescent="0.25">
      <c r="A5975" s="5">
        <f>5968</f>
      </c>
      <c r="B5975" s="5" t="s">
        <v>5994</v>
      </c>
      <c r="C5975" s="5" t="s">
        <v>26</v>
      </c>
      <c r="D5975" s="5" t="s">
        <v>27</v>
      </c>
      <c r="E5975" s="5">
        <v>22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10</v>
      </c>
      <c r="Q5975" s="5">
        <v>0</v>
      </c>
      <c r="R5975" s="5">
        <v>0</v>
      </c>
      <c r="S5975" s="5" t="s">
        <v>27</v>
      </c>
      <c r="T5975" s="5"/>
    </row>
    <row r="5976" spans="1:20" x14ac:dyDescent="0.25">
      <c r="A5976" s="5">
        <f>5969</f>
      </c>
      <c r="B5976" s="5" t="s">
        <v>5995</v>
      </c>
      <c r="C5976" s="5" t="s">
        <v>26</v>
      </c>
      <c r="D5976" s="5" t="s">
        <v>27</v>
      </c>
      <c r="E5976" s="5">
        <v>22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10</v>
      </c>
      <c r="Q5976" s="5">
        <v>0</v>
      </c>
      <c r="R5976" s="5">
        <v>0</v>
      </c>
      <c r="S5976" s="5" t="s">
        <v>27</v>
      </c>
      <c r="T5976" s="5"/>
    </row>
    <row r="5977" spans="1:20" x14ac:dyDescent="0.25">
      <c r="A5977" s="5">
        <f>5970</f>
      </c>
      <c r="B5977" s="5" t="s">
        <v>5996</v>
      </c>
      <c r="C5977" s="5" t="s">
        <v>26</v>
      </c>
      <c r="D5977" s="5" t="s">
        <v>27</v>
      </c>
      <c r="E5977" s="5">
        <v>22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10</v>
      </c>
      <c r="Q5977" s="5">
        <v>0</v>
      </c>
      <c r="R5977" s="5">
        <v>0</v>
      </c>
      <c r="S5977" s="5" t="s">
        <v>27</v>
      </c>
      <c r="T5977" s="5"/>
    </row>
    <row r="5978" spans="1:20" x14ac:dyDescent="0.25">
      <c r="A5978" s="5">
        <f>5971</f>
      </c>
      <c r="B5978" s="5" t="s">
        <v>5997</v>
      </c>
      <c r="C5978" s="5" t="s">
        <v>26</v>
      </c>
      <c r="D5978" s="5" t="s">
        <v>27</v>
      </c>
      <c r="E5978" s="5">
        <v>22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10</v>
      </c>
      <c r="Q5978" s="5">
        <v>0</v>
      </c>
      <c r="R5978" s="5">
        <v>0</v>
      </c>
      <c r="S5978" s="5" t="s">
        <v>27</v>
      </c>
      <c r="T5978" s="5"/>
    </row>
    <row r="5979" spans="1:20" x14ac:dyDescent="0.25">
      <c r="A5979" s="5">
        <f>5972</f>
      </c>
      <c r="B5979" s="5" t="s">
        <v>5998</v>
      </c>
      <c r="C5979" s="5" t="s">
        <v>26</v>
      </c>
      <c r="D5979" s="5" t="s">
        <v>27</v>
      </c>
      <c r="E5979" s="5">
        <v>22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10</v>
      </c>
      <c r="Q5979" s="5">
        <v>0</v>
      </c>
      <c r="R5979" s="5">
        <v>0</v>
      </c>
      <c r="S5979" s="5" t="s">
        <v>27</v>
      </c>
      <c r="T5979" s="5"/>
    </row>
    <row r="5980" spans="1:20" x14ac:dyDescent="0.25">
      <c r="A5980" s="5">
        <f>5973</f>
      </c>
      <c r="B5980" s="5" t="s">
        <v>5999</v>
      </c>
      <c r="C5980" s="5" t="s">
        <v>26</v>
      </c>
      <c r="D5980" s="5" t="s">
        <v>27</v>
      </c>
      <c r="E5980" s="5">
        <v>22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10</v>
      </c>
      <c r="Q5980" s="5">
        <v>0</v>
      </c>
      <c r="R5980" s="5">
        <v>0</v>
      </c>
      <c r="S5980" s="5" t="s">
        <v>27</v>
      </c>
      <c r="T5980" s="5"/>
    </row>
    <row r="5981" spans="1:20" x14ac:dyDescent="0.25">
      <c r="A5981" s="5">
        <f>5974</f>
      </c>
      <c r="B5981" s="5" t="s">
        <v>6000</v>
      </c>
      <c r="C5981" s="5" t="s">
        <v>26</v>
      </c>
      <c r="D5981" s="5" t="s">
        <v>27</v>
      </c>
      <c r="E5981" s="5">
        <v>22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10</v>
      </c>
      <c r="Q5981" s="5">
        <v>0</v>
      </c>
      <c r="R5981" s="5">
        <v>0</v>
      </c>
      <c r="S5981" s="5" t="s">
        <v>27</v>
      </c>
      <c r="T5981" s="5"/>
    </row>
    <row r="5982" spans="1:20" x14ac:dyDescent="0.25">
      <c r="A5982" s="5">
        <f>5975</f>
      </c>
      <c r="B5982" s="5" t="s">
        <v>6001</v>
      </c>
      <c r="C5982" s="5" t="s">
        <v>26</v>
      </c>
      <c r="D5982" s="5" t="s">
        <v>27</v>
      </c>
      <c r="E5982" s="5">
        <v>22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10</v>
      </c>
      <c r="Q5982" s="5">
        <v>0</v>
      </c>
      <c r="R5982" s="5">
        <v>0</v>
      </c>
      <c r="S5982" s="5" t="s">
        <v>27</v>
      </c>
      <c r="T5982" s="5"/>
    </row>
    <row r="5983" spans="1:20" x14ac:dyDescent="0.25">
      <c r="A5983" s="5">
        <f>5976</f>
      </c>
      <c r="B5983" s="5" t="s">
        <v>6002</v>
      </c>
      <c r="C5983" s="5" t="s">
        <v>26</v>
      </c>
      <c r="D5983" s="5" t="s">
        <v>27</v>
      </c>
      <c r="E5983" s="5">
        <v>22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10</v>
      </c>
      <c r="Q5983" s="5">
        <v>0</v>
      </c>
      <c r="R5983" s="5">
        <v>0</v>
      </c>
      <c r="S5983" s="5" t="s">
        <v>27</v>
      </c>
      <c r="T5983" s="5"/>
    </row>
    <row r="5984" spans="1:20" x14ac:dyDescent="0.25">
      <c r="A5984" s="5">
        <f>5977</f>
      </c>
      <c r="B5984" s="5" t="s">
        <v>6003</v>
      </c>
      <c r="C5984" s="5" t="s">
        <v>26</v>
      </c>
      <c r="D5984" s="5" t="s">
        <v>27</v>
      </c>
      <c r="E5984" s="5">
        <v>22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10</v>
      </c>
      <c r="Q5984" s="5">
        <v>0</v>
      </c>
      <c r="R5984" s="5">
        <v>0</v>
      </c>
      <c r="S5984" s="5" t="s">
        <v>27</v>
      </c>
      <c r="T5984" s="5"/>
    </row>
    <row r="5985" spans="1:20" x14ac:dyDescent="0.25">
      <c r="A5985" s="5">
        <f>5978</f>
      </c>
      <c r="B5985" s="5" t="s">
        <v>6004</v>
      </c>
      <c r="C5985" s="5" t="s">
        <v>26</v>
      </c>
      <c r="D5985" s="5" t="s">
        <v>27</v>
      </c>
      <c r="E5985" s="5">
        <v>22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10</v>
      </c>
      <c r="Q5985" s="5">
        <v>0</v>
      </c>
      <c r="R5985" s="5">
        <v>0</v>
      </c>
      <c r="S5985" s="5" t="s">
        <v>27</v>
      </c>
      <c r="T5985" s="5"/>
    </row>
    <row r="5986" spans="1:20" x14ac:dyDescent="0.25">
      <c r="A5986" s="5">
        <f>5979</f>
      </c>
      <c r="B5986" s="5" t="s">
        <v>6005</v>
      </c>
      <c r="C5986" s="5" t="s">
        <v>26</v>
      </c>
      <c r="D5986" s="5" t="s">
        <v>27</v>
      </c>
      <c r="E5986" s="5">
        <v>22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10</v>
      </c>
      <c r="Q5986" s="5">
        <v>0</v>
      </c>
      <c r="R5986" s="5">
        <v>0</v>
      </c>
      <c r="S5986" s="5" t="s">
        <v>27</v>
      </c>
      <c r="T5986" s="5"/>
    </row>
    <row r="5987" spans="1:20" x14ac:dyDescent="0.25">
      <c r="A5987" s="5">
        <f>5980</f>
      </c>
      <c r="B5987" s="5" t="s">
        <v>6006</v>
      </c>
      <c r="C5987" s="5" t="s">
        <v>26</v>
      </c>
      <c r="D5987" s="5" t="s">
        <v>27</v>
      </c>
      <c r="E5987" s="5">
        <v>22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10</v>
      </c>
      <c r="Q5987" s="5">
        <v>0</v>
      </c>
      <c r="R5987" s="5">
        <v>0</v>
      </c>
      <c r="S5987" s="5" t="s">
        <v>27</v>
      </c>
      <c r="T5987" s="5"/>
    </row>
    <row r="5988" spans="1:20" x14ac:dyDescent="0.25">
      <c r="A5988" s="5">
        <f>5981</f>
      </c>
      <c r="B5988" s="5" t="s">
        <v>6007</v>
      </c>
      <c r="C5988" s="5" t="s">
        <v>26</v>
      </c>
      <c r="D5988" s="5" t="s">
        <v>27</v>
      </c>
      <c r="E5988" s="5">
        <v>22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10</v>
      </c>
      <c r="Q5988" s="5">
        <v>0</v>
      </c>
      <c r="R5988" s="5">
        <v>0</v>
      </c>
      <c r="S5988" s="5" t="s">
        <v>27</v>
      </c>
      <c r="T5988" s="5"/>
    </row>
    <row r="5989" spans="1:20" x14ac:dyDescent="0.25">
      <c r="A5989" s="5">
        <f>5982</f>
      </c>
      <c r="B5989" s="5" t="s">
        <v>6008</v>
      </c>
      <c r="C5989" s="5" t="s">
        <v>26</v>
      </c>
      <c r="D5989" s="5" t="s">
        <v>27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10</v>
      </c>
      <c r="Q5989" s="5">
        <v>0</v>
      </c>
      <c r="R5989" s="5">
        <v>0</v>
      </c>
      <c r="S5989" s="5" t="s">
        <v>27</v>
      </c>
      <c r="T5989" s="5"/>
    </row>
    <row r="5990" spans="1:20" x14ac:dyDescent="0.25">
      <c r="A5990" s="5">
        <f>5983</f>
      </c>
      <c r="B5990" s="5" t="s">
        <v>6009</v>
      </c>
      <c r="C5990" s="5" t="s">
        <v>26</v>
      </c>
      <c r="D5990" s="5" t="s">
        <v>27</v>
      </c>
      <c r="E5990" s="5">
        <v>22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10</v>
      </c>
      <c r="Q5990" s="5">
        <v>0</v>
      </c>
      <c r="R5990" s="5">
        <v>0</v>
      </c>
      <c r="S5990" s="5" t="s">
        <v>27</v>
      </c>
      <c r="T5990" s="5"/>
    </row>
    <row r="5991" spans="1:20" x14ac:dyDescent="0.25">
      <c r="A5991" s="5">
        <f>5984</f>
      </c>
      <c r="B5991" s="5" t="s">
        <v>6010</v>
      </c>
      <c r="C5991" s="5" t="s">
        <v>26</v>
      </c>
      <c r="D5991" s="5" t="s">
        <v>27</v>
      </c>
      <c r="E5991" s="5">
        <v>22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10</v>
      </c>
      <c r="Q5991" s="5">
        <v>0</v>
      </c>
      <c r="R5991" s="5">
        <v>0</v>
      </c>
      <c r="S5991" s="5" t="s">
        <v>27</v>
      </c>
      <c r="T5991" s="5"/>
    </row>
    <row r="5992" spans="1:20" x14ac:dyDescent="0.25">
      <c r="A5992" s="5">
        <f>5985</f>
      </c>
      <c r="B5992" s="5" t="s">
        <v>6011</v>
      </c>
      <c r="C5992" s="5" t="s">
        <v>26</v>
      </c>
      <c r="D5992" s="5" t="s">
        <v>27</v>
      </c>
      <c r="E5992" s="5">
        <v>22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10</v>
      </c>
      <c r="Q5992" s="5">
        <v>0</v>
      </c>
      <c r="R5992" s="5">
        <v>0</v>
      </c>
      <c r="S5992" s="5" t="s">
        <v>27</v>
      </c>
      <c r="T5992" s="5"/>
    </row>
    <row r="5993" spans="1:20" x14ac:dyDescent="0.25">
      <c r="A5993" s="5">
        <f>5986</f>
      </c>
      <c r="B5993" s="5" t="s">
        <v>6012</v>
      </c>
      <c r="C5993" s="5" t="s">
        <v>26</v>
      </c>
      <c r="D5993" s="5" t="s">
        <v>27</v>
      </c>
      <c r="E5993" s="5">
        <v>22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10</v>
      </c>
      <c r="Q5993" s="5">
        <v>0</v>
      </c>
      <c r="R5993" s="5">
        <v>0</v>
      </c>
      <c r="S5993" s="5" t="s">
        <v>27</v>
      </c>
      <c r="T5993" s="5"/>
    </row>
    <row r="5994" spans="1:20" x14ac:dyDescent="0.25">
      <c r="A5994" s="5">
        <f>5987</f>
      </c>
      <c r="B5994" s="5" t="s">
        <v>6013</v>
      </c>
      <c r="C5994" s="5" t="s">
        <v>26</v>
      </c>
      <c r="D5994" s="5" t="s">
        <v>27</v>
      </c>
      <c r="E5994" s="5">
        <v>22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10</v>
      </c>
      <c r="Q5994" s="5">
        <v>0</v>
      </c>
      <c r="R5994" s="5">
        <v>0</v>
      </c>
      <c r="S5994" s="5" t="s">
        <v>27</v>
      </c>
      <c r="T5994" s="5"/>
    </row>
    <row r="5995" spans="1:20" x14ac:dyDescent="0.25">
      <c r="A5995" s="5">
        <f>5988</f>
      </c>
      <c r="B5995" s="5" t="s">
        <v>6014</v>
      </c>
      <c r="C5995" s="5" t="s">
        <v>26</v>
      </c>
      <c r="D5995" s="5" t="s">
        <v>27</v>
      </c>
      <c r="E5995" s="5">
        <v>22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10</v>
      </c>
      <c r="Q5995" s="5">
        <v>0</v>
      </c>
      <c r="R5995" s="5">
        <v>0</v>
      </c>
      <c r="S5995" s="5" t="s">
        <v>27</v>
      </c>
      <c r="T5995" s="5"/>
    </row>
    <row r="5996" spans="1:20" x14ac:dyDescent="0.25">
      <c r="A5996" s="5">
        <f>5989</f>
      </c>
      <c r="B5996" s="5" t="s">
        <v>6015</v>
      </c>
      <c r="C5996" s="5" t="s">
        <v>26</v>
      </c>
      <c r="D5996" s="5" t="s">
        <v>27</v>
      </c>
      <c r="E5996" s="5">
        <v>22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10</v>
      </c>
      <c r="Q5996" s="5">
        <v>0</v>
      </c>
      <c r="R5996" s="5">
        <v>0</v>
      </c>
      <c r="S5996" s="5" t="s">
        <v>27</v>
      </c>
      <c r="T5996" s="5"/>
    </row>
    <row r="5997" spans="1:20" x14ac:dyDescent="0.25">
      <c r="A5997" s="5">
        <f>5990</f>
      </c>
      <c r="B5997" s="5" t="s">
        <v>6016</v>
      </c>
      <c r="C5997" s="5" t="s">
        <v>26</v>
      </c>
      <c r="D5997" s="5" t="s">
        <v>27</v>
      </c>
      <c r="E5997" s="5">
        <v>22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10</v>
      </c>
      <c r="Q5997" s="5">
        <v>0</v>
      </c>
      <c r="R5997" s="5">
        <v>0</v>
      </c>
      <c r="S5997" s="5" t="s">
        <v>27</v>
      </c>
      <c r="T5997" s="5"/>
    </row>
    <row r="5998" spans="1:20" x14ac:dyDescent="0.25">
      <c r="A5998" s="5">
        <f>5991</f>
      </c>
      <c r="B5998" s="5" t="s">
        <v>6017</v>
      </c>
      <c r="C5998" s="5" t="s">
        <v>26</v>
      </c>
      <c r="D5998" s="5" t="s">
        <v>27</v>
      </c>
      <c r="E5998" s="5">
        <v>22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10</v>
      </c>
      <c r="Q5998" s="5">
        <v>0</v>
      </c>
      <c r="R5998" s="5">
        <v>0</v>
      </c>
      <c r="S5998" s="5" t="s">
        <v>27</v>
      </c>
      <c r="T5998" s="5"/>
    </row>
    <row r="5999" spans="1:20" x14ac:dyDescent="0.25">
      <c r="A5999" s="5">
        <f>5992</f>
      </c>
      <c r="B5999" s="5" t="s">
        <v>6018</v>
      </c>
      <c r="C5999" s="5" t="s">
        <v>26</v>
      </c>
      <c r="D5999" s="5" t="s">
        <v>27</v>
      </c>
      <c r="E5999" s="5">
        <v>22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10</v>
      </c>
      <c r="Q5999" s="5">
        <v>0</v>
      </c>
      <c r="R5999" s="5">
        <v>0</v>
      </c>
      <c r="S5999" s="5" t="s">
        <v>27</v>
      </c>
      <c r="T5999" s="5"/>
    </row>
    <row r="6000" spans="1:20" x14ac:dyDescent="0.25">
      <c r="A6000" s="5">
        <f>5993</f>
      </c>
      <c r="B6000" s="5" t="s">
        <v>6019</v>
      </c>
      <c r="C6000" s="5" t="s">
        <v>26</v>
      </c>
      <c r="D6000" s="5" t="s">
        <v>27</v>
      </c>
      <c r="E6000" s="5">
        <v>22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10</v>
      </c>
      <c r="Q6000" s="5">
        <v>0</v>
      </c>
      <c r="R6000" s="5">
        <v>0</v>
      </c>
      <c r="S6000" s="5" t="s">
        <v>27</v>
      </c>
      <c r="T6000" s="5"/>
    </row>
    <row r="6001" spans="1:20" x14ac:dyDescent="0.25">
      <c r="A6001" s="5">
        <f>5994</f>
      </c>
      <c r="B6001" s="5" t="s">
        <v>6020</v>
      </c>
      <c r="C6001" s="5" t="s">
        <v>26</v>
      </c>
      <c r="D6001" s="5" t="s">
        <v>27</v>
      </c>
      <c r="E6001" s="5">
        <v>22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10</v>
      </c>
      <c r="Q6001" s="5">
        <v>0</v>
      </c>
      <c r="R6001" s="5">
        <v>0</v>
      </c>
      <c r="S6001" s="5" t="s">
        <v>27</v>
      </c>
      <c r="T6001" s="5"/>
    </row>
    <row r="6002" spans="1:20" x14ac:dyDescent="0.25">
      <c r="A6002" s="5">
        <f>5995</f>
      </c>
      <c r="B6002" s="5" t="s">
        <v>6021</v>
      </c>
      <c r="C6002" s="5" t="s">
        <v>26</v>
      </c>
      <c r="D6002" s="5" t="s">
        <v>27</v>
      </c>
      <c r="E6002" s="5">
        <v>22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10</v>
      </c>
      <c r="Q6002" s="5">
        <v>0</v>
      </c>
      <c r="R6002" s="5">
        <v>0</v>
      </c>
      <c r="S6002" s="5" t="s">
        <v>27</v>
      </c>
      <c r="T6002" s="5"/>
    </row>
    <row r="6003" spans="1:20" x14ac:dyDescent="0.25">
      <c r="A6003" s="5">
        <f>5996</f>
      </c>
      <c r="B6003" s="5" t="s">
        <v>6022</v>
      </c>
      <c r="C6003" s="5" t="s">
        <v>26</v>
      </c>
      <c r="D6003" s="5" t="s">
        <v>27</v>
      </c>
      <c r="E6003" s="5">
        <v>22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10</v>
      </c>
      <c r="Q6003" s="5">
        <v>0</v>
      </c>
      <c r="R6003" s="5">
        <v>0</v>
      </c>
      <c r="S6003" s="5" t="s">
        <v>27</v>
      </c>
      <c r="T6003" s="5"/>
    </row>
    <row r="6004" spans="1:20" x14ac:dyDescent="0.25">
      <c r="A6004" s="5">
        <f>5997</f>
      </c>
      <c r="B6004" s="5" t="s">
        <v>6023</v>
      </c>
      <c r="C6004" s="5" t="s">
        <v>26</v>
      </c>
      <c r="D6004" s="5" t="s">
        <v>27</v>
      </c>
      <c r="E6004" s="5">
        <v>22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10</v>
      </c>
      <c r="Q6004" s="5">
        <v>0</v>
      </c>
      <c r="R6004" s="5">
        <v>0</v>
      </c>
      <c r="S6004" s="5" t="s">
        <v>27</v>
      </c>
      <c r="T6004" s="5"/>
    </row>
    <row r="6005" spans="1:20" x14ac:dyDescent="0.25">
      <c r="A6005" s="5">
        <f>5998</f>
      </c>
      <c r="B6005" s="5" t="s">
        <v>6024</v>
      </c>
      <c r="C6005" s="5" t="s">
        <v>26</v>
      </c>
      <c r="D6005" s="5" t="s">
        <v>27</v>
      </c>
      <c r="E6005" s="5">
        <v>22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10</v>
      </c>
      <c r="Q6005" s="5">
        <v>0</v>
      </c>
      <c r="R6005" s="5">
        <v>0</v>
      </c>
      <c r="S6005" s="5" t="s">
        <v>27</v>
      </c>
      <c r="T6005" s="5"/>
    </row>
    <row r="6006" spans="1:20" x14ac:dyDescent="0.25">
      <c r="A6006" s="5">
        <f>5999</f>
      </c>
      <c r="B6006" s="5" t="s">
        <v>6025</v>
      </c>
      <c r="C6006" s="5" t="s">
        <v>26</v>
      </c>
      <c r="D6006" s="5" t="s">
        <v>27</v>
      </c>
      <c r="E6006" s="5">
        <v>22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10</v>
      </c>
      <c r="Q6006" s="5">
        <v>0</v>
      </c>
      <c r="R6006" s="5">
        <v>0</v>
      </c>
      <c r="S6006" s="5" t="s">
        <v>27</v>
      </c>
      <c r="T6006" s="5"/>
    </row>
    <row r="6007" spans="1:20" x14ac:dyDescent="0.25">
      <c r="A6007" s="5">
        <f>6000</f>
      </c>
      <c r="B6007" s="5" t="s">
        <v>6026</v>
      </c>
      <c r="C6007" s="5" t="s">
        <v>26</v>
      </c>
      <c r="D6007" s="5" t="s">
        <v>27</v>
      </c>
      <c r="E6007" s="5">
        <v>22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0</v>
      </c>
      <c r="R6007" s="5">
        <v>0</v>
      </c>
      <c r="S6007" s="5" t="s">
        <v>27</v>
      </c>
      <c r="T6007" s="5"/>
    </row>
    <row r="6008" spans="1:20" x14ac:dyDescent="0.25">
      <c r="A6008" s="5">
        <f>6001</f>
      </c>
      <c r="B6008" s="5" t="s">
        <v>6027</v>
      </c>
      <c r="C6008" s="5" t="s">
        <v>26</v>
      </c>
      <c r="D6008" s="5" t="s">
        <v>27</v>
      </c>
      <c r="E6008" s="5">
        <v>22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10</v>
      </c>
      <c r="Q6008" s="5">
        <v>0</v>
      </c>
      <c r="R6008" s="5">
        <v>0</v>
      </c>
      <c r="S6008" s="5" t="s">
        <v>27</v>
      </c>
      <c r="T6008" s="5"/>
    </row>
    <row r="6009" spans="1:20" x14ac:dyDescent="0.25">
      <c r="A6009" s="5">
        <f>6002</f>
      </c>
      <c r="B6009" s="5" t="s">
        <v>6028</v>
      </c>
      <c r="C6009" s="5" t="s">
        <v>26</v>
      </c>
      <c r="D6009" s="5" t="s">
        <v>27</v>
      </c>
      <c r="E6009" s="5">
        <v>22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10</v>
      </c>
      <c r="Q6009" s="5">
        <v>0</v>
      </c>
      <c r="R6009" s="5">
        <v>0</v>
      </c>
      <c r="S6009" s="5" t="s">
        <v>27</v>
      </c>
      <c r="T6009" s="5"/>
    </row>
    <row r="6010" spans="1:20" x14ac:dyDescent="0.25">
      <c r="A6010" s="5">
        <f>6003</f>
      </c>
      <c r="B6010" s="5" t="s">
        <v>6029</v>
      </c>
      <c r="C6010" s="5" t="s">
        <v>26</v>
      </c>
      <c r="D6010" s="5" t="s">
        <v>27</v>
      </c>
      <c r="E6010" s="5">
        <v>22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10</v>
      </c>
      <c r="Q6010" s="5">
        <v>0</v>
      </c>
      <c r="R6010" s="5">
        <v>0</v>
      </c>
      <c r="S6010" s="5" t="s">
        <v>27</v>
      </c>
      <c r="T6010" s="5"/>
    </row>
    <row r="6011" spans="1:20" x14ac:dyDescent="0.25">
      <c r="A6011" s="5">
        <f>6004</f>
      </c>
      <c r="B6011" s="5" t="s">
        <v>6030</v>
      </c>
      <c r="C6011" s="5" t="s">
        <v>26</v>
      </c>
      <c r="D6011" s="5" t="s">
        <v>27</v>
      </c>
      <c r="E6011" s="5">
        <v>22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10</v>
      </c>
      <c r="Q6011" s="5">
        <v>0</v>
      </c>
      <c r="R6011" s="5">
        <v>0</v>
      </c>
      <c r="S6011" s="5" t="s">
        <v>27</v>
      </c>
      <c r="T6011" s="5"/>
    </row>
    <row r="6012" spans="1:20" x14ac:dyDescent="0.25">
      <c r="A6012" s="5">
        <f>6005</f>
      </c>
      <c r="B6012" s="5" t="s">
        <v>6031</v>
      </c>
      <c r="C6012" s="5" t="s">
        <v>26</v>
      </c>
      <c r="D6012" s="5" t="s">
        <v>27</v>
      </c>
      <c r="E6012" s="5">
        <v>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10</v>
      </c>
      <c r="Q6012" s="5">
        <v>0</v>
      </c>
      <c r="R6012" s="5">
        <v>0</v>
      </c>
      <c r="S6012" s="5" t="s">
        <v>27</v>
      </c>
      <c r="T6012" s="5"/>
    </row>
    <row r="6013" spans="1:20" x14ac:dyDescent="0.25">
      <c r="A6013" s="5">
        <f>6006</f>
      </c>
      <c r="B6013" s="5" t="s">
        <v>6032</v>
      </c>
      <c r="C6013" s="5" t="s">
        <v>26</v>
      </c>
      <c r="D6013" s="5" t="s">
        <v>27</v>
      </c>
      <c r="E6013" s="5">
        <v>22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10</v>
      </c>
      <c r="Q6013" s="5">
        <v>0</v>
      </c>
      <c r="R6013" s="5">
        <v>0</v>
      </c>
      <c r="S6013" s="5" t="s">
        <v>27</v>
      </c>
      <c r="T6013" s="5"/>
    </row>
    <row r="6014" spans="1:20" x14ac:dyDescent="0.25">
      <c r="A6014" s="5">
        <f>6007</f>
      </c>
      <c r="B6014" s="5" t="s">
        <v>6033</v>
      </c>
      <c r="C6014" s="5" t="s">
        <v>26</v>
      </c>
      <c r="D6014" s="5" t="s">
        <v>27</v>
      </c>
      <c r="E6014" s="5">
        <v>22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10</v>
      </c>
      <c r="Q6014" s="5">
        <v>0</v>
      </c>
      <c r="R6014" s="5">
        <v>0</v>
      </c>
      <c r="S6014" s="5" t="s">
        <v>27</v>
      </c>
      <c r="T6014" s="5"/>
    </row>
    <row r="6015" spans="1:20" x14ac:dyDescent="0.25">
      <c r="A6015" s="5">
        <f>6008</f>
      </c>
      <c r="B6015" s="5" t="s">
        <v>6034</v>
      </c>
      <c r="C6015" s="5" t="s">
        <v>26</v>
      </c>
      <c r="D6015" s="5" t="s">
        <v>27</v>
      </c>
      <c r="E6015" s="5">
        <v>22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10</v>
      </c>
      <c r="Q6015" s="5">
        <v>0</v>
      </c>
      <c r="R6015" s="5">
        <v>0</v>
      </c>
      <c r="S6015" s="5" t="s">
        <v>27</v>
      </c>
      <c r="T6015" s="5"/>
    </row>
    <row r="6016" spans="1:20" x14ac:dyDescent="0.25">
      <c r="A6016" s="5">
        <f>6009</f>
      </c>
      <c r="B6016" s="5" t="s">
        <v>6035</v>
      </c>
      <c r="C6016" s="5" t="s">
        <v>26</v>
      </c>
      <c r="D6016" s="5" t="s">
        <v>27</v>
      </c>
      <c r="E6016" s="5">
        <v>22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10</v>
      </c>
      <c r="Q6016" s="5">
        <v>0</v>
      </c>
      <c r="R6016" s="5">
        <v>0</v>
      </c>
      <c r="S6016" s="5" t="s">
        <v>27</v>
      </c>
      <c r="T6016" s="5"/>
    </row>
    <row r="6017" spans="1:20" x14ac:dyDescent="0.25">
      <c r="A6017" s="5">
        <f>6010</f>
      </c>
      <c r="B6017" s="5" t="s">
        <v>6036</v>
      </c>
      <c r="C6017" s="5" t="s">
        <v>26</v>
      </c>
      <c r="D6017" s="5" t="s">
        <v>27</v>
      </c>
      <c r="E6017" s="5">
        <v>22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10</v>
      </c>
      <c r="Q6017" s="5">
        <v>0</v>
      </c>
      <c r="R6017" s="5">
        <v>0</v>
      </c>
      <c r="S6017" s="5" t="s">
        <v>27</v>
      </c>
      <c r="T6017" s="5"/>
    </row>
    <row r="6018" spans="1:20" x14ac:dyDescent="0.25">
      <c r="A6018" s="5">
        <f>6011</f>
      </c>
      <c r="B6018" s="5" t="s">
        <v>6037</v>
      </c>
      <c r="C6018" s="5" t="s">
        <v>26</v>
      </c>
      <c r="D6018" s="5" t="s">
        <v>27</v>
      </c>
      <c r="E6018" s="5">
        <v>22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10</v>
      </c>
      <c r="Q6018" s="5">
        <v>0</v>
      </c>
      <c r="R6018" s="5">
        <v>0</v>
      </c>
      <c r="S6018" s="5" t="s">
        <v>27</v>
      </c>
      <c r="T6018" s="5"/>
    </row>
    <row r="6019" spans="1:20" x14ac:dyDescent="0.25">
      <c r="A6019" s="5">
        <f>6012</f>
      </c>
      <c r="B6019" s="5" t="s">
        <v>6038</v>
      </c>
      <c r="C6019" s="5" t="s">
        <v>26</v>
      </c>
      <c r="D6019" s="5" t="s">
        <v>27</v>
      </c>
      <c r="E6019" s="5">
        <v>22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10</v>
      </c>
      <c r="Q6019" s="5">
        <v>0</v>
      </c>
      <c r="R6019" s="5">
        <v>0</v>
      </c>
      <c r="S6019" s="5" t="s">
        <v>27</v>
      </c>
      <c r="T6019" s="5"/>
    </row>
    <row r="6020" spans="1:20" x14ac:dyDescent="0.25">
      <c r="A6020" s="5">
        <f>6013</f>
      </c>
      <c r="B6020" s="5" t="s">
        <v>6039</v>
      </c>
      <c r="C6020" s="5" t="s">
        <v>26</v>
      </c>
      <c r="D6020" s="5" t="s">
        <v>27</v>
      </c>
      <c r="E6020" s="5">
        <v>22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10</v>
      </c>
      <c r="Q6020" s="5">
        <v>0</v>
      </c>
      <c r="R6020" s="5">
        <v>0</v>
      </c>
      <c r="S6020" s="5" t="s">
        <v>27</v>
      </c>
      <c r="T6020" s="5"/>
    </row>
    <row r="6021" spans="1:20" x14ac:dyDescent="0.25">
      <c r="A6021" s="5">
        <f>6014</f>
      </c>
      <c r="B6021" s="5" t="s">
        <v>6040</v>
      </c>
      <c r="C6021" s="5" t="s">
        <v>26</v>
      </c>
      <c r="D6021" s="5" t="s">
        <v>27</v>
      </c>
      <c r="E6021" s="5">
        <v>22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10</v>
      </c>
      <c r="Q6021" s="5">
        <v>0</v>
      </c>
      <c r="R6021" s="5">
        <v>0</v>
      </c>
      <c r="S6021" s="5" t="s">
        <v>27</v>
      </c>
      <c r="T6021" s="5"/>
    </row>
    <row r="6022" spans="1:20" x14ac:dyDescent="0.25">
      <c r="A6022" s="5">
        <f>6015</f>
      </c>
      <c r="B6022" s="5" t="s">
        <v>6041</v>
      </c>
      <c r="C6022" s="5" t="s">
        <v>26</v>
      </c>
      <c r="D6022" s="5" t="s">
        <v>27</v>
      </c>
      <c r="E6022" s="5">
        <v>22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10</v>
      </c>
      <c r="Q6022" s="5">
        <v>0</v>
      </c>
      <c r="R6022" s="5">
        <v>0</v>
      </c>
      <c r="S6022" s="5" t="s">
        <v>27</v>
      </c>
      <c r="T6022" s="5"/>
    </row>
    <row r="6023" spans="1:20" x14ac:dyDescent="0.25">
      <c r="A6023" s="5">
        <f>6016</f>
      </c>
      <c r="B6023" s="5" t="s">
        <v>6042</v>
      </c>
      <c r="C6023" s="5" t="s">
        <v>26</v>
      </c>
      <c r="D6023" s="5" t="s">
        <v>27</v>
      </c>
      <c r="E6023" s="5">
        <v>22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10</v>
      </c>
      <c r="Q6023" s="5">
        <v>0</v>
      </c>
      <c r="R6023" s="5">
        <v>0</v>
      </c>
      <c r="S6023" s="5" t="s">
        <v>27</v>
      </c>
      <c r="T6023" s="5"/>
    </row>
    <row r="6024" spans="1:20" x14ac:dyDescent="0.25">
      <c r="A6024" s="5">
        <f>6017</f>
      </c>
      <c r="B6024" s="5" t="s">
        <v>6043</v>
      </c>
      <c r="C6024" s="5" t="s">
        <v>26</v>
      </c>
      <c r="D6024" s="5" t="s">
        <v>27</v>
      </c>
      <c r="E6024" s="5">
        <v>22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10</v>
      </c>
      <c r="Q6024" s="5">
        <v>0</v>
      </c>
      <c r="R6024" s="5">
        <v>0</v>
      </c>
      <c r="S6024" s="5" t="s">
        <v>27</v>
      </c>
      <c r="T6024" s="5"/>
    </row>
    <row r="6025" spans="1:20" x14ac:dyDescent="0.25">
      <c r="A6025" s="5">
        <f>6018</f>
      </c>
      <c r="B6025" s="5" t="s">
        <v>6044</v>
      </c>
      <c r="C6025" s="5" t="s">
        <v>26</v>
      </c>
      <c r="D6025" s="5" t="s">
        <v>27</v>
      </c>
      <c r="E6025" s="5">
        <v>22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10</v>
      </c>
      <c r="Q6025" s="5">
        <v>0</v>
      </c>
      <c r="R6025" s="5">
        <v>0</v>
      </c>
      <c r="S6025" s="5" t="s">
        <v>27</v>
      </c>
      <c r="T6025" s="5"/>
    </row>
    <row r="6026" spans="1:20" x14ac:dyDescent="0.25">
      <c r="A6026" s="5">
        <f>6019</f>
      </c>
      <c r="B6026" s="5" t="s">
        <v>6045</v>
      </c>
      <c r="C6026" s="5" t="s">
        <v>26</v>
      </c>
      <c r="D6026" s="5" t="s">
        <v>27</v>
      </c>
      <c r="E6026" s="5">
        <v>22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10</v>
      </c>
      <c r="Q6026" s="5">
        <v>0</v>
      </c>
      <c r="R6026" s="5">
        <v>0</v>
      </c>
      <c r="S6026" s="5" t="s">
        <v>27</v>
      </c>
      <c r="T6026" s="5"/>
    </row>
    <row r="6027" spans="1:20" x14ac:dyDescent="0.25">
      <c r="A6027" s="5">
        <f>6020</f>
      </c>
      <c r="B6027" s="5" t="s">
        <v>6046</v>
      </c>
      <c r="C6027" s="5" t="s">
        <v>26</v>
      </c>
      <c r="D6027" s="5" t="s">
        <v>27</v>
      </c>
      <c r="E6027" s="5">
        <v>22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10</v>
      </c>
      <c r="Q6027" s="5">
        <v>0</v>
      </c>
      <c r="R6027" s="5">
        <v>0</v>
      </c>
      <c r="S6027" s="5" t="s">
        <v>27</v>
      </c>
      <c r="T6027" s="5"/>
    </row>
    <row r="6028" spans="1:20" x14ac:dyDescent="0.25">
      <c r="A6028" s="5">
        <f>6021</f>
      </c>
      <c r="B6028" s="5" t="s">
        <v>6047</v>
      </c>
      <c r="C6028" s="5" t="s">
        <v>26</v>
      </c>
      <c r="D6028" s="5" t="s">
        <v>27</v>
      </c>
      <c r="E6028" s="5">
        <v>22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10</v>
      </c>
      <c r="Q6028" s="5">
        <v>0</v>
      </c>
      <c r="R6028" s="5">
        <v>0</v>
      </c>
      <c r="S6028" s="5" t="s">
        <v>27</v>
      </c>
      <c r="T6028" s="5"/>
    </row>
    <row r="6029" spans="1:20" x14ac:dyDescent="0.25">
      <c r="A6029" s="5">
        <f>6022</f>
      </c>
      <c r="B6029" s="5" t="s">
        <v>6048</v>
      </c>
      <c r="C6029" s="5" t="s">
        <v>26</v>
      </c>
      <c r="D6029" s="5" t="s">
        <v>27</v>
      </c>
      <c r="E6029" s="5">
        <v>22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10</v>
      </c>
      <c r="Q6029" s="5">
        <v>0</v>
      </c>
      <c r="R6029" s="5">
        <v>0</v>
      </c>
      <c r="S6029" s="5" t="s">
        <v>27</v>
      </c>
      <c r="T6029" s="5"/>
    </row>
    <row r="6030" spans="1:20" x14ac:dyDescent="0.25">
      <c r="A6030" s="5">
        <f>6023</f>
      </c>
      <c r="B6030" s="5" t="s">
        <v>6049</v>
      </c>
      <c r="C6030" s="5" t="s">
        <v>26</v>
      </c>
      <c r="D6030" s="5" t="s">
        <v>27</v>
      </c>
      <c r="E6030" s="5">
        <v>22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10</v>
      </c>
      <c r="Q6030" s="5">
        <v>0</v>
      </c>
      <c r="R6030" s="5">
        <v>0</v>
      </c>
      <c r="S6030" s="5" t="s">
        <v>27</v>
      </c>
      <c r="T6030" s="5"/>
    </row>
    <row r="6031" spans="1:20" x14ac:dyDescent="0.25">
      <c r="A6031" s="5">
        <f>6024</f>
      </c>
      <c r="B6031" s="5" t="s">
        <v>6050</v>
      </c>
      <c r="C6031" s="5" t="s">
        <v>26</v>
      </c>
      <c r="D6031" s="5" t="s">
        <v>27</v>
      </c>
      <c r="E6031" s="5">
        <v>22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10</v>
      </c>
      <c r="Q6031" s="5">
        <v>0</v>
      </c>
      <c r="R6031" s="5">
        <v>0</v>
      </c>
      <c r="S6031" s="5" t="s">
        <v>27</v>
      </c>
      <c r="T6031" s="5"/>
    </row>
    <row r="6032" spans="1:20" x14ac:dyDescent="0.25">
      <c r="A6032" s="5">
        <f>6025</f>
      </c>
      <c r="B6032" s="5" t="s">
        <v>6051</v>
      </c>
      <c r="C6032" s="5" t="s">
        <v>26</v>
      </c>
      <c r="D6032" s="5" t="s">
        <v>27</v>
      </c>
      <c r="E6032" s="5">
        <v>22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10</v>
      </c>
      <c r="Q6032" s="5">
        <v>0</v>
      </c>
      <c r="R6032" s="5">
        <v>0</v>
      </c>
      <c r="S6032" s="5" t="s">
        <v>27</v>
      </c>
      <c r="T6032" s="5"/>
    </row>
    <row r="6033" spans="1:20" x14ac:dyDescent="0.25">
      <c r="A6033" s="5">
        <f>6026</f>
      </c>
      <c r="B6033" s="5" t="s">
        <v>6052</v>
      </c>
      <c r="C6033" s="5" t="s">
        <v>26</v>
      </c>
      <c r="D6033" s="5" t="s">
        <v>27</v>
      </c>
      <c r="E6033" s="5">
        <v>22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10</v>
      </c>
      <c r="Q6033" s="5">
        <v>0</v>
      </c>
      <c r="R6033" s="5">
        <v>0</v>
      </c>
      <c r="S6033" s="5" t="s">
        <v>27</v>
      </c>
      <c r="T6033" s="5"/>
    </row>
    <row r="6034" spans="1:20" x14ac:dyDescent="0.25">
      <c r="A6034" s="5">
        <f>6027</f>
      </c>
      <c r="B6034" s="5" t="s">
        <v>6053</v>
      </c>
      <c r="C6034" s="5" t="s">
        <v>26</v>
      </c>
      <c r="D6034" s="5" t="s">
        <v>27</v>
      </c>
      <c r="E6034" s="5">
        <v>22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10</v>
      </c>
      <c r="Q6034" s="5">
        <v>0</v>
      </c>
      <c r="R6034" s="5">
        <v>0</v>
      </c>
      <c r="S6034" s="5" t="s">
        <v>27</v>
      </c>
      <c r="T6034" s="5"/>
    </row>
    <row r="6035" spans="1:20" x14ac:dyDescent="0.25">
      <c r="A6035" s="5">
        <f>6028</f>
      </c>
      <c r="B6035" s="5" t="s">
        <v>6054</v>
      </c>
      <c r="C6035" s="5" t="s">
        <v>26</v>
      </c>
      <c r="D6035" s="5" t="s">
        <v>27</v>
      </c>
      <c r="E6035" s="5">
        <v>22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10</v>
      </c>
      <c r="Q6035" s="5">
        <v>0</v>
      </c>
      <c r="R6035" s="5">
        <v>0</v>
      </c>
      <c r="S6035" s="5" t="s">
        <v>27</v>
      </c>
      <c r="T6035" s="5"/>
    </row>
    <row r="6036" spans="1:20" x14ac:dyDescent="0.25">
      <c r="A6036" s="5">
        <f>6029</f>
      </c>
      <c r="B6036" s="5" t="s">
        <v>6055</v>
      </c>
      <c r="C6036" s="5" t="s">
        <v>26</v>
      </c>
      <c r="D6036" s="5" t="s">
        <v>27</v>
      </c>
      <c r="E6036" s="5">
        <v>22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10</v>
      </c>
      <c r="Q6036" s="5">
        <v>0</v>
      </c>
      <c r="R6036" s="5">
        <v>0</v>
      </c>
      <c r="S6036" s="5" t="s">
        <v>27</v>
      </c>
      <c r="T6036" s="5"/>
    </row>
    <row r="6037" spans="1:20" x14ac:dyDescent="0.25">
      <c r="A6037" s="5">
        <f>6030</f>
      </c>
      <c r="B6037" s="5" t="s">
        <v>6056</v>
      </c>
      <c r="C6037" s="5" t="s">
        <v>26</v>
      </c>
      <c r="D6037" s="5" t="s">
        <v>27</v>
      </c>
      <c r="E6037" s="5">
        <v>22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10</v>
      </c>
      <c r="Q6037" s="5">
        <v>0</v>
      </c>
      <c r="R6037" s="5">
        <v>0</v>
      </c>
      <c r="S6037" s="5" t="s">
        <v>27</v>
      </c>
      <c r="T6037" s="5"/>
    </row>
    <row r="6038" spans="1:20" x14ac:dyDescent="0.25">
      <c r="A6038" s="5">
        <f>6031</f>
      </c>
      <c r="B6038" s="5" t="s">
        <v>6057</v>
      </c>
      <c r="C6038" s="5" t="s">
        <v>26</v>
      </c>
      <c r="D6038" s="5" t="s">
        <v>27</v>
      </c>
      <c r="E6038" s="5">
        <v>22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10</v>
      </c>
      <c r="Q6038" s="5">
        <v>0</v>
      </c>
      <c r="R6038" s="5">
        <v>0</v>
      </c>
      <c r="S6038" s="5" t="s">
        <v>27</v>
      </c>
      <c r="T6038" s="5"/>
    </row>
    <row r="6039" spans="1:20" x14ac:dyDescent="0.25">
      <c r="A6039" s="5">
        <f>6032</f>
      </c>
      <c r="B6039" s="5" t="s">
        <v>6058</v>
      </c>
      <c r="C6039" s="5" t="s">
        <v>26</v>
      </c>
      <c r="D6039" s="5" t="s">
        <v>27</v>
      </c>
      <c r="E6039" s="5">
        <v>22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10</v>
      </c>
      <c r="Q6039" s="5">
        <v>0</v>
      </c>
      <c r="R6039" s="5">
        <v>0</v>
      </c>
      <c r="S6039" s="5" t="s">
        <v>27</v>
      </c>
      <c r="T6039" s="5"/>
    </row>
    <row r="6040" spans="1:20" x14ac:dyDescent="0.25">
      <c r="A6040" s="5">
        <f>6033</f>
      </c>
      <c r="B6040" s="5" t="s">
        <v>6059</v>
      </c>
      <c r="C6040" s="5" t="s">
        <v>26</v>
      </c>
      <c r="D6040" s="5" t="s">
        <v>27</v>
      </c>
      <c r="E6040" s="5">
        <v>22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10</v>
      </c>
      <c r="Q6040" s="5">
        <v>0</v>
      </c>
      <c r="R6040" s="5">
        <v>0</v>
      </c>
      <c r="S6040" s="5" t="s">
        <v>27</v>
      </c>
      <c r="T6040" s="5"/>
    </row>
    <row r="6041" spans="1:20" x14ac:dyDescent="0.25">
      <c r="A6041" s="5">
        <f>6034</f>
      </c>
      <c r="B6041" s="5" t="s">
        <v>6060</v>
      </c>
      <c r="C6041" s="5" t="s">
        <v>26</v>
      </c>
      <c r="D6041" s="5" t="s">
        <v>27</v>
      </c>
      <c r="E6041" s="5">
        <v>22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10</v>
      </c>
      <c r="Q6041" s="5">
        <v>0</v>
      </c>
      <c r="R6041" s="5">
        <v>0</v>
      </c>
      <c r="S6041" s="5" t="s">
        <v>27</v>
      </c>
      <c r="T6041" s="5"/>
    </row>
    <row r="6042" spans="1:20" x14ac:dyDescent="0.25">
      <c r="A6042" s="5">
        <f>6035</f>
      </c>
      <c r="B6042" s="5" t="s">
        <v>6061</v>
      </c>
      <c r="C6042" s="5" t="s">
        <v>26</v>
      </c>
      <c r="D6042" s="5" t="s">
        <v>27</v>
      </c>
      <c r="E6042" s="5">
        <v>22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10</v>
      </c>
      <c r="Q6042" s="5">
        <v>0</v>
      </c>
      <c r="R6042" s="5">
        <v>0</v>
      </c>
      <c r="S6042" s="5" t="s">
        <v>27</v>
      </c>
      <c r="T6042" s="5"/>
    </row>
    <row r="6043" spans="1:20" x14ac:dyDescent="0.25">
      <c r="A6043" s="5">
        <f>6036</f>
      </c>
      <c r="B6043" s="5" t="s">
        <v>6062</v>
      </c>
      <c r="C6043" s="5" t="s">
        <v>26</v>
      </c>
      <c r="D6043" s="5" t="s">
        <v>27</v>
      </c>
      <c r="E6043" s="5">
        <v>22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10</v>
      </c>
      <c r="Q6043" s="5">
        <v>0</v>
      </c>
      <c r="R6043" s="5">
        <v>0</v>
      </c>
      <c r="S6043" s="5" t="s">
        <v>27</v>
      </c>
      <c r="T6043" s="5"/>
    </row>
    <row r="6044" spans="1:20" x14ac:dyDescent="0.25">
      <c r="A6044" s="5">
        <f>6037</f>
      </c>
      <c r="B6044" s="5" t="s">
        <v>6063</v>
      </c>
      <c r="C6044" s="5" t="s">
        <v>26</v>
      </c>
      <c r="D6044" s="5" t="s">
        <v>27</v>
      </c>
      <c r="E6044" s="5">
        <v>22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10</v>
      </c>
      <c r="Q6044" s="5">
        <v>0</v>
      </c>
      <c r="R6044" s="5">
        <v>0</v>
      </c>
      <c r="S6044" s="5" t="s">
        <v>27</v>
      </c>
      <c r="T6044" s="5"/>
    </row>
    <row r="6045" spans="1:20" x14ac:dyDescent="0.25">
      <c r="A6045" s="5">
        <f>6038</f>
      </c>
      <c r="B6045" s="5" t="s">
        <v>6064</v>
      </c>
      <c r="C6045" s="5" t="s">
        <v>26</v>
      </c>
      <c r="D6045" s="5" t="s">
        <v>27</v>
      </c>
      <c r="E6045" s="5">
        <v>22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10</v>
      </c>
      <c r="Q6045" s="5">
        <v>0</v>
      </c>
      <c r="R6045" s="5">
        <v>0</v>
      </c>
      <c r="S6045" s="5" t="s">
        <v>27</v>
      </c>
      <c r="T6045" s="5"/>
    </row>
    <row r="6046" spans="1:20" x14ac:dyDescent="0.25">
      <c r="A6046" s="5">
        <f>6039</f>
      </c>
      <c r="B6046" s="5" t="s">
        <v>6065</v>
      </c>
      <c r="C6046" s="5" t="s">
        <v>26</v>
      </c>
      <c r="D6046" s="5" t="s">
        <v>27</v>
      </c>
      <c r="E6046" s="5">
        <v>22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10</v>
      </c>
      <c r="Q6046" s="5">
        <v>0</v>
      </c>
      <c r="R6046" s="5">
        <v>0</v>
      </c>
      <c r="S6046" s="5" t="s">
        <v>27</v>
      </c>
      <c r="T6046" s="5"/>
    </row>
    <row r="6047" spans="1:20" x14ac:dyDescent="0.25">
      <c r="A6047" s="5">
        <f>6040</f>
      </c>
      <c r="B6047" s="5" t="s">
        <v>6066</v>
      </c>
      <c r="C6047" s="5" t="s">
        <v>26</v>
      </c>
      <c r="D6047" s="5" t="s">
        <v>27</v>
      </c>
      <c r="E6047" s="5">
        <v>22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10</v>
      </c>
      <c r="Q6047" s="5">
        <v>0</v>
      </c>
      <c r="R6047" s="5">
        <v>0</v>
      </c>
      <c r="S6047" s="5" t="s">
        <v>27</v>
      </c>
      <c r="T6047" s="5"/>
    </row>
    <row r="6048" spans="1:20" x14ac:dyDescent="0.25">
      <c r="A6048" s="5">
        <f>6041</f>
      </c>
      <c r="B6048" s="5" t="s">
        <v>6067</v>
      </c>
      <c r="C6048" s="5" t="s">
        <v>26</v>
      </c>
      <c r="D6048" s="5" t="s">
        <v>27</v>
      </c>
      <c r="E6048" s="5">
        <v>22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10</v>
      </c>
      <c r="Q6048" s="5">
        <v>0</v>
      </c>
      <c r="R6048" s="5">
        <v>0</v>
      </c>
      <c r="S6048" s="5" t="s">
        <v>27</v>
      </c>
      <c r="T6048" s="5"/>
    </row>
    <row r="6049" spans="1:20" x14ac:dyDescent="0.25">
      <c r="A6049" s="5">
        <f>6042</f>
      </c>
      <c r="B6049" s="5" t="s">
        <v>6068</v>
      </c>
      <c r="C6049" s="5" t="s">
        <v>26</v>
      </c>
      <c r="D6049" s="5" t="s">
        <v>27</v>
      </c>
      <c r="E6049" s="5">
        <v>22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10</v>
      </c>
      <c r="Q6049" s="5">
        <v>0</v>
      </c>
      <c r="R6049" s="5">
        <v>0</v>
      </c>
      <c r="S6049" s="5" t="s">
        <v>27</v>
      </c>
      <c r="T6049" s="5"/>
    </row>
    <row r="6050" spans="1:20" x14ac:dyDescent="0.25">
      <c r="A6050" s="5">
        <f>6043</f>
      </c>
      <c r="B6050" s="5" t="s">
        <v>6069</v>
      </c>
      <c r="C6050" s="5" t="s">
        <v>26</v>
      </c>
      <c r="D6050" s="5" t="s">
        <v>27</v>
      </c>
      <c r="E6050" s="5">
        <v>22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10</v>
      </c>
      <c r="Q6050" s="5">
        <v>0</v>
      </c>
      <c r="R6050" s="5">
        <v>0</v>
      </c>
      <c r="S6050" s="5" t="s">
        <v>27</v>
      </c>
      <c r="T6050" s="5"/>
    </row>
    <row r="6051" spans="1:20" x14ac:dyDescent="0.25">
      <c r="A6051" s="5">
        <f>6044</f>
      </c>
      <c r="B6051" s="5" t="s">
        <v>6070</v>
      </c>
      <c r="C6051" s="5" t="s">
        <v>26</v>
      </c>
      <c r="D6051" s="5" t="s">
        <v>27</v>
      </c>
      <c r="E6051" s="5">
        <v>22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10</v>
      </c>
      <c r="Q6051" s="5">
        <v>0</v>
      </c>
      <c r="R6051" s="5">
        <v>0</v>
      </c>
      <c r="S6051" s="5" t="s">
        <v>27</v>
      </c>
      <c r="T6051" s="5"/>
    </row>
    <row r="6052" spans="1:20" x14ac:dyDescent="0.25">
      <c r="A6052" s="5">
        <f>6045</f>
      </c>
      <c r="B6052" s="5" t="s">
        <v>6071</v>
      </c>
      <c r="C6052" s="5" t="s">
        <v>26</v>
      </c>
      <c r="D6052" s="5" t="s">
        <v>27</v>
      </c>
      <c r="E6052" s="5">
        <v>22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10</v>
      </c>
      <c r="Q6052" s="5">
        <v>0</v>
      </c>
      <c r="R6052" s="5">
        <v>0</v>
      </c>
      <c r="S6052" s="5" t="s">
        <v>27</v>
      </c>
      <c r="T6052" s="5"/>
    </row>
    <row r="6053" spans="1:20" x14ac:dyDescent="0.25">
      <c r="A6053" s="5">
        <f>6046</f>
      </c>
      <c r="B6053" s="5" t="s">
        <v>6072</v>
      </c>
      <c r="C6053" s="5" t="s">
        <v>26</v>
      </c>
      <c r="D6053" s="5" t="s">
        <v>27</v>
      </c>
      <c r="E6053" s="5">
        <v>22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10</v>
      </c>
      <c r="Q6053" s="5">
        <v>0</v>
      </c>
      <c r="R6053" s="5">
        <v>0</v>
      </c>
      <c r="S6053" s="5" t="s">
        <v>27</v>
      </c>
      <c r="T6053" s="5"/>
    </row>
    <row r="6054" spans="1:20" x14ac:dyDescent="0.25">
      <c r="A6054" s="5">
        <f>6047</f>
      </c>
      <c r="B6054" s="5" t="s">
        <v>6073</v>
      </c>
      <c r="C6054" s="5" t="s">
        <v>26</v>
      </c>
      <c r="D6054" s="5" t="s">
        <v>27</v>
      </c>
      <c r="E6054" s="5">
        <v>22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10</v>
      </c>
      <c r="Q6054" s="5">
        <v>0</v>
      </c>
      <c r="R6054" s="5">
        <v>0</v>
      </c>
      <c r="S6054" s="5" t="s">
        <v>27</v>
      </c>
      <c r="T6054" s="5"/>
    </row>
    <row r="6055" spans="1:20" x14ac:dyDescent="0.25">
      <c r="A6055" s="5">
        <f>6048</f>
      </c>
      <c r="B6055" s="5" t="s">
        <v>6074</v>
      </c>
      <c r="C6055" s="5" t="s">
        <v>26</v>
      </c>
      <c r="D6055" s="5" t="s">
        <v>27</v>
      </c>
      <c r="E6055" s="5">
        <v>22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10</v>
      </c>
      <c r="Q6055" s="5">
        <v>0</v>
      </c>
      <c r="R6055" s="5">
        <v>0</v>
      </c>
      <c r="S6055" s="5" t="s">
        <v>27</v>
      </c>
      <c r="T6055" s="5"/>
    </row>
    <row r="6056" spans="1:20" x14ac:dyDescent="0.25">
      <c r="A6056" s="5">
        <f>6049</f>
      </c>
      <c r="B6056" s="5" t="s">
        <v>6075</v>
      </c>
      <c r="C6056" s="5" t="s">
        <v>26</v>
      </c>
      <c r="D6056" s="5" t="s">
        <v>27</v>
      </c>
      <c r="E6056" s="5">
        <v>22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10</v>
      </c>
      <c r="Q6056" s="5">
        <v>0</v>
      </c>
      <c r="R6056" s="5">
        <v>0</v>
      </c>
      <c r="S6056" s="5" t="s">
        <v>27</v>
      </c>
      <c r="T6056" s="5"/>
    </row>
    <row r="6057" spans="1:20" x14ac:dyDescent="0.25">
      <c r="A6057" s="5">
        <f>6050</f>
      </c>
      <c r="B6057" s="5" t="s">
        <v>6076</v>
      </c>
      <c r="C6057" s="5" t="s">
        <v>26</v>
      </c>
      <c r="D6057" s="5" t="s">
        <v>27</v>
      </c>
      <c r="E6057" s="5">
        <v>22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10</v>
      </c>
      <c r="Q6057" s="5">
        <v>0</v>
      </c>
      <c r="R6057" s="5">
        <v>0</v>
      </c>
      <c r="S6057" s="5" t="s">
        <v>27</v>
      </c>
      <c r="T6057" s="5"/>
    </row>
    <row r="6058" spans="1:20" x14ac:dyDescent="0.25">
      <c r="A6058" s="5">
        <f>6051</f>
      </c>
      <c r="B6058" s="5" t="s">
        <v>6077</v>
      </c>
      <c r="C6058" s="5" t="s">
        <v>26</v>
      </c>
      <c r="D6058" s="5" t="s">
        <v>27</v>
      </c>
      <c r="E6058" s="5">
        <v>22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10</v>
      </c>
      <c r="Q6058" s="5">
        <v>0</v>
      </c>
      <c r="R6058" s="5">
        <v>0</v>
      </c>
      <c r="S6058" s="5" t="s">
        <v>27</v>
      </c>
      <c r="T6058" s="5"/>
    </row>
    <row r="6059" spans="1:20" x14ac:dyDescent="0.25">
      <c r="A6059" s="5">
        <f>6052</f>
      </c>
      <c r="B6059" s="5" t="s">
        <v>6078</v>
      </c>
      <c r="C6059" s="5" t="s">
        <v>26</v>
      </c>
      <c r="D6059" s="5" t="s">
        <v>27</v>
      </c>
      <c r="E6059" s="5">
        <v>22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10</v>
      </c>
      <c r="Q6059" s="5">
        <v>0</v>
      </c>
      <c r="R6059" s="5">
        <v>0</v>
      </c>
      <c r="S6059" s="5" t="s">
        <v>27</v>
      </c>
      <c r="T6059" s="5"/>
    </row>
    <row r="6060" spans="1:20" x14ac:dyDescent="0.25">
      <c r="A6060" s="5">
        <f>6053</f>
      </c>
      <c r="B6060" s="5" t="s">
        <v>6079</v>
      </c>
      <c r="C6060" s="5" t="s">
        <v>26</v>
      </c>
      <c r="D6060" s="5" t="s">
        <v>27</v>
      </c>
      <c r="E6060" s="5">
        <v>22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10</v>
      </c>
      <c r="Q6060" s="5">
        <v>0</v>
      </c>
      <c r="R6060" s="5">
        <v>0</v>
      </c>
      <c r="S6060" s="5" t="s">
        <v>27</v>
      </c>
      <c r="T6060" s="5"/>
    </row>
    <row r="6061" spans="1:20" x14ac:dyDescent="0.25">
      <c r="A6061" s="5">
        <f>6054</f>
      </c>
      <c r="B6061" s="5" t="s">
        <v>6080</v>
      </c>
      <c r="C6061" s="5" t="s">
        <v>26</v>
      </c>
      <c r="D6061" s="5" t="s">
        <v>27</v>
      </c>
      <c r="E6061" s="5">
        <v>22</v>
      </c>
      <c r="F6061" s="5">
        <v>0</v>
      </c>
      <c r="G6061" s="5">
        <v>0</v>
      </c>
      <c r="H6061" s="5">
        <v>20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10</v>
      </c>
      <c r="Q6061" s="5">
        <v>0</v>
      </c>
      <c r="R6061" s="5">
        <v>0</v>
      </c>
      <c r="S6061" s="5" t="s">
        <v>27</v>
      </c>
      <c r="T6061" s="5"/>
    </row>
    <row r="6062" spans="1:20" x14ac:dyDescent="0.25">
      <c r="A6062" s="5">
        <f>6055</f>
      </c>
      <c r="B6062" s="5" t="s">
        <v>6081</v>
      </c>
      <c r="C6062" s="5" t="s">
        <v>26</v>
      </c>
      <c r="D6062" s="5" t="s">
        <v>27</v>
      </c>
      <c r="E6062" s="5">
        <v>22</v>
      </c>
      <c r="F6062" s="5">
        <v>0</v>
      </c>
      <c r="G6062" s="5">
        <v>1</v>
      </c>
      <c r="H6062" s="5">
        <v>20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10</v>
      </c>
      <c r="Q6062" s="5">
        <v>0</v>
      </c>
      <c r="R6062" s="5">
        <v>0</v>
      </c>
      <c r="S6062" s="5" t="s">
        <v>27</v>
      </c>
      <c r="T6062" s="5"/>
    </row>
    <row r="6063" spans="1:20" x14ac:dyDescent="0.25">
      <c r="A6063" s="5">
        <f>6056</f>
      </c>
      <c r="B6063" s="5" t="s">
        <v>6082</v>
      </c>
      <c r="C6063" s="5" t="s">
        <v>26</v>
      </c>
      <c r="D6063" s="5" t="s">
        <v>27</v>
      </c>
      <c r="E6063" s="5">
        <v>22</v>
      </c>
      <c r="F6063" s="5">
        <v>0</v>
      </c>
      <c r="G6063" s="5">
        <v>1</v>
      </c>
      <c r="H6063" s="5">
        <v>20</v>
      </c>
      <c r="I6063" s="5">
        <v>0</v>
      </c>
      <c r="J6063" s="5">
        <v>1</v>
      </c>
      <c r="K6063" s="5">
        <v>20</v>
      </c>
      <c r="L6063" s="5">
        <v>0</v>
      </c>
      <c r="M6063" s="5">
        <v>1</v>
      </c>
      <c r="N6063" s="5">
        <v>20</v>
      </c>
      <c r="O6063" s="5">
        <v>0</v>
      </c>
      <c r="P6063" s="5">
        <v>10</v>
      </c>
      <c r="Q6063" s="5">
        <v>0</v>
      </c>
      <c r="R6063" s="5">
        <v>0</v>
      </c>
      <c r="S6063" s="5" t="s">
        <v>27</v>
      </c>
      <c r="T6063" s="5"/>
    </row>
    <row r="6064" spans="1:20" x14ac:dyDescent="0.25">
      <c r="A6064" s="5">
        <f>6057</f>
      </c>
      <c r="B6064" s="5" t="s">
        <v>6083</v>
      </c>
      <c r="C6064" s="5" t="s">
        <v>26</v>
      </c>
      <c r="D6064" s="5" t="s">
        <v>27</v>
      </c>
      <c r="E6064" s="5">
        <v>22</v>
      </c>
      <c r="F6064" s="5">
        <v>0</v>
      </c>
      <c r="G6064" s="5">
        <v>1</v>
      </c>
      <c r="H6064" s="5">
        <v>20</v>
      </c>
      <c r="I6064" s="5">
        <v>0</v>
      </c>
      <c r="J6064" s="5">
        <v>1</v>
      </c>
      <c r="K6064" s="5">
        <v>20</v>
      </c>
      <c r="L6064" s="5">
        <v>0</v>
      </c>
      <c r="M6064" s="5">
        <v>1</v>
      </c>
      <c r="N6064" s="5">
        <v>20</v>
      </c>
      <c r="O6064" s="5">
        <v>0</v>
      </c>
      <c r="P6064" s="5">
        <v>10</v>
      </c>
      <c r="Q6064" s="5">
        <v>0</v>
      </c>
      <c r="R6064" s="5">
        <v>0</v>
      </c>
      <c r="S6064" s="5" t="s">
        <v>27</v>
      </c>
      <c r="T6064" s="5"/>
    </row>
    <row r="6065" spans="1:20" x14ac:dyDescent="0.25">
      <c r="A6065" s="5">
        <f>6058</f>
      </c>
      <c r="B6065" s="5" t="s">
        <v>6084</v>
      </c>
      <c r="C6065" s="5" t="s">
        <v>26</v>
      </c>
      <c r="D6065" s="5" t="s">
        <v>27</v>
      </c>
      <c r="E6065" s="5">
        <v>22</v>
      </c>
      <c r="F6065" s="5">
        <v>0</v>
      </c>
      <c r="G6065" s="5">
        <v>1</v>
      </c>
      <c r="H6065" s="5">
        <v>20</v>
      </c>
      <c r="I6065" s="5">
        <v>0</v>
      </c>
      <c r="J6065" s="5">
        <v>1</v>
      </c>
      <c r="K6065" s="5">
        <v>20</v>
      </c>
      <c r="L6065" s="5">
        <v>0</v>
      </c>
      <c r="M6065" s="5">
        <v>1</v>
      </c>
      <c r="N6065" s="5">
        <v>20</v>
      </c>
      <c r="O6065" s="5">
        <v>0</v>
      </c>
      <c r="P6065" s="5">
        <v>10</v>
      </c>
      <c r="Q6065" s="5">
        <v>0</v>
      </c>
      <c r="R6065" s="5">
        <v>0</v>
      </c>
      <c r="S6065" s="5" t="s">
        <v>27</v>
      </c>
      <c r="T6065" s="5"/>
    </row>
    <row r="6066" spans="1:20" x14ac:dyDescent="0.25">
      <c r="A6066" s="5">
        <f>6059</f>
      </c>
      <c r="B6066" s="5" t="s">
        <v>6085</v>
      </c>
      <c r="C6066" s="5" t="s">
        <v>26</v>
      </c>
      <c r="D6066" s="5" t="s">
        <v>27</v>
      </c>
      <c r="E6066" s="5">
        <v>22</v>
      </c>
      <c r="F6066" s="5">
        <v>0</v>
      </c>
      <c r="G6066" s="5">
        <v>1</v>
      </c>
      <c r="H6066" s="5">
        <v>20</v>
      </c>
      <c r="I6066" s="5">
        <v>0</v>
      </c>
      <c r="J6066" s="5">
        <v>1</v>
      </c>
      <c r="K6066" s="5">
        <v>20</v>
      </c>
      <c r="L6066" s="5">
        <v>0</v>
      </c>
      <c r="M6066" s="5">
        <v>1</v>
      </c>
      <c r="N6066" s="5">
        <v>20</v>
      </c>
      <c r="O6066" s="5">
        <v>0</v>
      </c>
      <c r="P6066" s="5">
        <v>10</v>
      </c>
      <c r="Q6066" s="5">
        <v>0</v>
      </c>
      <c r="R6066" s="5">
        <v>0</v>
      </c>
      <c r="S6066" s="5" t="s">
        <v>27</v>
      </c>
      <c r="T6066" s="5"/>
    </row>
    <row r="6067" spans="1:20" x14ac:dyDescent="0.25">
      <c r="A6067" s="5">
        <f>6060</f>
      </c>
      <c r="B6067" s="5" t="s">
        <v>6086</v>
      </c>
      <c r="C6067" s="5" t="s">
        <v>26</v>
      </c>
      <c r="D6067" s="5" t="s">
        <v>27</v>
      </c>
      <c r="E6067" s="5">
        <v>22</v>
      </c>
      <c r="F6067" s="5">
        <v>0</v>
      </c>
      <c r="G6067" s="5">
        <v>1</v>
      </c>
      <c r="H6067" s="5">
        <v>20</v>
      </c>
      <c r="I6067" s="5">
        <v>0</v>
      </c>
      <c r="J6067" s="5">
        <v>1</v>
      </c>
      <c r="K6067" s="5">
        <v>20</v>
      </c>
      <c r="L6067" s="5">
        <v>0</v>
      </c>
      <c r="M6067" s="5">
        <v>1</v>
      </c>
      <c r="N6067" s="5">
        <v>20</v>
      </c>
      <c r="O6067" s="5">
        <v>0</v>
      </c>
      <c r="P6067" s="5">
        <v>10</v>
      </c>
      <c r="Q6067" s="5">
        <v>0</v>
      </c>
      <c r="R6067" s="5">
        <v>0</v>
      </c>
      <c r="S6067" s="5" t="s">
        <v>27</v>
      </c>
      <c r="T6067" s="5"/>
    </row>
    <row r="6068" spans="1:20" x14ac:dyDescent="0.25">
      <c r="A6068" s="5">
        <f>6061</f>
      </c>
      <c r="B6068" s="5" t="s">
        <v>6087</v>
      </c>
      <c r="C6068" s="5" t="s">
        <v>26</v>
      </c>
      <c r="D6068" s="5" t="s">
        <v>27</v>
      </c>
      <c r="E6068" s="5">
        <v>22</v>
      </c>
      <c r="F6068" s="5">
        <v>0</v>
      </c>
      <c r="G6068" s="5">
        <v>1</v>
      </c>
      <c r="H6068" s="5">
        <v>20</v>
      </c>
      <c r="I6068" s="5">
        <v>0</v>
      </c>
      <c r="J6068" s="5">
        <v>1</v>
      </c>
      <c r="K6068" s="5">
        <v>20</v>
      </c>
      <c r="L6068" s="5">
        <v>0</v>
      </c>
      <c r="M6068" s="5">
        <v>1</v>
      </c>
      <c r="N6068" s="5">
        <v>20</v>
      </c>
      <c r="O6068" s="5">
        <v>0</v>
      </c>
      <c r="P6068" s="5">
        <v>10</v>
      </c>
      <c r="Q6068" s="5">
        <v>0</v>
      </c>
      <c r="R6068" s="5">
        <v>0</v>
      </c>
      <c r="S6068" s="5" t="s">
        <v>27</v>
      </c>
      <c r="T6068" s="5"/>
    </row>
    <row r="6069" spans="1:20" x14ac:dyDescent="0.25">
      <c r="A6069" s="5">
        <f>6062</f>
      </c>
      <c r="B6069" s="5" t="s">
        <v>6088</v>
      </c>
      <c r="C6069" s="5" t="s">
        <v>26</v>
      </c>
      <c r="D6069" s="5" t="s">
        <v>27</v>
      </c>
      <c r="E6069" s="5">
        <v>22</v>
      </c>
      <c r="F6069" s="5">
        <v>0</v>
      </c>
      <c r="G6069" s="5">
        <v>1</v>
      </c>
      <c r="H6069" s="5">
        <v>20</v>
      </c>
      <c r="I6069" s="5">
        <v>0</v>
      </c>
      <c r="J6069" s="5">
        <v>1</v>
      </c>
      <c r="K6069" s="5">
        <v>20</v>
      </c>
      <c r="L6069" s="5">
        <v>0</v>
      </c>
      <c r="M6069" s="5">
        <v>1</v>
      </c>
      <c r="N6069" s="5">
        <v>20</v>
      </c>
      <c r="O6069" s="5">
        <v>0</v>
      </c>
      <c r="P6069" s="5">
        <v>10</v>
      </c>
      <c r="Q6069" s="5">
        <v>0</v>
      </c>
      <c r="R6069" s="5">
        <v>0</v>
      </c>
      <c r="S6069" s="5" t="s">
        <v>27</v>
      </c>
      <c r="T6069" s="5"/>
    </row>
    <row r="6070" spans="1:20" x14ac:dyDescent="0.25">
      <c r="A6070" s="5">
        <f>6063</f>
      </c>
      <c r="B6070" s="5" t="s">
        <v>6089</v>
      </c>
      <c r="C6070" s="5" t="s">
        <v>26</v>
      </c>
      <c r="D6070" s="5" t="s">
        <v>27</v>
      </c>
      <c r="E6070" s="5">
        <v>22</v>
      </c>
      <c r="F6070" s="5">
        <v>0</v>
      </c>
      <c r="G6070" s="5">
        <v>1</v>
      </c>
      <c r="H6070" s="5">
        <v>20</v>
      </c>
      <c r="I6070" s="5">
        <v>0</v>
      </c>
      <c r="J6070" s="5">
        <v>1</v>
      </c>
      <c r="K6070" s="5">
        <v>20</v>
      </c>
      <c r="L6070" s="5">
        <v>0</v>
      </c>
      <c r="M6070" s="5">
        <v>1</v>
      </c>
      <c r="N6070" s="5">
        <v>20</v>
      </c>
      <c r="O6070" s="5">
        <v>0</v>
      </c>
      <c r="P6070" s="5">
        <v>10</v>
      </c>
      <c r="Q6070" s="5">
        <v>0</v>
      </c>
      <c r="R6070" s="5">
        <v>0</v>
      </c>
      <c r="S6070" s="5" t="s">
        <v>27</v>
      </c>
      <c r="T6070" s="5"/>
    </row>
    <row r="6071" spans="1:20" x14ac:dyDescent="0.25">
      <c r="A6071" s="5">
        <f>6064</f>
      </c>
      <c r="B6071" s="5" t="s">
        <v>6090</v>
      </c>
      <c r="C6071" s="5" t="s">
        <v>26</v>
      </c>
      <c r="D6071" s="5" t="s">
        <v>27</v>
      </c>
      <c r="E6071" s="5">
        <v>22</v>
      </c>
      <c r="F6071" s="5">
        <v>0</v>
      </c>
      <c r="G6071" s="5">
        <v>1</v>
      </c>
      <c r="H6071" s="5">
        <v>20</v>
      </c>
      <c r="I6071" s="5">
        <v>0</v>
      </c>
      <c r="J6071" s="5">
        <v>1</v>
      </c>
      <c r="K6071" s="5">
        <v>20</v>
      </c>
      <c r="L6071" s="5">
        <v>0</v>
      </c>
      <c r="M6071" s="5">
        <v>1</v>
      </c>
      <c r="N6071" s="5">
        <v>20</v>
      </c>
      <c r="O6071" s="5">
        <v>0</v>
      </c>
      <c r="P6071" s="5">
        <v>10</v>
      </c>
      <c r="Q6071" s="5">
        <v>0</v>
      </c>
      <c r="R6071" s="5">
        <v>0</v>
      </c>
      <c r="S6071" s="5" t="s">
        <v>27</v>
      </c>
      <c r="T6071" s="5"/>
    </row>
    <row r="6072" spans="1:20" x14ac:dyDescent="0.25">
      <c r="A6072" s="5">
        <f>6065</f>
      </c>
      <c r="B6072" s="5" t="s">
        <v>6091</v>
      </c>
      <c r="C6072" s="5" t="s">
        <v>26</v>
      </c>
      <c r="D6072" s="5" t="s">
        <v>27</v>
      </c>
      <c r="E6072" s="5">
        <v>22</v>
      </c>
      <c r="F6072" s="5">
        <v>0</v>
      </c>
      <c r="G6072" s="5">
        <v>1</v>
      </c>
      <c r="H6072" s="5">
        <v>20</v>
      </c>
      <c r="I6072" s="5">
        <v>23</v>
      </c>
      <c r="J6072" s="5">
        <v>1</v>
      </c>
      <c r="K6072" s="5">
        <v>20</v>
      </c>
      <c r="L6072" s="5">
        <v>21</v>
      </c>
      <c r="M6072" s="5">
        <v>1</v>
      </c>
      <c r="N6072" s="5">
        <v>20</v>
      </c>
      <c r="O6072" s="5">
        <v>0</v>
      </c>
      <c r="P6072" s="5">
        <v>10</v>
      </c>
      <c r="Q6072" s="5">
        <v>0</v>
      </c>
      <c r="R6072" s="5">
        <v>0</v>
      </c>
      <c r="S6072" s="5" t="s">
        <v>27</v>
      </c>
      <c r="T6072" s="5"/>
    </row>
    <row r="6073" spans="1:20" x14ac:dyDescent="0.25">
      <c r="A6073" s="5">
        <f>6066</f>
      </c>
      <c r="B6073" s="5" t="s">
        <v>6092</v>
      </c>
      <c r="C6073" s="5" t="s">
        <v>26</v>
      </c>
      <c r="D6073" s="5" t="s">
        <v>27</v>
      </c>
      <c r="E6073" s="5">
        <v>22</v>
      </c>
      <c r="F6073" s="5">
        <v>0</v>
      </c>
      <c r="G6073" s="5">
        <v>1</v>
      </c>
      <c r="H6073" s="5">
        <v>20</v>
      </c>
      <c r="I6073" s="5">
        <v>23</v>
      </c>
      <c r="J6073" s="5">
        <v>1</v>
      </c>
      <c r="K6073" s="5">
        <v>20</v>
      </c>
      <c r="L6073" s="5">
        <v>21</v>
      </c>
      <c r="M6073" s="5">
        <v>1</v>
      </c>
      <c r="N6073" s="5">
        <v>20</v>
      </c>
      <c r="O6073" s="5">
        <v>22</v>
      </c>
      <c r="P6073" s="5">
        <v>10</v>
      </c>
      <c r="Q6073" s="5">
        <v>0</v>
      </c>
      <c r="R6073" s="5">
        <v>0</v>
      </c>
      <c r="S6073" s="5" t="s">
        <v>27</v>
      </c>
      <c r="T6073" s="5"/>
    </row>
    <row r="6074" spans="1:20" x14ac:dyDescent="0.25">
      <c r="A6074" s="5">
        <f>6067</f>
      </c>
      <c r="B6074" s="5" t="s">
        <v>6093</v>
      </c>
      <c r="C6074" s="5" t="s">
        <v>26</v>
      </c>
      <c r="D6074" s="5" t="s">
        <v>27</v>
      </c>
      <c r="E6074" s="5">
        <v>22</v>
      </c>
      <c r="F6074" s="5">
        <v>0</v>
      </c>
      <c r="G6074" s="5">
        <v>1</v>
      </c>
      <c r="H6074" s="5">
        <v>20</v>
      </c>
      <c r="I6074" s="5">
        <v>23</v>
      </c>
      <c r="J6074" s="5">
        <v>1</v>
      </c>
      <c r="K6074" s="5">
        <v>20</v>
      </c>
      <c r="L6074" s="5">
        <v>21</v>
      </c>
      <c r="M6074" s="5">
        <v>1</v>
      </c>
      <c r="N6074" s="5">
        <v>20</v>
      </c>
      <c r="O6074" s="5">
        <v>22</v>
      </c>
      <c r="P6074" s="5">
        <v>10</v>
      </c>
      <c r="Q6074" s="5">
        <v>0</v>
      </c>
      <c r="R6074" s="5">
        <v>0</v>
      </c>
      <c r="S6074" s="5" t="s">
        <v>27</v>
      </c>
      <c r="T6074" s="5"/>
    </row>
    <row r="6075" spans="1:20" x14ac:dyDescent="0.25">
      <c r="A6075" s="5">
        <f>6068</f>
      </c>
      <c r="B6075" s="5" t="s">
        <v>6094</v>
      </c>
      <c r="C6075" s="5" t="s">
        <v>26</v>
      </c>
      <c r="D6075" s="5" t="s">
        <v>27</v>
      </c>
      <c r="E6075" s="5">
        <v>22</v>
      </c>
      <c r="F6075" s="5">
        <v>0</v>
      </c>
      <c r="G6075" s="5">
        <v>1</v>
      </c>
      <c r="H6075" s="5">
        <v>20</v>
      </c>
      <c r="I6075" s="5">
        <v>21</v>
      </c>
      <c r="J6075" s="5">
        <v>1</v>
      </c>
      <c r="K6075" s="5">
        <v>20</v>
      </c>
      <c r="L6075" s="5">
        <v>24</v>
      </c>
      <c r="M6075" s="5">
        <v>1</v>
      </c>
      <c r="N6075" s="5">
        <v>20</v>
      </c>
      <c r="O6075" s="5">
        <v>22</v>
      </c>
      <c r="P6075" s="5">
        <v>10</v>
      </c>
      <c r="Q6075" s="5">
        <v>0</v>
      </c>
      <c r="R6075" s="5">
        <v>0</v>
      </c>
      <c r="S6075" s="5" t="s">
        <v>27</v>
      </c>
      <c r="T6075" s="5"/>
    </row>
    <row r="6076" spans="1:20" x14ac:dyDescent="0.25">
      <c r="A6076" s="5">
        <f>6069</f>
      </c>
      <c r="B6076" s="5" t="s">
        <v>6095</v>
      </c>
      <c r="C6076" s="5" t="s">
        <v>26</v>
      </c>
      <c r="D6076" s="5" t="s">
        <v>27</v>
      </c>
      <c r="E6076" s="5">
        <v>22</v>
      </c>
      <c r="F6076" s="5">
        <v>0</v>
      </c>
      <c r="G6076" s="5">
        <v>1</v>
      </c>
      <c r="H6076" s="5">
        <v>20</v>
      </c>
      <c r="I6076" s="5">
        <v>26</v>
      </c>
      <c r="J6076" s="5">
        <v>1</v>
      </c>
      <c r="K6076" s="5">
        <v>20</v>
      </c>
      <c r="L6076" s="5">
        <v>20</v>
      </c>
      <c r="M6076" s="5">
        <v>1</v>
      </c>
      <c r="N6076" s="5">
        <v>20</v>
      </c>
      <c r="O6076" s="5">
        <v>23</v>
      </c>
      <c r="P6076" s="5">
        <v>10</v>
      </c>
      <c r="Q6076" s="5">
        <v>0</v>
      </c>
      <c r="R6076" s="5">
        <v>0</v>
      </c>
      <c r="S6076" s="5" t="s">
        <v>27</v>
      </c>
      <c r="T6076" s="5"/>
    </row>
    <row r="6077" spans="1:20" x14ac:dyDescent="0.25">
      <c r="A6077" s="5">
        <f>6070</f>
      </c>
      <c r="B6077" s="5" t="s">
        <v>6096</v>
      </c>
      <c r="C6077" s="5" t="s">
        <v>26</v>
      </c>
      <c r="D6077" s="5" t="s">
        <v>27</v>
      </c>
      <c r="E6077" s="5">
        <v>22</v>
      </c>
      <c r="F6077" s="5">
        <v>0</v>
      </c>
      <c r="G6077" s="5">
        <v>1</v>
      </c>
      <c r="H6077" s="5">
        <v>20</v>
      </c>
      <c r="I6077" s="5">
        <v>22</v>
      </c>
      <c r="J6077" s="5">
        <v>1</v>
      </c>
      <c r="K6077" s="5">
        <v>20</v>
      </c>
      <c r="L6077" s="5">
        <v>24</v>
      </c>
      <c r="M6077" s="5">
        <v>1</v>
      </c>
      <c r="N6077" s="5">
        <v>20</v>
      </c>
      <c r="O6077" s="5">
        <v>20</v>
      </c>
      <c r="P6077" s="5">
        <v>10</v>
      </c>
      <c r="Q6077" s="5">
        <v>0</v>
      </c>
      <c r="R6077" s="5">
        <v>0</v>
      </c>
      <c r="S6077" s="5" t="s">
        <v>27</v>
      </c>
      <c r="T6077" s="5"/>
    </row>
    <row r="6078" spans="1:20" x14ac:dyDescent="0.25">
      <c r="A6078" s="5">
        <f>6071</f>
      </c>
      <c r="B6078" s="5" t="s">
        <v>6097</v>
      </c>
      <c r="C6078" s="5" t="s">
        <v>26</v>
      </c>
      <c r="D6078" s="5" t="s">
        <v>27</v>
      </c>
      <c r="E6078" s="5">
        <v>22</v>
      </c>
      <c r="F6078" s="5">
        <v>0</v>
      </c>
      <c r="G6078" s="5">
        <v>1</v>
      </c>
      <c r="H6078" s="5">
        <v>20</v>
      </c>
      <c r="I6078" s="5">
        <v>22</v>
      </c>
      <c r="J6078" s="5">
        <v>1</v>
      </c>
      <c r="K6078" s="5">
        <v>20</v>
      </c>
      <c r="L6078" s="5">
        <v>24</v>
      </c>
      <c r="M6078" s="5">
        <v>1</v>
      </c>
      <c r="N6078" s="5">
        <v>20</v>
      </c>
      <c r="O6078" s="5">
        <v>20</v>
      </c>
      <c r="P6078" s="5">
        <v>10</v>
      </c>
      <c r="Q6078" s="5">
        <v>0</v>
      </c>
      <c r="R6078" s="5">
        <v>0</v>
      </c>
      <c r="S6078" s="5" t="s">
        <v>27</v>
      </c>
      <c r="T6078" s="5"/>
    </row>
    <row r="6079" spans="1:20" x14ac:dyDescent="0.25">
      <c r="A6079" s="5">
        <f>6072</f>
      </c>
      <c r="B6079" s="5" t="s">
        <v>6098</v>
      </c>
      <c r="C6079" s="5" t="s">
        <v>26</v>
      </c>
      <c r="D6079" s="5" t="s">
        <v>27</v>
      </c>
      <c r="E6079" s="5">
        <v>22</v>
      </c>
      <c r="F6079" s="5">
        <v>0</v>
      </c>
      <c r="G6079" s="5">
        <v>1</v>
      </c>
      <c r="H6079" s="5">
        <v>20</v>
      </c>
      <c r="I6079" s="5">
        <v>22</v>
      </c>
      <c r="J6079" s="5">
        <v>1</v>
      </c>
      <c r="K6079" s="5">
        <v>20</v>
      </c>
      <c r="L6079" s="5">
        <v>24</v>
      </c>
      <c r="M6079" s="5">
        <v>1</v>
      </c>
      <c r="N6079" s="5">
        <v>20</v>
      </c>
      <c r="O6079" s="5">
        <v>20</v>
      </c>
      <c r="P6079" s="5">
        <v>10</v>
      </c>
      <c r="Q6079" s="5">
        <v>0</v>
      </c>
      <c r="R6079" s="5">
        <v>0</v>
      </c>
      <c r="S6079" s="5" t="s">
        <v>27</v>
      </c>
      <c r="T6079" s="5"/>
    </row>
    <row r="6080" spans="1:20" x14ac:dyDescent="0.25">
      <c r="A6080" s="5">
        <f>6073</f>
      </c>
      <c r="B6080" s="5" t="s">
        <v>6099</v>
      </c>
      <c r="C6080" s="5" t="s">
        <v>26</v>
      </c>
      <c r="D6080" s="5" t="s">
        <v>27</v>
      </c>
      <c r="E6080" s="5">
        <v>22</v>
      </c>
      <c r="F6080" s="5">
        <v>0</v>
      </c>
      <c r="G6080" s="5">
        <v>1</v>
      </c>
      <c r="H6080" s="5">
        <v>20</v>
      </c>
      <c r="I6080" s="5">
        <v>22</v>
      </c>
      <c r="J6080" s="5">
        <v>1</v>
      </c>
      <c r="K6080" s="5">
        <v>20</v>
      </c>
      <c r="L6080" s="5">
        <v>24</v>
      </c>
      <c r="M6080" s="5">
        <v>1</v>
      </c>
      <c r="N6080" s="5">
        <v>20</v>
      </c>
      <c r="O6080" s="5">
        <v>20</v>
      </c>
      <c r="P6080" s="5">
        <v>10</v>
      </c>
      <c r="Q6080" s="5">
        <v>0</v>
      </c>
      <c r="R6080" s="5">
        <v>0</v>
      </c>
      <c r="S6080" s="5" t="s">
        <v>27</v>
      </c>
      <c r="T6080" s="5"/>
    </row>
    <row r="6081" spans="1:20" x14ac:dyDescent="0.25">
      <c r="A6081" s="5">
        <f>6074</f>
      </c>
      <c r="B6081" s="5" t="s">
        <v>6100</v>
      </c>
      <c r="C6081" s="5" t="s">
        <v>26</v>
      </c>
      <c r="D6081" s="5" t="s">
        <v>27</v>
      </c>
      <c r="E6081" s="5">
        <v>22</v>
      </c>
      <c r="F6081" s="5">
        <v>0</v>
      </c>
      <c r="G6081" s="5">
        <v>1</v>
      </c>
      <c r="H6081" s="5">
        <v>20</v>
      </c>
      <c r="I6081" s="5">
        <v>22</v>
      </c>
      <c r="J6081" s="5">
        <v>1</v>
      </c>
      <c r="K6081" s="5">
        <v>20</v>
      </c>
      <c r="L6081" s="5">
        <v>24</v>
      </c>
      <c r="M6081" s="5">
        <v>1</v>
      </c>
      <c r="N6081" s="5">
        <v>20</v>
      </c>
      <c r="O6081" s="5">
        <v>20</v>
      </c>
      <c r="P6081" s="5">
        <v>10</v>
      </c>
      <c r="Q6081" s="5">
        <v>0</v>
      </c>
      <c r="R6081" s="5">
        <v>0</v>
      </c>
      <c r="S6081" s="5" t="s">
        <v>27</v>
      </c>
      <c r="T6081" s="5"/>
    </row>
    <row r="6082" spans="1:20" x14ac:dyDescent="0.25">
      <c r="A6082" s="5">
        <f>6075</f>
      </c>
      <c r="B6082" s="5" t="s">
        <v>6101</v>
      </c>
      <c r="C6082" s="5" t="s">
        <v>26</v>
      </c>
      <c r="D6082" s="5" t="s">
        <v>27</v>
      </c>
      <c r="E6082" s="5">
        <v>22</v>
      </c>
      <c r="F6082" s="5">
        <v>0</v>
      </c>
      <c r="G6082" s="5">
        <v>1</v>
      </c>
      <c r="H6082" s="5">
        <v>20</v>
      </c>
      <c r="I6082" s="5">
        <v>22</v>
      </c>
      <c r="J6082" s="5">
        <v>1</v>
      </c>
      <c r="K6082" s="5">
        <v>20</v>
      </c>
      <c r="L6082" s="5">
        <v>24</v>
      </c>
      <c r="M6082" s="5">
        <v>1</v>
      </c>
      <c r="N6082" s="5">
        <v>20</v>
      </c>
      <c r="O6082" s="5">
        <v>20</v>
      </c>
      <c r="P6082" s="5">
        <v>10</v>
      </c>
      <c r="Q6082" s="5">
        <v>20</v>
      </c>
      <c r="R6082" s="5">
        <v>26</v>
      </c>
      <c r="S6082" s="5" t="s">
        <v>26</v>
      </c>
      <c r="T6082" s="5"/>
    </row>
    <row r="6083" spans="1:20" x14ac:dyDescent="0.25">
      <c r="A6083" s="5">
        <f>6076</f>
      </c>
      <c r="B6083" s="5" t="s">
        <v>6102</v>
      </c>
      <c r="C6083" s="5" t="s">
        <v>26</v>
      </c>
      <c r="D6083" s="5" t="s">
        <v>27</v>
      </c>
      <c r="E6083" s="5">
        <v>22</v>
      </c>
      <c r="F6083" s="5">
        <v>0</v>
      </c>
      <c r="G6083" s="5">
        <v>1</v>
      </c>
      <c r="H6083" s="5">
        <v>20</v>
      </c>
      <c r="I6083" s="5">
        <v>22</v>
      </c>
      <c r="J6083" s="5">
        <v>1</v>
      </c>
      <c r="K6083" s="5">
        <v>20</v>
      </c>
      <c r="L6083" s="5">
        <v>24</v>
      </c>
      <c r="M6083" s="5">
        <v>1</v>
      </c>
      <c r="N6083" s="5">
        <v>20</v>
      </c>
      <c r="O6083" s="5">
        <v>20</v>
      </c>
      <c r="P6083" s="5">
        <v>10</v>
      </c>
      <c r="Q6083" s="5">
        <v>20</v>
      </c>
      <c r="R6083" s="5">
        <v>26</v>
      </c>
      <c r="S6083" s="5" t="s">
        <v>26</v>
      </c>
      <c r="T6083" s="5"/>
    </row>
    <row r="6084" spans="1:20" x14ac:dyDescent="0.25">
      <c r="A6084" s="5">
        <f>6077</f>
      </c>
      <c r="B6084" s="5" t="s">
        <v>6103</v>
      </c>
      <c r="C6084" s="5" t="s">
        <v>26</v>
      </c>
      <c r="D6084" s="5" t="s">
        <v>27</v>
      </c>
      <c r="E6084" s="5">
        <v>22</v>
      </c>
      <c r="F6084" s="5">
        <v>0</v>
      </c>
      <c r="G6084" s="5">
        <v>1</v>
      </c>
      <c r="H6084" s="5">
        <v>20</v>
      </c>
      <c r="I6084" s="5">
        <v>22</v>
      </c>
      <c r="J6084" s="5">
        <v>1</v>
      </c>
      <c r="K6084" s="5">
        <v>20</v>
      </c>
      <c r="L6084" s="5">
        <v>24</v>
      </c>
      <c r="M6084" s="5">
        <v>1</v>
      </c>
      <c r="N6084" s="5">
        <v>20</v>
      </c>
      <c r="O6084" s="5">
        <v>20</v>
      </c>
      <c r="P6084" s="5">
        <v>10</v>
      </c>
      <c r="Q6084" s="5">
        <v>20</v>
      </c>
      <c r="R6084" s="5">
        <v>26</v>
      </c>
      <c r="S6084" s="5" t="s">
        <v>26</v>
      </c>
      <c r="T6084" s="5"/>
    </row>
    <row r="6085" spans="1:20" x14ac:dyDescent="0.25">
      <c r="A6085" s="5">
        <f>6078</f>
      </c>
      <c r="B6085" s="5" t="s">
        <v>6104</v>
      </c>
      <c r="C6085" s="5" t="s">
        <v>26</v>
      </c>
      <c r="D6085" s="5" t="s">
        <v>27</v>
      </c>
      <c r="E6085" s="5">
        <v>22</v>
      </c>
      <c r="F6085" s="5">
        <v>0</v>
      </c>
      <c r="G6085" s="5">
        <v>1</v>
      </c>
      <c r="H6085" s="5">
        <v>20</v>
      </c>
      <c r="I6085" s="5">
        <v>23</v>
      </c>
      <c r="J6085" s="5">
        <v>1</v>
      </c>
      <c r="K6085" s="5">
        <v>20</v>
      </c>
      <c r="L6085" s="5">
        <v>24</v>
      </c>
      <c r="M6085" s="5">
        <v>1</v>
      </c>
      <c r="N6085" s="5">
        <v>20</v>
      </c>
      <c r="O6085" s="5">
        <v>20</v>
      </c>
      <c r="P6085" s="5">
        <v>10</v>
      </c>
      <c r="Q6085" s="5">
        <v>20</v>
      </c>
      <c r="R6085" s="5">
        <v>26</v>
      </c>
      <c r="S6085" s="5" t="s">
        <v>26</v>
      </c>
      <c r="T6085" s="5"/>
    </row>
    <row r="6086" spans="1:20" x14ac:dyDescent="0.25">
      <c r="A6086" s="5">
        <f>6079</f>
      </c>
      <c r="B6086" s="5" t="s">
        <v>6105</v>
      </c>
      <c r="C6086" s="5" t="s">
        <v>26</v>
      </c>
      <c r="D6086" s="5" t="s">
        <v>27</v>
      </c>
      <c r="E6086" s="5">
        <v>22</v>
      </c>
      <c r="F6086" s="5">
        <v>0</v>
      </c>
      <c r="G6086" s="5">
        <v>1</v>
      </c>
      <c r="H6086" s="5">
        <v>20</v>
      </c>
      <c r="I6086" s="5">
        <v>20</v>
      </c>
      <c r="J6086" s="5">
        <v>1</v>
      </c>
      <c r="K6086" s="5">
        <v>20</v>
      </c>
      <c r="L6086" s="5">
        <v>21</v>
      </c>
      <c r="M6086" s="5">
        <v>1</v>
      </c>
      <c r="N6086" s="5">
        <v>20</v>
      </c>
      <c r="O6086" s="5">
        <v>24</v>
      </c>
      <c r="P6086" s="5">
        <v>10</v>
      </c>
      <c r="Q6086" s="5">
        <v>20</v>
      </c>
      <c r="R6086" s="5">
        <v>26</v>
      </c>
      <c r="S6086" s="5" t="s">
        <v>26</v>
      </c>
      <c r="T6086" s="5"/>
    </row>
    <row r="6087" spans="1:20" x14ac:dyDescent="0.25">
      <c r="A6087" s="5">
        <f>6080</f>
      </c>
      <c r="B6087" s="5" t="s">
        <v>6106</v>
      </c>
      <c r="C6087" s="5" t="s">
        <v>26</v>
      </c>
      <c r="D6087" s="5" t="s">
        <v>27</v>
      </c>
      <c r="E6087" s="5">
        <v>22</v>
      </c>
      <c r="F6087" s="5">
        <v>0</v>
      </c>
      <c r="G6087" s="5">
        <v>1</v>
      </c>
      <c r="H6087" s="5">
        <v>20</v>
      </c>
      <c r="I6087" s="5">
        <v>23</v>
      </c>
      <c r="J6087" s="5">
        <v>1</v>
      </c>
      <c r="K6087" s="5">
        <v>20</v>
      </c>
      <c r="L6087" s="5">
        <v>25</v>
      </c>
      <c r="M6087" s="5">
        <v>1</v>
      </c>
      <c r="N6087" s="5">
        <v>20</v>
      </c>
      <c r="O6087" s="5">
        <v>21</v>
      </c>
      <c r="P6087" s="5">
        <v>10</v>
      </c>
      <c r="Q6087" s="5">
        <v>20</v>
      </c>
      <c r="R6087" s="5">
        <v>26</v>
      </c>
      <c r="S6087" s="5" t="s">
        <v>26</v>
      </c>
      <c r="T6087" s="5"/>
    </row>
    <row r="6088" spans="1:20" x14ac:dyDescent="0.25">
      <c r="A6088" s="5">
        <f>6081</f>
      </c>
      <c r="B6088" s="5" t="s">
        <v>6107</v>
      </c>
      <c r="C6088" s="5" t="s">
        <v>26</v>
      </c>
      <c r="D6088" s="5" t="s">
        <v>27</v>
      </c>
      <c r="E6088" s="5">
        <v>22</v>
      </c>
      <c r="F6088" s="5">
        <v>0</v>
      </c>
      <c r="G6088" s="5">
        <v>1</v>
      </c>
      <c r="H6088" s="5">
        <v>20</v>
      </c>
      <c r="I6088" s="5">
        <v>21</v>
      </c>
      <c r="J6088" s="5">
        <v>1</v>
      </c>
      <c r="K6088" s="5">
        <v>20</v>
      </c>
      <c r="L6088" s="5">
        <v>20</v>
      </c>
      <c r="M6088" s="5">
        <v>1</v>
      </c>
      <c r="N6088" s="5">
        <v>20</v>
      </c>
      <c r="O6088" s="5">
        <v>21</v>
      </c>
      <c r="P6088" s="5">
        <v>10</v>
      </c>
      <c r="Q6088" s="5">
        <v>20</v>
      </c>
      <c r="R6088" s="5">
        <v>26</v>
      </c>
      <c r="S6088" s="5" t="s">
        <v>26</v>
      </c>
      <c r="T6088" s="5"/>
    </row>
    <row r="6089" spans="1:20" x14ac:dyDescent="0.25">
      <c r="A6089" s="5">
        <f>6082</f>
      </c>
      <c r="B6089" s="5" t="s">
        <v>6108</v>
      </c>
      <c r="C6089" s="5" t="s">
        <v>26</v>
      </c>
      <c r="D6089" s="5" t="s">
        <v>27</v>
      </c>
      <c r="E6089" s="5">
        <v>22</v>
      </c>
      <c r="F6089" s="5">
        <v>0</v>
      </c>
      <c r="G6089" s="5">
        <v>1</v>
      </c>
      <c r="H6089" s="5">
        <v>20</v>
      </c>
      <c r="I6089" s="5">
        <v>24</v>
      </c>
      <c r="J6089" s="5">
        <v>1</v>
      </c>
      <c r="K6089" s="5">
        <v>20</v>
      </c>
      <c r="L6089" s="5">
        <v>20</v>
      </c>
      <c r="M6089" s="5">
        <v>1</v>
      </c>
      <c r="N6089" s="5">
        <v>20</v>
      </c>
      <c r="O6089" s="5">
        <v>23</v>
      </c>
      <c r="P6089" s="5">
        <v>10</v>
      </c>
      <c r="Q6089" s="5">
        <v>20</v>
      </c>
      <c r="R6089" s="5">
        <v>26</v>
      </c>
      <c r="S6089" s="5" t="s">
        <v>26</v>
      </c>
      <c r="T6089" s="5"/>
    </row>
    <row r="6090" spans="1:20" x14ac:dyDescent="0.25">
      <c r="A6090" s="5">
        <f>6083</f>
      </c>
      <c r="B6090" s="5" t="s">
        <v>6109</v>
      </c>
      <c r="C6090" s="5" t="s">
        <v>26</v>
      </c>
      <c r="D6090" s="5" t="s">
        <v>27</v>
      </c>
      <c r="E6090" s="5">
        <v>22</v>
      </c>
      <c r="F6090" s="5">
        <v>0</v>
      </c>
      <c r="G6090" s="5">
        <v>1</v>
      </c>
      <c r="H6090" s="5">
        <v>20</v>
      </c>
      <c r="I6090" s="5">
        <v>24</v>
      </c>
      <c r="J6090" s="5">
        <v>1</v>
      </c>
      <c r="K6090" s="5">
        <v>20</v>
      </c>
      <c r="L6090" s="5">
        <v>23</v>
      </c>
      <c r="M6090" s="5">
        <v>1</v>
      </c>
      <c r="N6090" s="5">
        <v>20</v>
      </c>
      <c r="O6090" s="5">
        <v>25</v>
      </c>
      <c r="P6090" s="5">
        <v>10</v>
      </c>
      <c r="Q6090" s="5">
        <v>20</v>
      </c>
      <c r="R6090" s="5">
        <v>26</v>
      </c>
      <c r="S6090" s="5" t="s">
        <v>26</v>
      </c>
      <c r="T6090" s="5"/>
    </row>
    <row r="6091" spans="1:20" x14ac:dyDescent="0.25">
      <c r="A6091" s="5">
        <f>6084</f>
      </c>
      <c r="B6091" s="5" t="s">
        <v>6110</v>
      </c>
      <c r="C6091" s="5" t="s">
        <v>26</v>
      </c>
      <c r="D6091" s="5" t="s">
        <v>27</v>
      </c>
      <c r="E6091" s="5">
        <v>22</v>
      </c>
      <c r="F6091" s="5">
        <v>0</v>
      </c>
      <c r="G6091" s="5">
        <v>1</v>
      </c>
      <c r="H6091" s="5">
        <v>20</v>
      </c>
      <c r="I6091" s="5">
        <v>21</v>
      </c>
      <c r="J6091" s="5">
        <v>1</v>
      </c>
      <c r="K6091" s="5">
        <v>20</v>
      </c>
      <c r="L6091" s="5">
        <v>20</v>
      </c>
      <c r="M6091" s="5">
        <v>1</v>
      </c>
      <c r="N6091" s="5">
        <v>20</v>
      </c>
      <c r="O6091" s="5">
        <v>23</v>
      </c>
      <c r="P6091" s="5">
        <v>10</v>
      </c>
      <c r="Q6091" s="5">
        <v>20</v>
      </c>
      <c r="R6091" s="5">
        <v>26</v>
      </c>
      <c r="S6091" s="5" t="s">
        <v>26</v>
      </c>
      <c r="T6091" s="5"/>
    </row>
    <row r="6092" spans="1:20" x14ac:dyDescent="0.25">
      <c r="A6092" s="5">
        <f>6085</f>
      </c>
      <c r="B6092" s="5" t="s">
        <v>6111</v>
      </c>
      <c r="C6092" s="5" t="s">
        <v>26</v>
      </c>
      <c r="D6092" s="5" t="s">
        <v>27</v>
      </c>
      <c r="E6092" s="5">
        <v>22</v>
      </c>
      <c r="F6092" s="5">
        <v>0</v>
      </c>
      <c r="G6092" s="5">
        <v>1</v>
      </c>
      <c r="H6092" s="5">
        <v>20</v>
      </c>
      <c r="I6092" s="5">
        <v>24</v>
      </c>
      <c r="J6092" s="5">
        <v>1</v>
      </c>
      <c r="K6092" s="5">
        <v>20</v>
      </c>
      <c r="L6092" s="5">
        <v>23</v>
      </c>
      <c r="M6092" s="5">
        <v>1</v>
      </c>
      <c r="N6092" s="5">
        <v>20</v>
      </c>
      <c r="O6092" s="5">
        <v>23</v>
      </c>
      <c r="P6092" s="5">
        <v>10</v>
      </c>
      <c r="Q6092" s="5">
        <v>20</v>
      </c>
      <c r="R6092" s="5">
        <v>26</v>
      </c>
      <c r="S6092" s="5" t="s">
        <v>26</v>
      </c>
      <c r="T6092" s="5"/>
    </row>
    <row r="6093" spans="1:20" x14ac:dyDescent="0.25">
      <c r="A6093" s="5">
        <f>6086</f>
      </c>
      <c r="B6093" s="5" t="s">
        <v>6112</v>
      </c>
      <c r="C6093" s="5" t="s">
        <v>26</v>
      </c>
      <c r="D6093" s="5" t="s">
        <v>27</v>
      </c>
      <c r="E6093" s="5">
        <v>22</v>
      </c>
      <c r="F6093" s="5">
        <v>0</v>
      </c>
      <c r="G6093" s="5">
        <v>1</v>
      </c>
      <c r="H6093" s="5">
        <v>20</v>
      </c>
      <c r="I6093" s="5">
        <v>21</v>
      </c>
      <c r="J6093" s="5">
        <v>1</v>
      </c>
      <c r="K6093" s="5">
        <v>20</v>
      </c>
      <c r="L6093" s="5">
        <v>25</v>
      </c>
      <c r="M6093" s="5">
        <v>1</v>
      </c>
      <c r="N6093" s="5">
        <v>20</v>
      </c>
      <c r="O6093" s="5">
        <v>24</v>
      </c>
      <c r="P6093" s="5">
        <v>10</v>
      </c>
      <c r="Q6093" s="5">
        <v>20</v>
      </c>
      <c r="R6093" s="5">
        <v>26</v>
      </c>
      <c r="S6093" s="5" t="s">
        <v>26</v>
      </c>
      <c r="T6093" s="5"/>
    </row>
    <row r="6094" spans="1:20" x14ac:dyDescent="0.25">
      <c r="A6094" s="5">
        <f>6087</f>
      </c>
      <c r="B6094" s="5" t="s">
        <v>6113</v>
      </c>
      <c r="C6094" s="5" t="s">
        <v>26</v>
      </c>
      <c r="D6094" s="5" t="s">
        <v>27</v>
      </c>
      <c r="E6094" s="5">
        <v>22</v>
      </c>
      <c r="F6094" s="5">
        <v>0</v>
      </c>
      <c r="G6094" s="5">
        <v>1</v>
      </c>
      <c r="H6094" s="5">
        <v>20</v>
      </c>
      <c r="I6094" s="5">
        <v>21</v>
      </c>
      <c r="J6094" s="5">
        <v>1</v>
      </c>
      <c r="K6094" s="5">
        <v>20</v>
      </c>
      <c r="L6094" s="5">
        <v>25</v>
      </c>
      <c r="M6094" s="5">
        <v>1</v>
      </c>
      <c r="N6094" s="5">
        <v>20</v>
      </c>
      <c r="O6094" s="5">
        <v>24</v>
      </c>
      <c r="P6094" s="5">
        <v>10</v>
      </c>
      <c r="Q6094" s="5">
        <v>20</v>
      </c>
      <c r="R6094" s="5">
        <v>26</v>
      </c>
      <c r="S6094" s="5" t="s">
        <v>26</v>
      </c>
      <c r="T6094" s="5"/>
    </row>
    <row r="6095" spans="1:20" x14ac:dyDescent="0.25">
      <c r="A6095" s="5">
        <f>6088</f>
      </c>
      <c r="B6095" s="5" t="s">
        <v>6114</v>
      </c>
      <c r="C6095" s="5" t="s">
        <v>26</v>
      </c>
      <c r="D6095" s="5" t="s">
        <v>27</v>
      </c>
      <c r="E6095" s="5">
        <v>22</v>
      </c>
      <c r="F6095" s="5">
        <v>0</v>
      </c>
      <c r="G6095" s="5">
        <v>1</v>
      </c>
      <c r="H6095" s="5">
        <v>20</v>
      </c>
      <c r="I6095" s="5">
        <v>21</v>
      </c>
      <c r="J6095" s="5">
        <v>1</v>
      </c>
      <c r="K6095" s="5">
        <v>20</v>
      </c>
      <c r="L6095" s="5">
        <v>25</v>
      </c>
      <c r="M6095" s="5">
        <v>1</v>
      </c>
      <c r="N6095" s="5">
        <v>20</v>
      </c>
      <c r="O6095" s="5">
        <v>24</v>
      </c>
      <c r="P6095" s="5">
        <v>10</v>
      </c>
      <c r="Q6095" s="5">
        <v>20</v>
      </c>
      <c r="R6095" s="5">
        <v>26</v>
      </c>
      <c r="S6095" s="5" t="s">
        <v>26</v>
      </c>
      <c r="T6095" s="5"/>
    </row>
    <row r="6096" spans="1:20" x14ac:dyDescent="0.25">
      <c r="A6096" s="5">
        <f>6089</f>
      </c>
      <c r="B6096" s="5" t="s">
        <v>6115</v>
      </c>
      <c r="C6096" s="5" t="s">
        <v>26</v>
      </c>
      <c r="D6096" s="5" t="s">
        <v>27</v>
      </c>
      <c r="E6096" s="5">
        <v>22</v>
      </c>
      <c r="F6096" s="5">
        <v>0</v>
      </c>
      <c r="G6096" s="5">
        <v>1</v>
      </c>
      <c r="H6096" s="5">
        <v>20</v>
      </c>
      <c r="I6096" s="5">
        <v>21</v>
      </c>
      <c r="J6096" s="5">
        <v>1</v>
      </c>
      <c r="K6096" s="5">
        <v>20</v>
      </c>
      <c r="L6096" s="5">
        <v>25</v>
      </c>
      <c r="M6096" s="5">
        <v>1</v>
      </c>
      <c r="N6096" s="5">
        <v>20</v>
      </c>
      <c r="O6096" s="5">
        <v>24</v>
      </c>
      <c r="P6096" s="5">
        <v>10</v>
      </c>
      <c r="Q6096" s="5">
        <v>20</v>
      </c>
      <c r="R6096" s="5">
        <v>26</v>
      </c>
      <c r="S6096" s="5" t="s">
        <v>26</v>
      </c>
      <c r="T6096" s="5"/>
    </row>
    <row r="6097" spans="1:20" x14ac:dyDescent="0.25">
      <c r="A6097" s="5">
        <f>6090</f>
      </c>
      <c r="B6097" s="5" t="s">
        <v>6116</v>
      </c>
      <c r="C6097" s="5" t="s">
        <v>26</v>
      </c>
      <c r="D6097" s="5" t="s">
        <v>27</v>
      </c>
      <c r="E6097" s="5">
        <v>22</v>
      </c>
      <c r="F6097" s="5">
        <v>0</v>
      </c>
      <c r="G6097" s="5">
        <v>1</v>
      </c>
      <c r="H6097" s="5">
        <v>20</v>
      </c>
      <c r="I6097" s="5">
        <v>21</v>
      </c>
      <c r="J6097" s="5">
        <v>1</v>
      </c>
      <c r="K6097" s="5">
        <v>20</v>
      </c>
      <c r="L6097" s="5">
        <v>25</v>
      </c>
      <c r="M6097" s="5">
        <v>1</v>
      </c>
      <c r="N6097" s="5">
        <v>20</v>
      </c>
      <c r="O6097" s="5">
        <v>24</v>
      </c>
      <c r="P6097" s="5">
        <v>10</v>
      </c>
      <c r="Q6097" s="5">
        <v>20</v>
      </c>
      <c r="R6097" s="5">
        <v>26</v>
      </c>
      <c r="S6097" s="5" t="s">
        <v>26</v>
      </c>
      <c r="T6097" s="5"/>
    </row>
    <row r="6098" spans="1:20" x14ac:dyDescent="0.25">
      <c r="A6098" s="5">
        <f>6091</f>
      </c>
      <c r="B6098" s="5" t="s">
        <v>6117</v>
      </c>
      <c r="C6098" s="5" t="s">
        <v>26</v>
      </c>
      <c r="D6098" s="5" t="s">
        <v>27</v>
      </c>
      <c r="E6098" s="5">
        <v>22</v>
      </c>
      <c r="F6098" s="5">
        <v>0</v>
      </c>
      <c r="G6098" s="5">
        <v>1</v>
      </c>
      <c r="H6098" s="5">
        <v>20</v>
      </c>
      <c r="I6098" s="5">
        <v>21</v>
      </c>
      <c r="J6098" s="5">
        <v>1</v>
      </c>
      <c r="K6098" s="5">
        <v>20</v>
      </c>
      <c r="L6098" s="5">
        <v>25</v>
      </c>
      <c r="M6098" s="5">
        <v>1</v>
      </c>
      <c r="N6098" s="5">
        <v>20</v>
      </c>
      <c r="O6098" s="5">
        <v>24</v>
      </c>
      <c r="P6098" s="5">
        <v>10</v>
      </c>
      <c r="Q6098" s="5">
        <v>20</v>
      </c>
      <c r="R6098" s="5">
        <v>26</v>
      </c>
      <c r="S6098" s="5" t="s">
        <v>26</v>
      </c>
      <c r="T6098" s="5"/>
    </row>
    <row r="6099" spans="1:20" x14ac:dyDescent="0.25">
      <c r="A6099" s="5">
        <f>6092</f>
      </c>
      <c r="B6099" s="5" t="s">
        <v>6118</v>
      </c>
      <c r="C6099" s="5" t="s">
        <v>26</v>
      </c>
      <c r="D6099" s="5" t="s">
        <v>27</v>
      </c>
      <c r="E6099" s="5">
        <v>22</v>
      </c>
      <c r="F6099" s="5">
        <v>0</v>
      </c>
      <c r="G6099" s="5">
        <v>1</v>
      </c>
      <c r="H6099" s="5">
        <v>20</v>
      </c>
      <c r="I6099" s="5">
        <v>21</v>
      </c>
      <c r="J6099" s="5">
        <v>1</v>
      </c>
      <c r="K6099" s="5">
        <v>20</v>
      </c>
      <c r="L6099" s="5">
        <v>25</v>
      </c>
      <c r="M6099" s="5">
        <v>1</v>
      </c>
      <c r="N6099" s="5">
        <v>20</v>
      </c>
      <c r="O6099" s="5">
        <v>24</v>
      </c>
      <c r="P6099" s="5">
        <v>10</v>
      </c>
      <c r="Q6099" s="5">
        <v>20</v>
      </c>
      <c r="R6099" s="5">
        <v>26</v>
      </c>
      <c r="S6099" s="5" t="s">
        <v>26</v>
      </c>
      <c r="T6099" s="5"/>
    </row>
    <row r="6100" spans="1:20" x14ac:dyDescent="0.25">
      <c r="A6100" s="5">
        <f>6093</f>
      </c>
      <c r="B6100" s="5" t="s">
        <v>6119</v>
      </c>
      <c r="C6100" s="5" t="s">
        <v>26</v>
      </c>
      <c r="D6100" s="5" t="s">
        <v>27</v>
      </c>
      <c r="E6100" s="5">
        <v>22</v>
      </c>
      <c r="F6100" s="5">
        <v>0</v>
      </c>
      <c r="G6100" s="5">
        <v>1</v>
      </c>
      <c r="H6100" s="5">
        <v>20</v>
      </c>
      <c r="I6100" s="5">
        <v>21</v>
      </c>
      <c r="J6100" s="5">
        <v>1</v>
      </c>
      <c r="K6100" s="5">
        <v>20</v>
      </c>
      <c r="L6100" s="5">
        <v>25</v>
      </c>
      <c r="M6100" s="5">
        <v>1</v>
      </c>
      <c r="N6100" s="5">
        <v>20</v>
      </c>
      <c r="O6100" s="5">
        <v>24</v>
      </c>
      <c r="P6100" s="5">
        <v>10</v>
      </c>
      <c r="Q6100" s="5">
        <v>20</v>
      </c>
      <c r="R6100" s="5">
        <v>26</v>
      </c>
      <c r="S6100" s="5" t="s">
        <v>26</v>
      </c>
      <c r="T6100" s="5"/>
    </row>
    <row r="6101" spans="1:20" x14ac:dyDescent="0.25">
      <c r="A6101" s="5">
        <f>6094</f>
      </c>
      <c r="B6101" s="5" t="s">
        <v>6120</v>
      </c>
      <c r="C6101" s="5" t="s">
        <v>26</v>
      </c>
      <c r="D6101" s="5" t="s">
        <v>27</v>
      </c>
      <c r="E6101" s="5">
        <v>22</v>
      </c>
      <c r="F6101" s="5">
        <v>0</v>
      </c>
      <c r="G6101" s="5">
        <v>1</v>
      </c>
      <c r="H6101" s="5">
        <v>20</v>
      </c>
      <c r="I6101" s="5">
        <v>21</v>
      </c>
      <c r="J6101" s="5">
        <v>1</v>
      </c>
      <c r="K6101" s="5">
        <v>20</v>
      </c>
      <c r="L6101" s="5">
        <v>25</v>
      </c>
      <c r="M6101" s="5">
        <v>1</v>
      </c>
      <c r="N6101" s="5">
        <v>20</v>
      </c>
      <c r="O6101" s="5">
        <v>24</v>
      </c>
      <c r="P6101" s="5">
        <v>10</v>
      </c>
      <c r="Q6101" s="5">
        <v>20</v>
      </c>
      <c r="R6101" s="5">
        <v>26</v>
      </c>
      <c r="S6101" s="5" t="s">
        <v>26</v>
      </c>
      <c r="T6101" s="5"/>
    </row>
    <row r="6102" spans="1:20" x14ac:dyDescent="0.25">
      <c r="A6102" s="5">
        <f>6095</f>
      </c>
      <c r="B6102" s="5" t="s">
        <v>6121</v>
      </c>
      <c r="C6102" s="5" t="s">
        <v>26</v>
      </c>
      <c r="D6102" s="5" t="s">
        <v>27</v>
      </c>
      <c r="E6102" s="5">
        <v>22</v>
      </c>
      <c r="F6102" s="5">
        <v>0</v>
      </c>
      <c r="G6102" s="5">
        <v>1</v>
      </c>
      <c r="H6102" s="5">
        <v>20</v>
      </c>
      <c r="I6102" s="5">
        <v>21</v>
      </c>
      <c r="J6102" s="5">
        <v>1</v>
      </c>
      <c r="K6102" s="5">
        <v>20</v>
      </c>
      <c r="L6102" s="5">
        <v>25</v>
      </c>
      <c r="M6102" s="5">
        <v>1</v>
      </c>
      <c r="N6102" s="5">
        <v>20</v>
      </c>
      <c r="O6102" s="5">
        <v>24</v>
      </c>
      <c r="P6102" s="5">
        <v>10</v>
      </c>
      <c r="Q6102" s="5">
        <v>20</v>
      </c>
      <c r="R6102" s="5">
        <v>26</v>
      </c>
      <c r="S6102" s="5" t="s">
        <v>26</v>
      </c>
      <c r="T6102" s="5"/>
    </row>
    <row r="6103" spans="1:20" x14ac:dyDescent="0.25">
      <c r="A6103" s="5">
        <f>6096</f>
      </c>
      <c r="B6103" s="5" t="s">
        <v>6122</v>
      </c>
      <c r="C6103" s="5" t="s">
        <v>26</v>
      </c>
      <c r="D6103" s="5" t="s">
        <v>27</v>
      </c>
      <c r="E6103" s="5">
        <v>22</v>
      </c>
      <c r="F6103" s="5">
        <v>0</v>
      </c>
      <c r="G6103" s="5">
        <v>1</v>
      </c>
      <c r="H6103" s="5">
        <v>20</v>
      </c>
      <c r="I6103" s="5">
        <v>21</v>
      </c>
      <c r="J6103" s="5">
        <v>1</v>
      </c>
      <c r="K6103" s="5">
        <v>20</v>
      </c>
      <c r="L6103" s="5">
        <v>25</v>
      </c>
      <c r="M6103" s="5">
        <v>1</v>
      </c>
      <c r="N6103" s="5">
        <v>20</v>
      </c>
      <c r="O6103" s="5">
        <v>24</v>
      </c>
      <c r="P6103" s="5">
        <v>10</v>
      </c>
      <c r="Q6103" s="5">
        <v>20</v>
      </c>
      <c r="R6103" s="5">
        <v>26</v>
      </c>
      <c r="S6103" s="5" t="s">
        <v>26</v>
      </c>
      <c r="T6103" s="5"/>
    </row>
    <row r="6104" spans="1:20" x14ac:dyDescent="0.25">
      <c r="A6104" s="5">
        <f>6097</f>
      </c>
      <c r="B6104" s="5" t="s">
        <v>6123</v>
      </c>
      <c r="C6104" s="5" t="s">
        <v>26</v>
      </c>
      <c r="D6104" s="5" t="s">
        <v>27</v>
      </c>
      <c r="E6104" s="5">
        <v>22</v>
      </c>
      <c r="F6104" s="5">
        <v>0</v>
      </c>
      <c r="G6104" s="5">
        <v>1</v>
      </c>
      <c r="H6104" s="5">
        <v>20</v>
      </c>
      <c r="I6104" s="5">
        <v>21</v>
      </c>
      <c r="J6104" s="5">
        <v>1</v>
      </c>
      <c r="K6104" s="5">
        <v>20</v>
      </c>
      <c r="L6104" s="5">
        <v>25</v>
      </c>
      <c r="M6104" s="5">
        <v>1</v>
      </c>
      <c r="N6104" s="5">
        <v>20</v>
      </c>
      <c r="O6104" s="5">
        <v>24</v>
      </c>
      <c r="P6104" s="5">
        <v>10</v>
      </c>
      <c r="Q6104" s="5">
        <v>20</v>
      </c>
      <c r="R6104" s="5">
        <v>26</v>
      </c>
      <c r="S6104" s="5" t="s">
        <v>26</v>
      </c>
      <c r="T6104" s="5"/>
    </row>
    <row r="6105" spans="1:20" x14ac:dyDescent="0.25">
      <c r="A6105" s="5">
        <f>6098</f>
      </c>
      <c r="B6105" s="5" t="s">
        <v>6124</v>
      </c>
      <c r="C6105" s="5" t="s">
        <v>26</v>
      </c>
      <c r="D6105" s="5" t="s">
        <v>27</v>
      </c>
      <c r="E6105" s="5">
        <v>22</v>
      </c>
      <c r="F6105" s="5">
        <v>0</v>
      </c>
      <c r="G6105" s="5">
        <v>1</v>
      </c>
      <c r="H6105" s="5">
        <v>20</v>
      </c>
      <c r="I6105" s="5">
        <v>21</v>
      </c>
      <c r="J6105" s="5">
        <v>1</v>
      </c>
      <c r="K6105" s="5">
        <v>20</v>
      </c>
      <c r="L6105" s="5">
        <v>25</v>
      </c>
      <c r="M6105" s="5">
        <v>1</v>
      </c>
      <c r="N6105" s="5">
        <v>20</v>
      </c>
      <c r="O6105" s="5">
        <v>24</v>
      </c>
      <c r="P6105" s="5">
        <v>10</v>
      </c>
      <c r="Q6105" s="5">
        <v>20</v>
      </c>
      <c r="R6105" s="5">
        <v>26</v>
      </c>
      <c r="S6105" s="5" t="s">
        <v>26</v>
      </c>
      <c r="T6105" s="5"/>
    </row>
    <row r="6106" spans="1:20" x14ac:dyDescent="0.25">
      <c r="A6106" s="5">
        <f>6099</f>
      </c>
      <c r="B6106" s="5" t="s">
        <v>6125</v>
      </c>
      <c r="C6106" s="5" t="s">
        <v>26</v>
      </c>
      <c r="D6106" s="5" t="s">
        <v>27</v>
      </c>
      <c r="E6106" s="5">
        <v>22</v>
      </c>
      <c r="F6106" s="5">
        <v>0</v>
      </c>
      <c r="G6106" s="5">
        <v>1</v>
      </c>
      <c r="H6106" s="5">
        <v>20</v>
      </c>
      <c r="I6106" s="5">
        <v>21</v>
      </c>
      <c r="J6106" s="5">
        <v>1</v>
      </c>
      <c r="K6106" s="5">
        <v>20</v>
      </c>
      <c r="L6106" s="5">
        <v>25</v>
      </c>
      <c r="M6106" s="5">
        <v>1</v>
      </c>
      <c r="N6106" s="5">
        <v>20</v>
      </c>
      <c r="O6106" s="5">
        <v>24</v>
      </c>
      <c r="P6106" s="5">
        <v>10</v>
      </c>
      <c r="Q6106" s="5">
        <v>20</v>
      </c>
      <c r="R6106" s="5">
        <v>26</v>
      </c>
      <c r="S6106" s="5" t="s">
        <v>26</v>
      </c>
      <c r="T6106" s="5"/>
    </row>
    <row r="6107" spans="1:20" x14ac:dyDescent="0.25">
      <c r="A6107" s="5">
        <f>6100</f>
      </c>
      <c r="B6107" s="5" t="s">
        <v>6126</v>
      </c>
      <c r="C6107" s="5" t="s">
        <v>26</v>
      </c>
      <c r="D6107" s="5" t="s">
        <v>27</v>
      </c>
      <c r="E6107" s="5">
        <v>22</v>
      </c>
      <c r="F6107" s="5">
        <v>0</v>
      </c>
      <c r="G6107" s="5">
        <v>1</v>
      </c>
      <c r="H6107" s="5">
        <v>20</v>
      </c>
      <c r="I6107" s="5">
        <v>21</v>
      </c>
      <c r="J6107" s="5">
        <v>1</v>
      </c>
      <c r="K6107" s="5">
        <v>20</v>
      </c>
      <c r="L6107" s="5">
        <v>25</v>
      </c>
      <c r="M6107" s="5">
        <v>1</v>
      </c>
      <c r="N6107" s="5">
        <v>20</v>
      </c>
      <c r="O6107" s="5">
        <v>24</v>
      </c>
      <c r="P6107" s="5">
        <v>10</v>
      </c>
      <c r="Q6107" s="5">
        <v>20</v>
      </c>
      <c r="R6107" s="5">
        <v>26</v>
      </c>
      <c r="S6107" s="5" t="s">
        <v>26</v>
      </c>
      <c r="T6107" s="5"/>
    </row>
    <row r="6108" spans="1:20" x14ac:dyDescent="0.25">
      <c r="A6108" s="5">
        <f>6101</f>
      </c>
      <c r="B6108" s="5" t="s">
        <v>6127</v>
      </c>
      <c r="C6108" s="5" t="s">
        <v>26</v>
      </c>
      <c r="D6108" s="5" t="s">
        <v>27</v>
      </c>
      <c r="E6108" s="5">
        <v>22</v>
      </c>
      <c r="F6108" s="5">
        <v>0</v>
      </c>
      <c r="G6108" s="5">
        <v>1</v>
      </c>
      <c r="H6108" s="5">
        <v>20</v>
      </c>
      <c r="I6108" s="5">
        <v>21</v>
      </c>
      <c r="J6108" s="5">
        <v>1</v>
      </c>
      <c r="K6108" s="5">
        <v>20</v>
      </c>
      <c r="L6108" s="5">
        <v>25</v>
      </c>
      <c r="M6108" s="5">
        <v>1</v>
      </c>
      <c r="N6108" s="5">
        <v>20</v>
      </c>
      <c r="O6108" s="5">
        <v>24</v>
      </c>
      <c r="P6108" s="5">
        <v>10</v>
      </c>
      <c r="Q6108" s="5">
        <v>20</v>
      </c>
      <c r="R6108" s="5">
        <v>26</v>
      </c>
      <c r="S6108" s="5" t="s">
        <v>26</v>
      </c>
      <c r="T6108" s="5"/>
    </row>
    <row r="6109" spans="1:20" x14ac:dyDescent="0.25">
      <c r="A6109" s="5">
        <f>6102</f>
      </c>
      <c r="B6109" s="5" t="s">
        <v>6128</v>
      </c>
      <c r="C6109" s="5" t="s">
        <v>26</v>
      </c>
      <c r="D6109" s="5" t="s">
        <v>27</v>
      </c>
      <c r="E6109" s="5">
        <v>22</v>
      </c>
      <c r="F6109" s="5">
        <v>0</v>
      </c>
      <c r="G6109" s="5">
        <v>1</v>
      </c>
      <c r="H6109" s="5">
        <v>20</v>
      </c>
      <c r="I6109" s="5">
        <v>21</v>
      </c>
      <c r="J6109" s="5">
        <v>1</v>
      </c>
      <c r="K6109" s="5">
        <v>20</v>
      </c>
      <c r="L6109" s="5">
        <v>25</v>
      </c>
      <c r="M6109" s="5">
        <v>1</v>
      </c>
      <c r="N6109" s="5">
        <v>20</v>
      </c>
      <c r="O6109" s="5">
        <v>24</v>
      </c>
      <c r="P6109" s="5">
        <v>10</v>
      </c>
      <c r="Q6109" s="5">
        <v>20</v>
      </c>
      <c r="R6109" s="5">
        <v>26</v>
      </c>
      <c r="S6109" s="5" t="s">
        <v>26</v>
      </c>
      <c r="T6109" s="5"/>
    </row>
    <row r="6110" spans="1:20" x14ac:dyDescent="0.25">
      <c r="A6110" s="5">
        <f>6103</f>
      </c>
      <c r="B6110" s="5" t="s">
        <v>6129</v>
      </c>
      <c r="C6110" s="5" t="s">
        <v>26</v>
      </c>
      <c r="D6110" s="5" t="s">
        <v>27</v>
      </c>
      <c r="E6110" s="5">
        <v>22</v>
      </c>
      <c r="F6110" s="5">
        <v>0</v>
      </c>
      <c r="G6110" s="5">
        <v>1</v>
      </c>
      <c r="H6110" s="5">
        <v>20</v>
      </c>
      <c r="I6110" s="5">
        <v>21</v>
      </c>
      <c r="J6110" s="5">
        <v>1</v>
      </c>
      <c r="K6110" s="5">
        <v>20</v>
      </c>
      <c r="L6110" s="5">
        <v>25</v>
      </c>
      <c r="M6110" s="5">
        <v>1</v>
      </c>
      <c r="N6110" s="5">
        <v>20</v>
      </c>
      <c r="O6110" s="5">
        <v>24</v>
      </c>
      <c r="P6110" s="5">
        <v>10</v>
      </c>
      <c r="Q6110" s="5">
        <v>20</v>
      </c>
      <c r="R6110" s="5">
        <v>26</v>
      </c>
      <c r="S6110" s="5" t="s">
        <v>26</v>
      </c>
      <c r="T6110" s="5"/>
    </row>
    <row r="6111" spans="1:20" x14ac:dyDescent="0.25">
      <c r="A6111" s="5">
        <f>6104</f>
      </c>
      <c r="B6111" s="5" t="s">
        <v>6130</v>
      </c>
      <c r="C6111" s="5" t="s">
        <v>26</v>
      </c>
      <c r="D6111" s="5" t="s">
        <v>27</v>
      </c>
      <c r="E6111" s="5">
        <v>22</v>
      </c>
      <c r="F6111" s="5">
        <v>0</v>
      </c>
      <c r="G6111" s="5">
        <v>1</v>
      </c>
      <c r="H6111" s="5">
        <v>20</v>
      </c>
      <c r="I6111" s="5">
        <v>21</v>
      </c>
      <c r="J6111" s="5">
        <v>1</v>
      </c>
      <c r="K6111" s="5">
        <v>20</v>
      </c>
      <c r="L6111" s="5">
        <v>25</v>
      </c>
      <c r="M6111" s="5">
        <v>1</v>
      </c>
      <c r="N6111" s="5">
        <v>20</v>
      </c>
      <c r="O6111" s="5">
        <v>24</v>
      </c>
      <c r="P6111" s="5">
        <v>10</v>
      </c>
      <c r="Q6111" s="5">
        <v>20</v>
      </c>
      <c r="R6111" s="5">
        <v>26</v>
      </c>
      <c r="S6111" s="5" t="s">
        <v>26</v>
      </c>
      <c r="T6111" s="5"/>
    </row>
    <row r="6112" spans="1:20" x14ac:dyDescent="0.25">
      <c r="A6112" s="5">
        <f>6105</f>
      </c>
      <c r="B6112" s="5" t="s">
        <v>6131</v>
      </c>
      <c r="C6112" s="5" t="s">
        <v>26</v>
      </c>
      <c r="D6112" s="5" t="s">
        <v>27</v>
      </c>
      <c r="E6112" s="5">
        <v>22</v>
      </c>
      <c r="F6112" s="5">
        <v>0</v>
      </c>
      <c r="G6112" s="5">
        <v>1</v>
      </c>
      <c r="H6112" s="5">
        <v>20</v>
      </c>
      <c r="I6112" s="5">
        <v>21</v>
      </c>
      <c r="J6112" s="5">
        <v>1</v>
      </c>
      <c r="K6112" s="5">
        <v>20</v>
      </c>
      <c r="L6112" s="5">
        <v>25</v>
      </c>
      <c r="M6112" s="5">
        <v>1</v>
      </c>
      <c r="N6112" s="5">
        <v>20</v>
      </c>
      <c r="O6112" s="5">
        <v>24</v>
      </c>
      <c r="P6112" s="5">
        <v>10</v>
      </c>
      <c r="Q6112" s="5">
        <v>20</v>
      </c>
      <c r="R6112" s="5">
        <v>26</v>
      </c>
      <c r="S6112" s="5" t="s">
        <v>26</v>
      </c>
      <c r="T6112" s="5"/>
    </row>
    <row r="6113" spans="1:20" x14ac:dyDescent="0.25">
      <c r="A6113" s="5">
        <f>6106</f>
      </c>
      <c r="B6113" s="5" t="s">
        <v>6132</v>
      </c>
      <c r="C6113" s="5" t="s">
        <v>26</v>
      </c>
      <c r="D6113" s="5" t="s">
        <v>27</v>
      </c>
      <c r="E6113" s="5">
        <v>22</v>
      </c>
      <c r="F6113" s="5">
        <v>0</v>
      </c>
      <c r="G6113" s="5">
        <v>1</v>
      </c>
      <c r="H6113" s="5">
        <v>20</v>
      </c>
      <c r="I6113" s="5">
        <v>24</v>
      </c>
      <c r="J6113" s="5">
        <v>1</v>
      </c>
      <c r="K6113" s="5">
        <v>20</v>
      </c>
      <c r="L6113" s="5">
        <v>23</v>
      </c>
      <c r="M6113" s="5">
        <v>1</v>
      </c>
      <c r="N6113" s="5">
        <v>20</v>
      </c>
      <c r="O6113" s="5">
        <v>21</v>
      </c>
      <c r="P6113" s="5">
        <v>10</v>
      </c>
      <c r="Q6113" s="5">
        <v>20</v>
      </c>
      <c r="R6113" s="5">
        <v>26</v>
      </c>
      <c r="S6113" s="5" t="s">
        <v>26</v>
      </c>
      <c r="T6113" s="5"/>
    </row>
    <row r="6114" spans="1:20" x14ac:dyDescent="0.25">
      <c r="A6114" s="5">
        <f>6107</f>
      </c>
      <c r="B6114" s="5" t="s">
        <v>6133</v>
      </c>
      <c r="C6114" s="5" t="s">
        <v>26</v>
      </c>
      <c r="D6114" s="5" t="s">
        <v>27</v>
      </c>
      <c r="E6114" s="5">
        <v>22</v>
      </c>
      <c r="F6114" s="5">
        <v>0</v>
      </c>
      <c r="G6114" s="5">
        <v>1</v>
      </c>
      <c r="H6114" s="5">
        <v>20</v>
      </c>
      <c r="I6114" s="5">
        <v>24</v>
      </c>
      <c r="J6114" s="5">
        <v>1</v>
      </c>
      <c r="K6114" s="5">
        <v>20</v>
      </c>
      <c r="L6114" s="5">
        <v>23</v>
      </c>
      <c r="M6114" s="5">
        <v>1</v>
      </c>
      <c r="N6114" s="5">
        <v>20</v>
      </c>
      <c r="O6114" s="5">
        <v>21</v>
      </c>
      <c r="P6114" s="5">
        <v>10</v>
      </c>
      <c r="Q6114" s="5">
        <v>20</v>
      </c>
      <c r="R6114" s="5">
        <v>26</v>
      </c>
      <c r="S6114" s="5" t="s">
        <v>26</v>
      </c>
      <c r="T6114" s="5"/>
    </row>
    <row r="6115" spans="1:20" x14ac:dyDescent="0.25">
      <c r="A6115" s="5">
        <f>6108</f>
      </c>
      <c r="B6115" s="5" t="s">
        <v>6134</v>
      </c>
      <c r="C6115" s="5" t="s">
        <v>26</v>
      </c>
      <c r="D6115" s="5" t="s">
        <v>27</v>
      </c>
      <c r="E6115" s="5">
        <v>22</v>
      </c>
      <c r="F6115" s="5">
        <v>0</v>
      </c>
      <c r="G6115" s="5">
        <v>1</v>
      </c>
      <c r="H6115" s="5">
        <v>20</v>
      </c>
      <c r="I6115" s="5">
        <v>21</v>
      </c>
      <c r="J6115" s="5">
        <v>1</v>
      </c>
      <c r="K6115" s="5">
        <v>20</v>
      </c>
      <c r="L6115" s="5">
        <v>24</v>
      </c>
      <c r="M6115" s="5">
        <v>1</v>
      </c>
      <c r="N6115" s="5">
        <v>20</v>
      </c>
      <c r="O6115" s="5">
        <v>21</v>
      </c>
      <c r="P6115" s="5">
        <v>10</v>
      </c>
      <c r="Q6115" s="5">
        <v>20</v>
      </c>
      <c r="R6115" s="5">
        <v>26</v>
      </c>
      <c r="S6115" s="5" t="s">
        <v>26</v>
      </c>
      <c r="T6115" s="5"/>
    </row>
    <row r="6116" spans="1:20" x14ac:dyDescent="0.25">
      <c r="A6116" s="5">
        <f>6109</f>
      </c>
      <c r="B6116" s="5" t="s">
        <v>6135</v>
      </c>
      <c r="C6116" s="5" t="s">
        <v>26</v>
      </c>
      <c r="D6116" s="5" t="s">
        <v>27</v>
      </c>
      <c r="E6116" s="5">
        <v>22</v>
      </c>
      <c r="F6116" s="5">
        <v>0</v>
      </c>
      <c r="G6116" s="5">
        <v>1</v>
      </c>
      <c r="H6116" s="5">
        <v>20</v>
      </c>
      <c r="I6116" s="5">
        <v>21</v>
      </c>
      <c r="J6116" s="5">
        <v>1</v>
      </c>
      <c r="K6116" s="5">
        <v>20</v>
      </c>
      <c r="L6116" s="5">
        <v>24</v>
      </c>
      <c r="M6116" s="5">
        <v>1</v>
      </c>
      <c r="N6116" s="5">
        <v>20</v>
      </c>
      <c r="O6116" s="5">
        <v>20</v>
      </c>
      <c r="P6116" s="5">
        <v>10</v>
      </c>
      <c r="Q6116" s="5">
        <v>20</v>
      </c>
      <c r="R6116" s="5">
        <v>26</v>
      </c>
      <c r="S6116" s="5" t="s">
        <v>26</v>
      </c>
      <c r="T6116" s="5"/>
    </row>
    <row r="6117" spans="1:20" x14ac:dyDescent="0.25">
      <c r="A6117" s="5">
        <f>6110</f>
      </c>
      <c r="B6117" s="5" t="s">
        <v>6136</v>
      </c>
      <c r="C6117" s="5" t="s">
        <v>26</v>
      </c>
      <c r="D6117" s="5" t="s">
        <v>27</v>
      </c>
      <c r="E6117" s="5">
        <v>22</v>
      </c>
      <c r="F6117" s="5">
        <v>0</v>
      </c>
      <c r="G6117" s="5">
        <v>1</v>
      </c>
      <c r="H6117" s="5">
        <v>20</v>
      </c>
      <c r="I6117" s="5">
        <v>21</v>
      </c>
      <c r="J6117" s="5">
        <v>1</v>
      </c>
      <c r="K6117" s="5">
        <v>20</v>
      </c>
      <c r="L6117" s="5">
        <v>24</v>
      </c>
      <c r="M6117" s="5">
        <v>1</v>
      </c>
      <c r="N6117" s="5">
        <v>20</v>
      </c>
      <c r="O6117" s="5">
        <v>20</v>
      </c>
      <c r="P6117" s="5">
        <v>10</v>
      </c>
      <c r="Q6117" s="5">
        <v>20</v>
      </c>
      <c r="R6117" s="5">
        <v>26</v>
      </c>
      <c r="S6117" s="5" t="s">
        <v>26</v>
      </c>
      <c r="T6117" s="5"/>
    </row>
    <row r="6118" spans="1:20" x14ac:dyDescent="0.25">
      <c r="A6118" s="5">
        <f>6111</f>
      </c>
      <c r="B6118" s="5" t="s">
        <v>6137</v>
      </c>
      <c r="C6118" s="5" t="s">
        <v>26</v>
      </c>
      <c r="D6118" s="5" t="s">
        <v>27</v>
      </c>
      <c r="E6118" s="5">
        <v>22</v>
      </c>
      <c r="F6118" s="5">
        <v>0</v>
      </c>
      <c r="G6118" s="5">
        <v>1</v>
      </c>
      <c r="H6118" s="5">
        <v>20</v>
      </c>
      <c r="I6118" s="5">
        <v>21</v>
      </c>
      <c r="J6118" s="5">
        <v>1</v>
      </c>
      <c r="K6118" s="5">
        <v>20</v>
      </c>
      <c r="L6118" s="5">
        <v>24</v>
      </c>
      <c r="M6118" s="5">
        <v>1</v>
      </c>
      <c r="N6118" s="5">
        <v>20</v>
      </c>
      <c r="O6118" s="5">
        <v>20</v>
      </c>
      <c r="P6118" s="5">
        <v>10</v>
      </c>
      <c r="Q6118" s="5">
        <v>20</v>
      </c>
      <c r="R6118" s="5">
        <v>26</v>
      </c>
      <c r="S6118" s="5" t="s">
        <v>26</v>
      </c>
      <c r="T6118" s="5"/>
    </row>
    <row r="6119" spans="1:20" x14ac:dyDescent="0.25">
      <c r="A6119" s="5">
        <f>6112</f>
      </c>
      <c r="B6119" s="5" t="s">
        <v>6138</v>
      </c>
      <c r="C6119" s="5" t="s">
        <v>26</v>
      </c>
      <c r="D6119" s="5" t="s">
        <v>27</v>
      </c>
      <c r="E6119" s="5">
        <v>22</v>
      </c>
      <c r="F6119" s="5">
        <v>0</v>
      </c>
      <c r="G6119" s="5">
        <v>1</v>
      </c>
      <c r="H6119" s="5">
        <v>20</v>
      </c>
      <c r="I6119" s="5">
        <v>21</v>
      </c>
      <c r="J6119" s="5">
        <v>1</v>
      </c>
      <c r="K6119" s="5">
        <v>20</v>
      </c>
      <c r="L6119" s="5">
        <v>24</v>
      </c>
      <c r="M6119" s="5">
        <v>1</v>
      </c>
      <c r="N6119" s="5">
        <v>20</v>
      </c>
      <c r="O6119" s="5">
        <v>20</v>
      </c>
      <c r="P6119" s="5">
        <v>10</v>
      </c>
      <c r="Q6119" s="5">
        <v>20</v>
      </c>
      <c r="R6119" s="5">
        <v>26</v>
      </c>
      <c r="S6119" s="5" t="s">
        <v>26</v>
      </c>
      <c r="T6119" s="5"/>
    </row>
    <row r="6120" spans="1:20" x14ac:dyDescent="0.25">
      <c r="A6120" s="5">
        <f>6113</f>
      </c>
      <c r="B6120" s="5" t="s">
        <v>6139</v>
      </c>
      <c r="C6120" s="5" t="s">
        <v>26</v>
      </c>
      <c r="D6120" s="5" t="s">
        <v>27</v>
      </c>
      <c r="E6120" s="5">
        <v>22</v>
      </c>
      <c r="F6120" s="5">
        <v>0</v>
      </c>
      <c r="G6120" s="5">
        <v>1</v>
      </c>
      <c r="H6120" s="5">
        <v>20</v>
      </c>
      <c r="I6120" s="5">
        <v>21</v>
      </c>
      <c r="J6120" s="5">
        <v>1</v>
      </c>
      <c r="K6120" s="5">
        <v>20</v>
      </c>
      <c r="L6120" s="5">
        <v>24</v>
      </c>
      <c r="M6120" s="5">
        <v>1</v>
      </c>
      <c r="N6120" s="5">
        <v>20</v>
      </c>
      <c r="O6120" s="5">
        <v>20</v>
      </c>
      <c r="P6120" s="5">
        <v>10</v>
      </c>
      <c r="Q6120" s="5">
        <v>20</v>
      </c>
      <c r="R6120" s="5">
        <v>26</v>
      </c>
      <c r="S6120" s="5" t="s">
        <v>26</v>
      </c>
      <c r="T6120" s="5"/>
    </row>
    <row r="6121" spans="1:20" x14ac:dyDescent="0.25">
      <c r="A6121" s="5">
        <f>6114</f>
      </c>
      <c r="B6121" s="5" t="s">
        <v>6140</v>
      </c>
      <c r="C6121" s="5" t="s">
        <v>26</v>
      </c>
      <c r="D6121" s="5" t="s">
        <v>27</v>
      </c>
      <c r="E6121" s="5">
        <v>22</v>
      </c>
      <c r="F6121" s="5">
        <v>0</v>
      </c>
      <c r="G6121" s="5">
        <v>1</v>
      </c>
      <c r="H6121" s="5">
        <v>20</v>
      </c>
      <c r="I6121" s="5">
        <v>21</v>
      </c>
      <c r="J6121" s="5">
        <v>1</v>
      </c>
      <c r="K6121" s="5">
        <v>20</v>
      </c>
      <c r="L6121" s="5">
        <v>24</v>
      </c>
      <c r="M6121" s="5">
        <v>1</v>
      </c>
      <c r="N6121" s="5">
        <v>20</v>
      </c>
      <c r="O6121" s="5">
        <v>20</v>
      </c>
      <c r="P6121" s="5">
        <v>10</v>
      </c>
      <c r="Q6121" s="5">
        <v>20</v>
      </c>
      <c r="R6121" s="5">
        <v>26</v>
      </c>
      <c r="S6121" s="5" t="s">
        <v>26</v>
      </c>
      <c r="T6121" s="5"/>
    </row>
    <row r="6122" spans="1:20" x14ac:dyDescent="0.25">
      <c r="A6122" s="5">
        <f>6115</f>
      </c>
      <c r="B6122" s="5" t="s">
        <v>6141</v>
      </c>
      <c r="C6122" s="5" t="s">
        <v>26</v>
      </c>
      <c r="D6122" s="5" t="s">
        <v>27</v>
      </c>
      <c r="E6122" s="5">
        <v>22</v>
      </c>
      <c r="F6122" s="5">
        <v>0</v>
      </c>
      <c r="G6122" s="5">
        <v>1</v>
      </c>
      <c r="H6122" s="5">
        <v>20</v>
      </c>
      <c r="I6122" s="5">
        <v>21</v>
      </c>
      <c r="J6122" s="5">
        <v>1</v>
      </c>
      <c r="K6122" s="5">
        <v>20</v>
      </c>
      <c r="L6122" s="5">
        <v>24</v>
      </c>
      <c r="M6122" s="5">
        <v>1</v>
      </c>
      <c r="N6122" s="5">
        <v>20</v>
      </c>
      <c r="O6122" s="5">
        <v>20</v>
      </c>
      <c r="P6122" s="5">
        <v>10</v>
      </c>
      <c r="Q6122" s="5">
        <v>20</v>
      </c>
      <c r="R6122" s="5">
        <v>26</v>
      </c>
      <c r="S6122" s="5" t="s">
        <v>26</v>
      </c>
      <c r="T6122" s="5"/>
    </row>
    <row r="6123" spans="1:20" x14ac:dyDescent="0.25">
      <c r="A6123" s="5">
        <f>6116</f>
      </c>
      <c r="B6123" s="5" t="s">
        <v>6142</v>
      </c>
      <c r="C6123" s="5" t="s">
        <v>26</v>
      </c>
      <c r="D6123" s="5" t="s">
        <v>27</v>
      </c>
      <c r="E6123" s="5">
        <v>22</v>
      </c>
      <c r="F6123" s="5">
        <v>0</v>
      </c>
      <c r="G6123" s="5">
        <v>1</v>
      </c>
      <c r="H6123" s="5">
        <v>20</v>
      </c>
      <c r="I6123" s="5">
        <v>21</v>
      </c>
      <c r="J6123" s="5">
        <v>1</v>
      </c>
      <c r="K6123" s="5">
        <v>20</v>
      </c>
      <c r="L6123" s="5">
        <v>24</v>
      </c>
      <c r="M6123" s="5">
        <v>1</v>
      </c>
      <c r="N6123" s="5">
        <v>20</v>
      </c>
      <c r="O6123" s="5">
        <v>20</v>
      </c>
      <c r="P6123" s="5">
        <v>10</v>
      </c>
      <c r="Q6123" s="5">
        <v>20</v>
      </c>
      <c r="R6123" s="5">
        <v>26</v>
      </c>
      <c r="S6123" s="5" t="s">
        <v>26</v>
      </c>
      <c r="T6123" s="5"/>
    </row>
    <row r="6124" spans="1:20" x14ac:dyDescent="0.25">
      <c r="A6124" s="5">
        <f>6117</f>
      </c>
      <c r="B6124" s="5" t="s">
        <v>6143</v>
      </c>
      <c r="C6124" s="5" t="s">
        <v>26</v>
      </c>
      <c r="D6124" s="5" t="s">
        <v>27</v>
      </c>
      <c r="E6124" s="5">
        <v>22</v>
      </c>
      <c r="F6124" s="5">
        <v>0</v>
      </c>
      <c r="G6124" s="5">
        <v>1</v>
      </c>
      <c r="H6124" s="5">
        <v>20</v>
      </c>
      <c r="I6124" s="5">
        <v>21</v>
      </c>
      <c r="J6124" s="5">
        <v>1</v>
      </c>
      <c r="K6124" s="5">
        <v>20</v>
      </c>
      <c r="L6124" s="5">
        <v>24</v>
      </c>
      <c r="M6124" s="5">
        <v>1</v>
      </c>
      <c r="N6124" s="5">
        <v>20</v>
      </c>
      <c r="O6124" s="5">
        <v>20</v>
      </c>
      <c r="P6124" s="5">
        <v>10</v>
      </c>
      <c r="Q6124" s="5">
        <v>20</v>
      </c>
      <c r="R6124" s="5">
        <v>26</v>
      </c>
      <c r="S6124" s="5" t="s">
        <v>26</v>
      </c>
      <c r="T6124" s="5"/>
    </row>
    <row r="6125" spans="1:20" x14ac:dyDescent="0.25">
      <c r="A6125" s="5">
        <f>6118</f>
      </c>
      <c r="B6125" s="5" t="s">
        <v>6144</v>
      </c>
      <c r="C6125" s="5" t="s">
        <v>26</v>
      </c>
      <c r="D6125" s="5" t="s">
        <v>27</v>
      </c>
      <c r="E6125" s="5">
        <v>22</v>
      </c>
      <c r="F6125" s="5">
        <v>0</v>
      </c>
      <c r="G6125" s="5">
        <v>1</v>
      </c>
      <c r="H6125" s="5">
        <v>20</v>
      </c>
      <c r="I6125" s="5">
        <v>21</v>
      </c>
      <c r="J6125" s="5">
        <v>1</v>
      </c>
      <c r="K6125" s="5">
        <v>20</v>
      </c>
      <c r="L6125" s="5">
        <v>24</v>
      </c>
      <c r="M6125" s="5">
        <v>1</v>
      </c>
      <c r="N6125" s="5">
        <v>20</v>
      </c>
      <c r="O6125" s="5">
        <v>20</v>
      </c>
      <c r="P6125" s="5">
        <v>10</v>
      </c>
      <c r="Q6125" s="5">
        <v>20</v>
      </c>
      <c r="R6125" s="5">
        <v>26</v>
      </c>
      <c r="S6125" s="5" t="s">
        <v>26</v>
      </c>
      <c r="T6125" s="5"/>
    </row>
    <row r="6126" spans="1:20" x14ac:dyDescent="0.25">
      <c r="A6126" s="5">
        <f>6119</f>
      </c>
      <c r="B6126" s="5" t="s">
        <v>6145</v>
      </c>
      <c r="C6126" s="5" t="s">
        <v>26</v>
      </c>
      <c r="D6126" s="5" t="s">
        <v>27</v>
      </c>
      <c r="E6126" s="5">
        <v>22</v>
      </c>
      <c r="F6126" s="5">
        <v>0</v>
      </c>
      <c r="G6126" s="5">
        <v>1</v>
      </c>
      <c r="H6126" s="5">
        <v>20</v>
      </c>
      <c r="I6126" s="5">
        <v>24</v>
      </c>
      <c r="J6126" s="5">
        <v>1</v>
      </c>
      <c r="K6126" s="5">
        <v>20</v>
      </c>
      <c r="L6126" s="5">
        <v>21</v>
      </c>
      <c r="M6126" s="5">
        <v>1</v>
      </c>
      <c r="N6126" s="5">
        <v>20</v>
      </c>
      <c r="O6126" s="5">
        <v>23</v>
      </c>
      <c r="P6126" s="5">
        <v>10</v>
      </c>
      <c r="Q6126" s="5">
        <v>20</v>
      </c>
      <c r="R6126" s="5">
        <v>26</v>
      </c>
      <c r="S6126" s="5" t="s">
        <v>26</v>
      </c>
      <c r="T6126" s="5"/>
    </row>
    <row r="6127" spans="1:20" x14ac:dyDescent="0.25">
      <c r="A6127" s="5">
        <f>6120</f>
      </c>
      <c r="B6127" s="5" t="s">
        <v>6146</v>
      </c>
      <c r="C6127" s="5" t="s">
        <v>26</v>
      </c>
      <c r="D6127" s="5" t="s">
        <v>27</v>
      </c>
      <c r="E6127" s="5">
        <v>22</v>
      </c>
      <c r="F6127" s="5">
        <v>0</v>
      </c>
      <c r="G6127" s="5">
        <v>1</v>
      </c>
      <c r="H6127" s="5">
        <v>20</v>
      </c>
      <c r="I6127" s="5">
        <v>24</v>
      </c>
      <c r="J6127" s="5">
        <v>1</v>
      </c>
      <c r="K6127" s="5">
        <v>20</v>
      </c>
      <c r="L6127" s="5">
        <v>21</v>
      </c>
      <c r="M6127" s="5">
        <v>1</v>
      </c>
      <c r="N6127" s="5">
        <v>20</v>
      </c>
      <c r="O6127" s="5">
        <v>23</v>
      </c>
      <c r="P6127" s="5">
        <v>10</v>
      </c>
      <c r="Q6127" s="5">
        <v>20</v>
      </c>
      <c r="R6127" s="5">
        <v>26</v>
      </c>
      <c r="S6127" s="5" t="s">
        <v>26</v>
      </c>
      <c r="T6127" s="5"/>
    </row>
    <row r="6128" spans="1:20" x14ac:dyDescent="0.25">
      <c r="A6128" s="5">
        <f>6121</f>
      </c>
      <c r="B6128" s="5" t="s">
        <v>6147</v>
      </c>
      <c r="C6128" s="5" t="s">
        <v>26</v>
      </c>
      <c r="D6128" s="5" t="s">
        <v>27</v>
      </c>
      <c r="E6128" s="5">
        <v>22</v>
      </c>
      <c r="F6128" s="5">
        <v>0</v>
      </c>
      <c r="G6128" s="5">
        <v>1</v>
      </c>
      <c r="H6128" s="5">
        <v>20</v>
      </c>
      <c r="I6128" s="5">
        <v>21</v>
      </c>
      <c r="J6128" s="5">
        <v>1</v>
      </c>
      <c r="K6128" s="5">
        <v>20</v>
      </c>
      <c r="L6128" s="5">
        <v>23</v>
      </c>
      <c r="M6128" s="5">
        <v>1</v>
      </c>
      <c r="N6128" s="5">
        <v>20</v>
      </c>
      <c r="O6128" s="5">
        <v>20</v>
      </c>
      <c r="P6128" s="5">
        <v>10</v>
      </c>
      <c r="Q6128" s="5">
        <v>20</v>
      </c>
      <c r="R6128" s="5">
        <v>26</v>
      </c>
      <c r="S6128" s="5" t="s">
        <v>26</v>
      </c>
      <c r="T6128" s="5"/>
    </row>
    <row r="6129" spans="1:20" x14ac:dyDescent="0.25">
      <c r="A6129" s="5">
        <f>6122</f>
      </c>
      <c r="B6129" s="5" t="s">
        <v>6148</v>
      </c>
      <c r="C6129" s="5" t="s">
        <v>26</v>
      </c>
      <c r="D6129" s="5" t="s">
        <v>27</v>
      </c>
      <c r="E6129" s="5">
        <v>22</v>
      </c>
      <c r="F6129" s="5">
        <v>0</v>
      </c>
      <c r="G6129" s="5">
        <v>1</v>
      </c>
      <c r="H6129" s="5">
        <v>20</v>
      </c>
      <c r="I6129" s="5">
        <v>21</v>
      </c>
      <c r="J6129" s="5">
        <v>1</v>
      </c>
      <c r="K6129" s="5">
        <v>20</v>
      </c>
      <c r="L6129" s="5">
        <v>23</v>
      </c>
      <c r="M6129" s="5">
        <v>1</v>
      </c>
      <c r="N6129" s="5">
        <v>20</v>
      </c>
      <c r="O6129" s="5">
        <v>20</v>
      </c>
      <c r="P6129" s="5">
        <v>10</v>
      </c>
      <c r="Q6129" s="5">
        <v>20</v>
      </c>
      <c r="R6129" s="5">
        <v>26</v>
      </c>
      <c r="S6129" s="5" t="s">
        <v>26</v>
      </c>
      <c r="T6129" s="5"/>
    </row>
    <row r="6130" spans="1:20" x14ac:dyDescent="0.25">
      <c r="A6130" s="5">
        <f>6123</f>
      </c>
      <c r="B6130" s="5" t="s">
        <v>6149</v>
      </c>
      <c r="C6130" s="5" t="s">
        <v>26</v>
      </c>
      <c r="D6130" s="5" t="s">
        <v>27</v>
      </c>
      <c r="E6130" s="5">
        <v>22</v>
      </c>
      <c r="F6130" s="5">
        <v>0</v>
      </c>
      <c r="G6130" s="5">
        <v>1</v>
      </c>
      <c r="H6130" s="5">
        <v>20</v>
      </c>
      <c r="I6130" s="5">
        <v>21</v>
      </c>
      <c r="J6130" s="5">
        <v>1</v>
      </c>
      <c r="K6130" s="5">
        <v>20</v>
      </c>
      <c r="L6130" s="5">
        <v>23</v>
      </c>
      <c r="M6130" s="5">
        <v>1</v>
      </c>
      <c r="N6130" s="5">
        <v>20</v>
      </c>
      <c r="O6130" s="5">
        <v>20</v>
      </c>
      <c r="P6130" s="5">
        <v>10</v>
      </c>
      <c r="Q6130" s="5">
        <v>20</v>
      </c>
      <c r="R6130" s="5">
        <v>26</v>
      </c>
      <c r="S6130" s="5" t="s">
        <v>26</v>
      </c>
      <c r="T6130" s="5"/>
    </row>
    <row r="6131" spans="1:20" x14ac:dyDescent="0.25">
      <c r="A6131" s="5">
        <f>6124</f>
      </c>
      <c r="B6131" s="5" t="s">
        <v>6150</v>
      </c>
      <c r="C6131" s="5" t="s">
        <v>26</v>
      </c>
      <c r="D6131" s="5" t="s">
        <v>27</v>
      </c>
      <c r="E6131" s="5">
        <v>22</v>
      </c>
      <c r="F6131" s="5">
        <v>0</v>
      </c>
      <c r="G6131" s="5">
        <v>1</v>
      </c>
      <c r="H6131" s="5">
        <v>20</v>
      </c>
      <c r="I6131" s="5">
        <v>21</v>
      </c>
      <c r="J6131" s="5">
        <v>1</v>
      </c>
      <c r="K6131" s="5">
        <v>20</v>
      </c>
      <c r="L6131" s="5">
        <v>23</v>
      </c>
      <c r="M6131" s="5">
        <v>1</v>
      </c>
      <c r="N6131" s="5">
        <v>20</v>
      </c>
      <c r="O6131" s="5">
        <v>20</v>
      </c>
      <c r="P6131" s="5">
        <v>10</v>
      </c>
      <c r="Q6131" s="5">
        <v>20</v>
      </c>
      <c r="R6131" s="5">
        <v>26</v>
      </c>
      <c r="S6131" s="5" t="s">
        <v>26</v>
      </c>
      <c r="T6131" s="5"/>
    </row>
    <row r="6132" spans="1:20" x14ac:dyDescent="0.25">
      <c r="A6132" s="5">
        <f>6125</f>
      </c>
      <c r="B6132" s="5" t="s">
        <v>6151</v>
      </c>
      <c r="C6132" s="5" t="s">
        <v>26</v>
      </c>
      <c r="D6132" s="5" t="s">
        <v>27</v>
      </c>
      <c r="E6132" s="5">
        <v>22</v>
      </c>
      <c r="F6132" s="5">
        <v>0</v>
      </c>
      <c r="G6132" s="5">
        <v>1</v>
      </c>
      <c r="H6132" s="5">
        <v>20</v>
      </c>
      <c r="I6132" s="5">
        <v>24</v>
      </c>
      <c r="J6132" s="5">
        <v>1</v>
      </c>
      <c r="K6132" s="5">
        <v>20</v>
      </c>
      <c r="L6132" s="5">
        <v>22</v>
      </c>
      <c r="M6132" s="5">
        <v>1</v>
      </c>
      <c r="N6132" s="5">
        <v>20</v>
      </c>
      <c r="O6132" s="5">
        <v>23</v>
      </c>
      <c r="P6132" s="5">
        <v>10</v>
      </c>
      <c r="Q6132" s="5">
        <v>20</v>
      </c>
      <c r="R6132" s="5">
        <v>26</v>
      </c>
      <c r="S6132" s="5" t="s">
        <v>26</v>
      </c>
      <c r="T6132" s="5"/>
    </row>
    <row r="6133" spans="1:20" x14ac:dyDescent="0.25">
      <c r="A6133" s="5">
        <f>6126</f>
      </c>
      <c r="B6133" s="5" t="s">
        <v>6152</v>
      </c>
      <c r="C6133" s="5" t="s">
        <v>26</v>
      </c>
      <c r="D6133" s="5" t="s">
        <v>27</v>
      </c>
      <c r="E6133" s="5">
        <v>22</v>
      </c>
      <c r="F6133" s="5">
        <v>0</v>
      </c>
      <c r="G6133" s="5">
        <v>1</v>
      </c>
      <c r="H6133" s="5">
        <v>20</v>
      </c>
      <c r="I6133" s="5">
        <v>24</v>
      </c>
      <c r="J6133" s="5">
        <v>1</v>
      </c>
      <c r="K6133" s="5">
        <v>20</v>
      </c>
      <c r="L6133" s="5">
        <v>22</v>
      </c>
      <c r="M6133" s="5">
        <v>1</v>
      </c>
      <c r="N6133" s="5">
        <v>20</v>
      </c>
      <c r="O6133" s="5">
        <v>23</v>
      </c>
      <c r="P6133" s="5">
        <v>10</v>
      </c>
      <c r="Q6133" s="5">
        <v>20</v>
      </c>
      <c r="R6133" s="5">
        <v>26</v>
      </c>
      <c r="S6133" s="5" t="s">
        <v>26</v>
      </c>
      <c r="T6133" s="5"/>
    </row>
    <row r="6134" spans="1:20" x14ac:dyDescent="0.25">
      <c r="A6134" s="5">
        <f>6127</f>
      </c>
      <c r="B6134" s="5" t="s">
        <v>6153</v>
      </c>
      <c r="C6134" s="5" t="s">
        <v>26</v>
      </c>
      <c r="D6134" s="5" t="s">
        <v>27</v>
      </c>
      <c r="E6134" s="5">
        <v>22</v>
      </c>
      <c r="F6134" s="5">
        <v>0</v>
      </c>
      <c r="G6134" s="5">
        <v>1</v>
      </c>
      <c r="H6134" s="5">
        <v>20</v>
      </c>
      <c r="I6134" s="5">
        <v>24</v>
      </c>
      <c r="J6134" s="5">
        <v>1</v>
      </c>
      <c r="K6134" s="5">
        <v>20</v>
      </c>
      <c r="L6134" s="5">
        <v>22</v>
      </c>
      <c r="M6134" s="5">
        <v>1</v>
      </c>
      <c r="N6134" s="5">
        <v>20</v>
      </c>
      <c r="O6134" s="5">
        <v>23</v>
      </c>
      <c r="P6134" s="5">
        <v>10</v>
      </c>
      <c r="Q6134" s="5">
        <v>20</v>
      </c>
      <c r="R6134" s="5">
        <v>26</v>
      </c>
      <c r="S6134" s="5" t="s">
        <v>26</v>
      </c>
      <c r="T6134" s="5"/>
    </row>
    <row r="6135" spans="1:20" x14ac:dyDescent="0.25">
      <c r="A6135" s="5">
        <f>6128</f>
      </c>
      <c r="B6135" s="5" t="s">
        <v>6154</v>
      </c>
      <c r="C6135" s="5" t="s">
        <v>26</v>
      </c>
      <c r="D6135" s="5" t="s">
        <v>27</v>
      </c>
      <c r="E6135" s="5">
        <v>22</v>
      </c>
      <c r="F6135" s="5">
        <v>0</v>
      </c>
      <c r="G6135" s="5">
        <v>1</v>
      </c>
      <c r="H6135" s="5">
        <v>20</v>
      </c>
      <c r="I6135" s="5">
        <v>24</v>
      </c>
      <c r="J6135" s="5">
        <v>1</v>
      </c>
      <c r="K6135" s="5">
        <v>20</v>
      </c>
      <c r="L6135" s="5">
        <v>22</v>
      </c>
      <c r="M6135" s="5">
        <v>1</v>
      </c>
      <c r="N6135" s="5">
        <v>20</v>
      </c>
      <c r="O6135" s="5">
        <v>23</v>
      </c>
      <c r="P6135" s="5">
        <v>10</v>
      </c>
      <c r="Q6135" s="5">
        <v>20</v>
      </c>
      <c r="R6135" s="5">
        <v>26</v>
      </c>
      <c r="S6135" s="5" t="s">
        <v>26</v>
      </c>
      <c r="T6135" s="5"/>
    </row>
    <row r="6136" spans="1:20" x14ac:dyDescent="0.25">
      <c r="A6136" s="5">
        <f>6129</f>
      </c>
      <c r="B6136" s="5" t="s">
        <v>6155</v>
      </c>
      <c r="C6136" s="5" t="s">
        <v>26</v>
      </c>
      <c r="D6136" s="5" t="s">
        <v>27</v>
      </c>
      <c r="E6136" s="5">
        <v>22</v>
      </c>
      <c r="F6136" s="5">
        <v>0</v>
      </c>
      <c r="G6136" s="5">
        <v>1</v>
      </c>
      <c r="H6136" s="5">
        <v>20</v>
      </c>
      <c r="I6136" s="5">
        <v>21</v>
      </c>
      <c r="J6136" s="5">
        <v>1</v>
      </c>
      <c r="K6136" s="5">
        <v>20</v>
      </c>
      <c r="L6136" s="5">
        <v>25</v>
      </c>
      <c r="M6136" s="5">
        <v>1</v>
      </c>
      <c r="N6136" s="5">
        <v>20</v>
      </c>
      <c r="O6136" s="5">
        <v>20</v>
      </c>
      <c r="P6136" s="5">
        <v>10</v>
      </c>
      <c r="Q6136" s="5">
        <v>20</v>
      </c>
      <c r="R6136" s="5">
        <v>26</v>
      </c>
      <c r="S6136" s="5" t="s">
        <v>26</v>
      </c>
      <c r="T6136" s="5"/>
    </row>
    <row r="6137" spans="1:20" x14ac:dyDescent="0.25">
      <c r="A6137" s="5">
        <f>6130</f>
      </c>
      <c r="B6137" s="5" t="s">
        <v>6156</v>
      </c>
      <c r="C6137" s="5" t="s">
        <v>26</v>
      </c>
      <c r="D6137" s="5" t="s">
        <v>27</v>
      </c>
      <c r="E6137" s="5">
        <v>22</v>
      </c>
      <c r="F6137" s="5">
        <v>0</v>
      </c>
      <c r="G6137" s="5">
        <v>1</v>
      </c>
      <c r="H6137" s="5">
        <v>20</v>
      </c>
      <c r="I6137" s="5">
        <v>21</v>
      </c>
      <c r="J6137" s="5">
        <v>1</v>
      </c>
      <c r="K6137" s="5">
        <v>20</v>
      </c>
      <c r="L6137" s="5">
        <v>25</v>
      </c>
      <c r="M6137" s="5">
        <v>1</v>
      </c>
      <c r="N6137" s="5">
        <v>20</v>
      </c>
      <c r="O6137" s="5">
        <v>20</v>
      </c>
      <c r="P6137" s="5">
        <v>10</v>
      </c>
      <c r="Q6137" s="5">
        <v>20</v>
      </c>
      <c r="R6137" s="5">
        <v>26</v>
      </c>
      <c r="S6137" s="5" t="s">
        <v>26</v>
      </c>
      <c r="T6137" s="5"/>
    </row>
    <row r="6138" spans="1:20" x14ac:dyDescent="0.25">
      <c r="A6138" s="5">
        <f>6131</f>
      </c>
      <c r="B6138" s="5" t="s">
        <v>6157</v>
      </c>
      <c r="C6138" s="5" t="s">
        <v>26</v>
      </c>
      <c r="D6138" s="5" t="s">
        <v>27</v>
      </c>
      <c r="E6138" s="5">
        <v>22</v>
      </c>
      <c r="F6138" s="5">
        <v>0</v>
      </c>
      <c r="G6138" s="5">
        <v>1</v>
      </c>
      <c r="H6138" s="5">
        <v>20</v>
      </c>
      <c r="I6138" s="5">
        <v>24</v>
      </c>
      <c r="J6138" s="5">
        <v>1</v>
      </c>
      <c r="K6138" s="5">
        <v>20</v>
      </c>
      <c r="L6138" s="5">
        <v>21</v>
      </c>
      <c r="M6138" s="5">
        <v>1</v>
      </c>
      <c r="N6138" s="5">
        <v>20</v>
      </c>
      <c r="O6138" s="5">
        <v>23</v>
      </c>
      <c r="P6138" s="5">
        <v>10</v>
      </c>
      <c r="Q6138" s="5">
        <v>20</v>
      </c>
      <c r="R6138" s="5">
        <v>26</v>
      </c>
      <c r="S6138" s="5" t="s">
        <v>26</v>
      </c>
      <c r="T6138" s="5"/>
    </row>
    <row r="6139" spans="1:20" x14ac:dyDescent="0.25">
      <c r="A6139" s="5">
        <f>6132</f>
      </c>
      <c r="B6139" s="5" t="s">
        <v>6158</v>
      </c>
      <c r="C6139" s="5" t="s">
        <v>26</v>
      </c>
      <c r="D6139" s="5" t="s">
        <v>27</v>
      </c>
      <c r="E6139" s="5">
        <v>22</v>
      </c>
      <c r="F6139" s="5">
        <v>0</v>
      </c>
      <c r="G6139" s="5">
        <v>1</v>
      </c>
      <c r="H6139" s="5">
        <v>20</v>
      </c>
      <c r="I6139" s="5">
        <v>24</v>
      </c>
      <c r="J6139" s="5">
        <v>1</v>
      </c>
      <c r="K6139" s="5">
        <v>20</v>
      </c>
      <c r="L6139" s="5">
        <v>21</v>
      </c>
      <c r="M6139" s="5">
        <v>1</v>
      </c>
      <c r="N6139" s="5">
        <v>20</v>
      </c>
      <c r="O6139" s="5">
        <v>23</v>
      </c>
      <c r="P6139" s="5">
        <v>10</v>
      </c>
      <c r="Q6139" s="5">
        <v>20</v>
      </c>
      <c r="R6139" s="5">
        <v>26</v>
      </c>
      <c r="S6139" s="5" t="s">
        <v>26</v>
      </c>
      <c r="T6139" s="5"/>
    </row>
    <row r="6140" spans="1:20" x14ac:dyDescent="0.25">
      <c r="A6140" s="5">
        <f>6133</f>
      </c>
      <c r="B6140" s="5" t="s">
        <v>6159</v>
      </c>
      <c r="C6140" s="5" t="s">
        <v>26</v>
      </c>
      <c r="D6140" s="5" t="s">
        <v>27</v>
      </c>
      <c r="E6140" s="5">
        <v>22</v>
      </c>
      <c r="F6140" s="5">
        <v>0</v>
      </c>
      <c r="G6140" s="5">
        <v>1</v>
      </c>
      <c r="H6140" s="5">
        <v>20</v>
      </c>
      <c r="I6140" s="5">
        <v>20</v>
      </c>
      <c r="J6140" s="5">
        <v>1</v>
      </c>
      <c r="K6140" s="5">
        <v>20</v>
      </c>
      <c r="L6140" s="5">
        <v>25</v>
      </c>
      <c r="M6140" s="5">
        <v>1</v>
      </c>
      <c r="N6140" s="5">
        <v>20</v>
      </c>
      <c r="O6140" s="5">
        <v>24</v>
      </c>
      <c r="P6140" s="5">
        <v>10</v>
      </c>
      <c r="Q6140" s="5">
        <v>20</v>
      </c>
      <c r="R6140" s="5">
        <v>26</v>
      </c>
      <c r="S6140" s="5" t="s">
        <v>26</v>
      </c>
      <c r="T6140" s="5"/>
    </row>
    <row r="6141" spans="1:20" x14ac:dyDescent="0.25">
      <c r="A6141" s="5">
        <f>6134</f>
      </c>
      <c r="B6141" s="5" t="s">
        <v>6160</v>
      </c>
      <c r="C6141" s="5" t="s">
        <v>26</v>
      </c>
      <c r="D6141" s="5" t="s">
        <v>27</v>
      </c>
      <c r="E6141" s="5">
        <v>22</v>
      </c>
      <c r="F6141" s="5">
        <v>0</v>
      </c>
      <c r="G6141" s="5">
        <v>1</v>
      </c>
      <c r="H6141" s="5">
        <v>20</v>
      </c>
      <c r="I6141" s="5">
        <v>20</v>
      </c>
      <c r="J6141" s="5">
        <v>1</v>
      </c>
      <c r="K6141" s="5">
        <v>20</v>
      </c>
      <c r="L6141" s="5">
        <v>25</v>
      </c>
      <c r="M6141" s="5">
        <v>1</v>
      </c>
      <c r="N6141" s="5">
        <v>20</v>
      </c>
      <c r="O6141" s="5">
        <v>24</v>
      </c>
      <c r="P6141" s="5">
        <v>10</v>
      </c>
      <c r="Q6141" s="5">
        <v>20</v>
      </c>
      <c r="R6141" s="5">
        <v>26</v>
      </c>
      <c r="S6141" s="5" t="s">
        <v>26</v>
      </c>
      <c r="T6141" s="5"/>
    </row>
    <row r="6142" spans="1:20" x14ac:dyDescent="0.25">
      <c r="A6142" s="5">
        <f>6135</f>
      </c>
      <c r="B6142" s="5" t="s">
        <v>6161</v>
      </c>
      <c r="C6142" s="5" t="s">
        <v>26</v>
      </c>
      <c r="D6142" s="5" t="s">
        <v>27</v>
      </c>
      <c r="E6142" s="5">
        <v>22</v>
      </c>
      <c r="F6142" s="5">
        <v>0</v>
      </c>
      <c r="G6142" s="5">
        <v>1</v>
      </c>
      <c r="H6142" s="5">
        <v>20</v>
      </c>
      <c r="I6142" s="5">
        <v>20</v>
      </c>
      <c r="J6142" s="5">
        <v>1</v>
      </c>
      <c r="K6142" s="5">
        <v>20</v>
      </c>
      <c r="L6142" s="5">
        <v>25</v>
      </c>
      <c r="M6142" s="5">
        <v>1</v>
      </c>
      <c r="N6142" s="5">
        <v>20</v>
      </c>
      <c r="O6142" s="5">
        <v>24</v>
      </c>
      <c r="P6142" s="5">
        <v>10</v>
      </c>
      <c r="Q6142" s="5">
        <v>20</v>
      </c>
      <c r="R6142" s="5">
        <v>26</v>
      </c>
      <c r="S6142" s="5" t="s">
        <v>26</v>
      </c>
      <c r="T6142" s="5"/>
    </row>
    <row r="6143" spans="1:20" x14ac:dyDescent="0.25">
      <c r="A6143" s="5">
        <f>6136</f>
      </c>
      <c r="B6143" s="5" t="s">
        <v>6162</v>
      </c>
      <c r="C6143" s="5" t="s">
        <v>26</v>
      </c>
      <c r="D6143" s="5" t="s">
        <v>27</v>
      </c>
      <c r="E6143" s="5">
        <v>22</v>
      </c>
      <c r="F6143" s="5">
        <v>0</v>
      </c>
      <c r="G6143" s="5">
        <v>1</v>
      </c>
      <c r="H6143" s="5">
        <v>20</v>
      </c>
      <c r="I6143" s="5">
        <v>20</v>
      </c>
      <c r="J6143" s="5">
        <v>1</v>
      </c>
      <c r="K6143" s="5">
        <v>20</v>
      </c>
      <c r="L6143" s="5">
        <v>25</v>
      </c>
      <c r="M6143" s="5">
        <v>1</v>
      </c>
      <c r="N6143" s="5">
        <v>20</v>
      </c>
      <c r="O6143" s="5">
        <v>24</v>
      </c>
      <c r="P6143" s="5">
        <v>10</v>
      </c>
      <c r="Q6143" s="5">
        <v>20</v>
      </c>
      <c r="R6143" s="5">
        <v>26</v>
      </c>
      <c r="S6143" s="5" t="s">
        <v>26</v>
      </c>
      <c r="T6143" s="5"/>
    </row>
    <row r="6144" spans="1:20" x14ac:dyDescent="0.25">
      <c r="A6144" s="5">
        <f>6137</f>
      </c>
      <c r="B6144" s="5" t="s">
        <v>6163</v>
      </c>
      <c r="C6144" s="5" t="s">
        <v>26</v>
      </c>
      <c r="D6144" s="5" t="s">
        <v>27</v>
      </c>
      <c r="E6144" s="5">
        <v>22</v>
      </c>
      <c r="F6144" s="5">
        <v>0</v>
      </c>
      <c r="G6144" s="5">
        <v>1</v>
      </c>
      <c r="H6144" s="5">
        <v>20</v>
      </c>
      <c r="I6144" s="5">
        <v>24</v>
      </c>
      <c r="J6144" s="5">
        <v>1</v>
      </c>
      <c r="K6144" s="5">
        <v>20</v>
      </c>
      <c r="L6144" s="5">
        <v>23</v>
      </c>
      <c r="M6144" s="5">
        <v>1</v>
      </c>
      <c r="N6144" s="5">
        <v>20</v>
      </c>
      <c r="O6144" s="5">
        <v>21</v>
      </c>
      <c r="P6144" s="5">
        <v>10</v>
      </c>
      <c r="Q6144" s="5">
        <v>20</v>
      </c>
      <c r="R6144" s="5">
        <v>26</v>
      </c>
      <c r="S6144" s="5" t="s">
        <v>26</v>
      </c>
      <c r="T6144" s="5"/>
    </row>
    <row r="6145" spans="1:20" x14ac:dyDescent="0.25">
      <c r="A6145" s="5">
        <f>6138</f>
      </c>
      <c r="B6145" s="5" t="s">
        <v>6164</v>
      </c>
      <c r="C6145" s="5" t="s">
        <v>26</v>
      </c>
      <c r="D6145" s="5" t="s">
        <v>27</v>
      </c>
      <c r="E6145" s="5">
        <v>22</v>
      </c>
      <c r="F6145" s="5">
        <v>0</v>
      </c>
      <c r="G6145" s="5">
        <v>1</v>
      </c>
      <c r="H6145" s="5">
        <v>20</v>
      </c>
      <c r="I6145" s="5">
        <v>24</v>
      </c>
      <c r="J6145" s="5">
        <v>1</v>
      </c>
      <c r="K6145" s="5">
        <v>20</v>
      </c>
      <c r="L6145" s="5">
        <v>23</v>
      </c>
      <c r="M6145" s="5">
        <v>1</v>
      </c>
      <c r="N6145" s="5">
        <v>20</v>
      </c>
      <c r="O6145" s="5">
        <v>21</v>
      </c>
      <c r="P6145" s="5">
        <v>10</v>
      </c>
      <c r="Q6145" s="5">
        <v>20</v>
      </c>
      <c r="R6145" s="5">
        <v>26</v>
      </c>
      <c r="S6145" s="5" t="s">
        <v>26</v>
      </c>
      <c r="T6145" s="5"/>
    </row>
    <row r="6146" spans="1:20" x14ac:dyDescent="0.25">
      <c r="A6146" s="5">
        <f>6139</f>
      </c>
      <c r="B6146" s="5" t="s">
        <v>6165</v>
      </c>
      <c r="C6146" s="5" t="s">
        <v>26</v>
      </c>
      <c r="D6146" s="5" t="s">
        <v>27</v>
      </c>
      <c r="E6146" s="5">
        <v>22</v>
      </c>
      <c r="F6146" s="5">
        <v>0</v>
      </c>
      <c r="G6146" s="5">
        <v>1</v>
      </c>
      <c r="H6146" s="5">
        <v>20</v>
      </c>
      <c r="I6146" s="5">
        <v>20</v>
      </c>
      <c r="J6146" s="5">
        <v>1</v>
      </c>
      <c r="K6146" s="5">
        <v>20</v>
      </c>
      <c r="L6146" s="5">
        <v>21</v>
      </c>
      <c r="M6146" s="5">
        <v>1</v>
      </c>
      <c r="N6146" s="5">
        <v>20</v>
      </c>
      <c r="O6146" s="5">
        <v>24</v>
      </c>
      <c r="P6146" s="5">
        <v>10</v>
      </c>
      <c r="Q6146" s="5">
        <v>20</v>
      </c>
      <c r="R6146" s="5">
        <v>26</v>
      </c>
      <c r="S6146" s="5" t="s">
        <v>26</v>
      </c>
      <c r="T6146" s="5"/>
    </row>
    <row r="6147" spans="1:20" x14ac:dyDescent="0.25">
      <c r="A6147" s="5">
        <f>6140</f>
      </c>
      <c r="B6147" s="5" t="s">
        <v>6166</v>
      </c>
      <c r="C6147" s="5" t="s">
        <v>26</v>
      </c>
      <c r="D6147" s="5" t="s">
        <v>27</v>
      </c>
      <c r="E6147" s="5">
        <v>22</v>
      </c>
      <c r="F6147" s="5">
        <v>0</v>
      </c>
      <c r="G6147" s="5">
        <v>1</v>
      </c>
      <c r="H6147" s="5">
        <v>20</v>
      </c>
      <c r="I6147" s="5">
        <v>23</v>
      </c>
      <c r="J6147" s="5">
        <v>1</v>
      </c>
      <c r="K6147" s="5">
        <v>20</v>
      </c>
      <c r="L6147" s="5">
        <v>21</v>
      </c>
      <c r="M6147" s="5">
        <v>1</v>
      </c>
      <c r="N6147" s="5">
        <v>20</v>
      </c>
      <c r="O6147" s="5">
        <v>24</v>
      </c>
      <c r="P6147" s="5">
        <v>10</v>
      </c>
      <c r="Q6147" s="5">
        <v>20</v>
      </c>
      <c r="R6147" s="5">
        <v>26</v>
      </c>
      <c r="S6147" s="5" t="s">
        <v>26</v>
      </c>
      <c r="T6147" s="5"/>
    </row>
    <row r="6148" spans="1:20" x14ac:dyDescent="0.25">
      <c r="A6148" s="5">
        <f>6141</f>
      </c>
      <c r="B6148" s="5" t="s">
        <v>6167</v>
      </c>
      <c r="C6148" s="5" t="s">
        <v>26</v>
      </c>
      <c r="D6148" s="5" t="s">
        <v>27</v>
      </c>
      <c r="E6148" s="5">
        <v>22</v>
      </c>
      <c r="F6148" s="5">
        <v>0</v>
      </c>
      <c r="G6148" s="5">
        <v>1</v>
      </c>
      <c r="H6148" s="5">
        <v>20</v>
      </c>
      <c r="I6148" s="5">
        <v>23</v>
      </c>
      <c r="J6148" s="5">
        <v>1</v>
      </c>
      <c r="K6148" s="5">
        <v>20</v>
      </c>
      <c r="L6148" s="5">
        <v>24</v>
      </c>
      <c r="M6148" s="5">
        <v>1</v>
      </c>
      <c r="N6148" s="5">
        <v>20</v>
      </c>
      <c r="O6148" s="5">
        <v>21</v>
      </c>
      <c r="P6148" s="5">
        <v>10</v>
      </c>
      <c r="Q6148" s="5">
        <v>20</v>
      </c>
      <c r="R6148" s="5">
        <v>26</v>
      </c>
      <c r="S6148" s="5" t="s">
        <v>26</v>
      </c>
      <c r="T6148" s="5"/>
    </row>
    <row r="6149" spans="1:20" x14ac:dyDescent="0.25">
      <c r="A6149" s="5">
        <f>6142</f>
      </c>
      <c r="B6149" s="5" t="s">
        <v>6168</v>
      </c>
      <c r="C6149" s="5" t="s">
        <v>26</v>
      </c>
      <c r="D6149" s="5" t="s">
        <v>27</v>
      </c>
      <c r="E6149" s="5">
        <v>22</v>
      </c>
      <c r="F6149" s="5">
        <v>0</v>
      </c>
      <c r="G6149" s="5">
        <v>1</v>
      </c>
      <c r="H6149" s="5">
        <v>20</v>
      </c>
      <c r="I6149" s="5">
        <v>23</v>
      </c>
      <c r="J6149" s="5">
        <v>1</v>
      </c>
      <c r="K6149" s="5">
        <v>20</v>
      </c>
      <c r="L6149" s="5">
        <v>24</v>
      </c>
      <c r="M6149" s="5">
        <v>1</v>
      </c>
      <c r="N6149" s="5">
        <v>20</v>
      </c>
      <c r="O6149" s="5">
        <v>21</v>
      </c>
      <c r="P6149" s="5">
        <v>10</v>
      </c>
      <c r="Q6149" s="5">
        <v>20</v>
      </c>
      <c r="R6149" s="5">
        <v>26</v>
      </c>
      <c r="S6149" s="5" t="s">
        <v>26</v>
      </c>
      <c r="T6149" s="5"/>
    </row>
    <row r="6150" spans="1:20" x14ac:dyDescent="0.25">
      <c r="A6150" s="5">
        <f>6143</f>
      </c>
      <c r="B6150" s="5" t="s">
        <v>6169</v>
      </c>
      <c r="C6150" s="5" t="s">
        <v>26</v>
      </c>
      <c r="D6150" s="5" t="s">
        <v>27</v>
      </c>
      <c r="E6150" s="5">
        <v>22</v>
      </c>
      <c r="F6150" s="5">
        <v>0</v>
      </c>
      <c r="G6150" s="5">
        <v>1</v>
      </c>
      <c r="H6150" s="5">
        <v>20</v>
      </c>
      <c r="I6150" s="5">
        <v>23</v>
      </c>
      <c r="J6150" s="5">
        <v>1</v>
      </c>
      <c r="K6150" s="5">
        <v>20</v>
      </c>
      <c r="L6150" s="5">
        <v>24</v>
      </c>
      <c r="M6150" s="5">
        <v>1</v>
      </c>
      <c r="N6150" s="5">
        <v>20</v>
      </c>
      <c r="O6150" s="5">
        <v>21</v>
      </c>
      <c r="P6150" s="5">
        <v>10</v>
      </c>
      <c r="Q6150" s="5">
        <v>20</v>
      </c>
      <c r="R6150" s="5">
        <v>26</v>
      </c>
      <c r="S6150" s="5" t="s">
        <v>26</v>
      </c>
      <c r="T6150" s="5"/>
    </row>
    <row r="6151" spans="1:20" x14ac:dyDescent="0.25">
      <c r="A6151" s="5">
        <f>6144</f>
      </c>
      <c r="B6151" s="5" t="s">
        <v>6170</v>
      </c>
      <c r="C6151" s="5" t="s">
        <v>26</v>
      </c>
      <c r="D6151" s="5" t="s">
        <v>27</v>
      </c>
      <c r="E6151" s="5">
        <v>22</v>
      </c>
      <c r="F6151" s="5">
        <v>0</v>
      </c>
      <c r="G6151" s="5">
        <v>1</v>
      </c>
      <c r="H6151" s="5">
        <v>20</v>
      </c>
      <c r="I6151" s="5">
        <v>21</v>
      </c>
      <c r="J6151" s="5">
        <v>1</v>
      </c>
      <c r="K6151" s="5">
        <v>20</v>
      </c>
      <c r="L6151" s="5">
        <v>23</v>
      </c>
      <c r="M6151" s="5">
        <v>1</v>
      </c>
      <c r="N6151" s="5">
        <v>20</v>
      </c>
      <c r="O6151" s="5">
        <v>20</v>
      </c>
      <c r="P6151" s="5">
        <v>10</v>
      </c>
      <c r="Q6151" s="5">
        <v>20</v>
      </c>
      <c r="R6151" s="5">
        <v>26</v>
      </c>
      <c r="S6151" s="5" t="s">
        <v>26</v>
      </c>
      <c r="T6151" s="5"/>
    </row>
    <row r="6152" spans="1:20" x14ac:dyDescent="0.25">
      <c r="A6152" s="5">
        <f>6145</f>
      </c>
      <c r="B6152" s="5" t="s">
        <v>6171</v>
      </c>
      <c r="C6152" s="5" t="s">
        <v>26</v>
      </c>
      <c r="D6152" s="5" t="s">
        <v>27</v>
      </c>
      <c r="E6152" s="5">
        <v>22</v>
      </c>
      <c r="F6152" s="5">
        <v>0</v>
      </c>
      <c r="G6152" s="5">
        <v>1</v>
      </c>
      <c r="H6152" s="5">
        <v>20</v>
      </c>
      <c r="I6152" s="5">
        <v>21</v>
      </c>
      <c r="J6152" s="5">
        <v>1</v>
      </c>
      <c r="K6152" s="5">
        <v>20</v>
      </c>
      <c r="L6152" s="5">
        <v>23</v>
      </c>
      <c r="M6152" s="5">
        <v>1</v>
      </c>
      <c r="N6152" s="5">
        <v>20</v>
      </c>
      <c r="O6152" s="5">
        <v>20</v>
      </c>
      <c r="P6152" s="5">
        <v>10</v>
      </c>
      <c r="Q6152" s="5">
        <v>20</v>
      </c>
      <c r="R6152" s="5">
        <v>26</v>
      </c>
      <c r="S6152" s="5" t="s">
        <v>26</v>
      </c>
      <c r="T6152" s="5"/>
    </row>
    <row r="6153" spans="1:20" x14ac:dyDescent="0.25">
      <c r="A6153" s="5">
        <f>6146</f>
      </c>
      <c r="B6153" s="5" t="s">
        <v>6172</v>
      </c>
      <c r="C6153" s="5" t="s">
        <v>26</v>
      </c>
      <c r="D6153" s="5" t="s">
        <v>27</v>
      </c>
      <c r="E6153" s="5">
        <v>22</v>
      </c>
      <c r="F6153" s="5">
        <v>0</v>
      </c>
      <c r="G6153" s="5">
        <v>1</v>
      </c>
      <c r="H6153" s="5">
        <v>20</v>
      </c>
      <c r="I6153" s="5">
        <v>24</v>
      </c>
      <c r="J6153" s="5">
        <v>1</v>
      </c>
      <c r="K6153" s="5">
        <v>20</v>
      </c>
      <c r="L6153" s="5">
        <v>20</v>
      </c>
      <c r="M6153" s="5">
        <v>1</v>
      </c>
      <c r="N6153" s="5">
        <v>20</v>
      </c>
      <c r="O6153" s="5">
        <v>20</v>
      </c>
      <c r="P6153" s="5">
        <v>10</v>
      </c>
      <c r="Q6153" s="5">
        <v>20</v>
      </c>
      <c r="R6153" s="5">
        <v>26</v>
      </c>
      <c r="S6153" s="5" t="s">
        <v>26</v>
      </c>
      <c r="T6153" s="5"/>
    </row>
    <row r="6154" spans="1:20" x14ac:dyDescent="0.25">
      <c r="A6154" s="5">
        <f>6147</f>
      </c>
      <c r="B6154" s="5" t="s">
        <v>6173</v>
      </c>
      <c r="C6154" s="5" t="s">
        <v>26</v>
      </c>
      <c r="D6154" s="5" t="s">
        <v>27</v>
      </c>
      <c r="E6154" s="5">
        <v>22</v>
      </c>
      <c r="F6154" s="5">
        <v>0</v>
      </c>
      <c r="G6154" s="5">
        <v>1</v>
      </c>
      <c r="H6154" s="5">
        <v>20</v>
      </c>
      <c r="I6154" s="5">
        <v>24</v>
      </c>
      <c r="J6154" s="5">
        <v>1</v>
      </c>
      <c r="K6154" s="5">
        <v>20</v>
      </c>
      <c r="L6154" s="5">
        <v>20</v>
      </c>
      <c r="M6154" s="5">
        <v>1</v>
      </c>
      <c r="N6154" s="5">
        <v>20</v>
      </c>
      <c r="O6154" s="5">
        <v>20</v>
      </c>
      <c r="P6154" s="5">
        <v>10</v>
      </c>
      <c r="Q6154" s="5">
        <v>20</v>
      </c>
      <c r="R6154" s="5">
        <v>26</v>
      </c>
      <c r="S6154" s="5" t="s">
        <v>26</v>
      </c>
      <c r="T6154" s="5"/>
    </row>
    <row r="6155" spans="1:20" x14ac:dyDescent="0.25">
      <c r="A6155" s="5">
        <f>6148</f>
      </c>
      <c r="B6155" s="5" t="s">
        <v>6174</v>
      </c>
      <c r="C6155" s="5" t="s">
        <v>26</v>
      </c>
      <c r="D6155" s="5" t="s">
        <v>27</v>
      </c>
      <c r="E6155" s="5">
        <v>22</v>
      </c>
      <c r="F6155" s="5">
        <v>0</v>
      </c>
      <c r="G6155" s="5">
        <v>1</v>
      </c>
      <c r="H6155" s="5">
        <v>20</v>
      </c>
      <c r="I6155" s="5">
        <v>24</v>
      </c>
      <c r="J6155" s="5">
        <v>1</v>
      </c>
      <c r="K6155" s="5">
        <v>20</v>
      </c>
      <c r="L6155" s="5">
        <v>20</v>
      </c>
      <c r="M6155" s="5">
        <v>1</v>
      </c>
      <c r="N6155" s="5">
        <v>20</v>
      </c>
      <c r="O6155" s="5">
        <v>20</v>
      </c>
      <c r="P6155" s="5">
        <v>10</v>
      </c>
      <c r="Q6155" s="5">
        <v>20</v>
      </c>
      <c r="R6155" s="5">
        <v>26</v>
      </c>
      <c r="S6155" s="5" t="s">
        <v>26</v>
      </c>
      <c r="T6155" s="5"/>
    </row>
    <row r="6156" spans="1:20" x14ac:dyDescent="0.25">
      <c r="A6156" s="5">
        <f>6149</f>
      </c>
      <c r="B6156" s="5" t="s">
        <v>6175</v>
      </c>
      <c r="C6156" s="5" t="s">
        <v>26</v>
      </c>
      <c r="D6156" s="5" t="s">
        <v>27</v>
      </c>
      <c r="E6156" s="5">
        <v>22</v>
      </c>
      <c r="F6156" s="5">
        <v>0</v>
      </c>
      <c r="G6156" s="5">
        <v>1</v>
      </c>
      <c r="H6156" s="5">
        <v>20</v>
      </c>
      <c r="I6156" s="5">
        <v>24</v>
      </c>
      <c r="J6156" s="5">
        <v>1</v>
      </c>
      <c r="K6156" s="5">
        <v>20</v>
      </c>
      <c r="L6156" s="5">
        <v>20</v>
      </c>
      <c r="M6156" s="5">
        <v>1</v>
      </c>
      <c r="N6156" s="5">
        <v>20</v>
      </c>
      <c r="O6156" s="5">
        <v>20</v>
      </c>
      <c r="P6156" s="5">
        <v>10</v>
      </c>
      <c r="Q6156" s="5">
        <v>20</v>
      </c>
      <c r="R6156" s="5">
        <v>26</v>
      </c>
      <c r="S6156" s="5" t="s">
        <v>26</v>
      </c>
      <c r="T6156" s="5"/>
    </row>
    <row r="6157" spans="1:20" x14ac:dyDescent="0.25">
      <c r="A6157" s="5">
        <f>6150</f>
      </c>
      <c r="B6157" s="5" t="s">
        <v>6176</v>
      </c>
      <c r="C6157" s="5" t="s">
        <v>26</v>
      </c>
      <c r="D6157" s="5" t="s">
        <v>27</v>
      </c>
      <c r="E6157" s="5">
        <v>22</v>
      </c>
      <c r="F6157" s="5">
        <v>0</v>
      </c>
      <c r="G6157" s="5">
        <v>1</v>
      </c>
      <c r="H6157" s="5">
        <v>20</v>
      </c>
      <c r="I6157" s="5">
        <v>24</v>
      </c>
      <c r="J6157" s="5">
        <v>1</v>
      </c>
      <c r="K6157" s="5">
        <v>20</v>
      </c>
      <c r="L6157" s="5">
        <v>23</v>
      </c>
      <c r="M6157" s="5">
        <v>1</v>
      </c>
      <c r="N6157" s="5">
        <v>20</v>
      </c>
      <c r="O6157" s="5">
        <v>24</v>
      </c>
      <c r="P6157" s="5">
        <v>10</v>
      </c>
      <c r="Q6157" s="5">
        <v>20</v>
      </c>
      <c r="R6157" s="5">
        <v>26</v>
      </c>
      <c r="S6157" s="5" t="s">
        <v>26</v>
      </c>
      <c r="T6157" s="5"/>
    </row>
    <row r="6158" spans="1:20" x14ac:dyDescent="0.25">
      <c r="A6158" s="5">
        <f>6151</f>
      </c>
      <c r="B6158" s="5" t="s">
        <v>6177</v>
      </c>
      <c r="C6158" s="5" t="s">
        <v>26</v>
      </c>
      <c r="D6158" s="5" t="s">
        <v>27</v>
      </c>
      <c r="E6158" s="5">
        <v>22</v>
      </c>
      <c r="F6158" s="5">
        <v>0</v>
      </c>
      <c r="G6158" s="5">
        <v>1</v>
      </c>
      <c r="H6158" s="5">
        <v>20</v>
      </c>
      <c r="I6158" s="5">
        <v>25</v>
      </c>
      <c r="J6158" s="5">
        <v>1</v>
      </c>
      <c r="K6158" s="5">
        <v>20</v>
      </c>
      <c r="L6158" s="5">
        <v>23</v>
      </c>
      <c r="M6158" s="5">
        <v>1</v>
      </c>
      <c r="N6158" s="5">
        <v>20</v>
      </c>
      <c r="O6158" s="5">
        <v>24</v>
      </c>
      <c r="P6158" s="5">
        <v>10</v>
      </c>
      <c r="Q6158" s="5">
        <v>20</v>
      </c>
      <c r="R6158" s="5">
        <v>26</v>
      </c>
      <c r="S6158" s="5" t="s">
        <v>26</v>
      </c>
      <c r="T6158" s="5"/>
    </row>
    <row r="6159" spans="1:20" x14ac:dyDescent="0.25">
      <c r="A6159" s="5">
        <f>6152</f>
      </c>
      <c r="B6159" s="5" t="s">
        <v>6178</v>
      </c>
      <c r="C6159" s="5" t="s">
        <v>26</v>
      </c>
      <c r="D6159" s="5" t="s">
        <v>27</v>
      </c>
      <c r="E6159" s="5">
        <v>22</v>
      </c>
      <c r="F6159" s="5">
        <v>0</v>
      </c>
      <c r="G6159" s="5">
        <v>1</v>
      </c>
      <c r="H6159" s="5">
        <v>20</v>
      </c>
      <c r="I6159" s="5">
        <v>25</v>
      </c>
      <c r="J6159" s="5">
        <v>1</v>
      </c>
      <c r="K6159" s="5">
        <v>20</v>
      </c>
      <c r="L6159" s="5">
        <v>23</v>
      </c>
      <c r="M6159" s="5">
        <v>1</v>
      </c>
      <c r="N6159" s="5">
        <v>20</v>
      </c>
      <c r="O6159" s="5">
        <v>24</v>
      </c>
      <c r="P6159" s="5">
        <v>10</v>
      </c>
      <c r="Q6159" s="5">
        <v>20</v>
      </c>
      <c r="R6159" s="5">
        <v>26</v>
      </c>
      <c r="S6159" s="5" t="s">
        <v>26</v>
      </c>
      <c r="T6159" s="5"/>
    </row>
    <row r="6160" spans="1:20" x14ac:dyDescent="0.25">
      <c r="A6160" s="5">
        <f>6153</f>
      </c>
      <c r="B6160" s="5" t="s">
        <v>6179</v>
      </c>
      <c r="C6160" s="5" t="s">
        <v>26</v>
      </c>
      <c r="D6160" s="5" t="s">
        <v>27</v>
      </c>
      <c r="E6160" s="5">
        <v>22</v>
      </c>
      <c r="F6160" s="5">
        <v>0</v>
      </c>
      <c r="G6160" s="5">
        <v>1</v>
      </c>
      <c r="H6160" s="5">
        <v>20</v>
      </c>
      <c r="I6160" s="5">
        <v>20</v>
      </c>
      <c r="J6160" s="5">
        <v>1</v>
      </c>
      <c r="K6160" s="5">
        <v>20</v>
      </c>
      <c r="L6160" s="5">
        <v>25</v>
      </c>
      <c r="M6160" s="5">
        <v>1</v>
      </c>
      <c r="N6160" s="5">
        <v>20</v>
      </c>
      <c r="O6160" s="5">
        <v>21</v>
      </c>
      <c r="P6160" s="5">
        <v>10</v>
      </c>
      <c r="Q6160" s="5">
        <v>20</v>
      </c>
      <c r="R6160" s="5">
        <v>26</v>
      </c>
      <c r="S6160" s="5" t="s">
        <v>26</v>
      </c>
      <c r="T6160" s="5"/>
    </row>
    <row r="6161" spans="1:20" x14ac:dyDescent="0.25">
      <c r="A6161" s="5">
        <f>6154</f>
      </c>
      <c r="B6161" s="5" t="s">
        <v>6180</v>
      </c>
      <c r="C6161" s="5" t="s">
        <v>26</v>
      </c>
      <c r="D6161" s="5" t="s">
        <v>27</v>
      </c>
      <c r="E6161" s="5">
        <v>22</v>
      </c>
      <c r="F6161" s="5">
        <v>0</v>
      </c>
      <c r="G6161" s="5">
        <v>1</v>
      </c>
      <c r="H6161" s="5">
        <v>20</v>
      </c>
      <c r="I6161" s="5">
        <v>20</v>
      </c>
      <c r="J6161" s="5">
        <v>1</v>
      </c>
      <c r="K6161" s="5">
        <v>20</v>
      </c>
      <c r="L6161" s="5">
        <v>25</v>
      </c>
      <c r="M6161" s="5">
        <v>1</v>
      </c>
      <c r="N6161" s="5">
        <v>20</v>
      </c>
      <c r="O6161" s="5">
        <v>21</v>
      </c>
      <c r="P6161" s="5">
        <v>10</v>
      </c>
      <c r="Q6161" s="5">
        <v>20</v>
      </c>
      <c r="R6161" s="5">
        <v>26</v>
      </c>
      <c r="S6161" s="5" t="s">
        <v>26</v>
      </c>
      <c r="T6161" s="5"/>
    </row>
    <row r="6162" spans="1:20" x14ac:dyDescent="0.25">
      <c r="A6162" s="5">
        <f>6155</f>
      </c>
      <c r="B6162" s="5" t="s">
        <v>6181</v>
      </c>
      <c r="C6162" s="5" t="s">
        <v>26</v>
      </c>
      <c r="D6162" s="5" t="s">
        <v>27</v>
      </c>
      <c r="E6162" s="5">
        <v>22</v>
      </c>
      <c r="F6162" s="5">
        <v>0</v>
      </c>
      <c r="G6162" s="5">
        <v>1</v>
      </c>
      <c r="H6162" s="5">
        <v>20</v>
      </c>
      <c r="I6162" s="5">
        <v>20</v>
      </c>
      <c r="J6162" s="5">
        <v>1</v>
      </c>
      <c r="K6162" s="5">
        <v>20</v>
      </c>
      <c r="L6162" s="5">
        <v>25</v>
      </c>
      <c r="M6162" s="5">
        <v>1</v>
      </c>
      <c r="N6162" s="5">
        <v>20</v>
      </c>
      <c r="O6162" s="5">
        <v>21</v>
      </c>
      <c r="P6162" s="5">
        <v>10</v>
      </c>
      <c r="Q6162" s="5">
        <v>20</v>
      </c>
      <c r="R6162" s="5">
        <v>26</v>
      </c>
      <c r="S6162" s="5" t="s">
        <v>26</v>
      </c>
      <c r="T6162" s="5"/>
    </row>
    <row r="6163" spans="1:20" x14ac:dyDescent="0.25">
      <c r="A6163" s="5">
        <f>6156</f>
      </c>
      <c r="B6163" s="5" t="s">
        <v>6182</v>
      </c>
      <c r="C6163" s="5" t="s">
        <v>26</v>
      </c>
      <c r="D6163" s="5" t="s">
        <v>27</v>
      </c>
      <c r="E6163" s="5">
        <v>22</v>
      </c>
      <c r="F6163" s="5">
        <v>0</v>
      </c>
      <c r="G6163" s="5">
        <v>1</v>
      </c>
      <c r="H6163" s="5">
        <v>20</v>
      </c>
      <c r="I6163" s="5">
        <v>20</v>
      </c>
      <c r="J6163" s="5">
        <v>1</v>
      </c>
      <c r="K6163" s="5">
        <v>20</v>
      </c>
      <c r="L6163" s="5">
        <v>25</v>
      </c>
      <c r="M6163" s="5">
        <v>1</v>
      </c>
      <c r="N6163" s="5">
        <v>20</v>
      </c>
      <c r="O6163" s="5">
        <v>21</v>
      </c>
      <c r="P6163" s="5">
        <v>10</v>
      </c>
      <c r="Q6163" s="5">
        <v>20</v>
      </c>
      <c r="R6163" s="5">
        <v>26</v>
      </c>
      <c r="S6163" s="5" t="s">
        <v>26</v>
      </c>
      <c r="T6163" s="5"/>
    </row>
    <row r="6164" spans="1:20" x14ac:dyDescent="0.25">
      <c r="A6164" s="5">
        <f>6157</f>
      </c>
      <c r="B6164" s="5" t="s">
        <v>6183</v>
      </c>
      <c r="C6164" s="5" t="s">
        <v>26</v>
      </c>
      <c r="D6164" s="5" t="s">
        <v>27</v>
      </c>
      <c r="E6164" s="5">
        <v>23</v>
      </c>
      <c r="F6164" s="5">
        <v>0</v>
      </c>
      <c r="G6164" s="5">
        <v>1</v>
      </c>
      <c r="H6164" s="5">
        <v>20</v>
      </c>
      <c r="I6164" s="5">
        <v>24</v>
      </c>
      <c r="J6164" s="5">
        <v>1</v>
      </c>
      <c r="K6164" s="5">
        <v>20</v>
      </c>
      <c r="L6164" s="5">
        <v>21</v>
      </c>
      <c r="M6164" s="5">
        <v>1</v>
      </c>
      <c r="N6164" s="5">
        <v>20</v>
      </c>
      <c r="O6164" s="5">
        <v>22</v>
      </c>
      <c r="P6164" s="5">
        <v>10</v>
      </c>
      <c r="Q6164" s="5">
        <v>20</v>
      </c>
      <c r="R6164" s="5">
        <v>26</v>
      </c>
      <c r="S6164" s="5" t="s">
        <v>26</v>
      </c>
      <c r="T6164" s="5"/>
    </row>
    <row r="6165" spans="1:20" x14ac:dyDescent="0.25">
      <c r="A6165" s="5">
        <f>6158</f>
      </c>
      <c r="B6165" s="5" t="s">
        <v>6184</v>
      </c>
      <c r="C6165" s="5" t="s">
        <v>27</v>
      </c>
      <c r="D6165" s="5" t="s">
        <v>26</v>
      </c>
      <c r="E6165" s="5">
        <v>23</v>
      </c>
      <c r="F6165" s="5">
        <v>0</v>
      </c>
      <c r="G6165" s="5">
        <v>1</v>
      </c>
      <c r="H6165" s="5">
        <v>20</v>
      </c>
      <c r="I6165" s="5">
        <v>24</v>
      </c>
      <c r="J6165" s="5">
        <v>1</v>
      </c>
      <c r="K6165" s="5">
        <v>20</v>
      </c>
      <c r="L6165" s="5">
        <v>21</v>
      </c>
      <c r="M6165" s="5">
        <v>1</v>
      </c>
      <c r="N6165" s="5">
        <v>20</v>
      </c>
      <c r="O6165" s="5">
        <v>22</v>
      </c>
      <c r="P6165" s="5">
        <v>10</v>
      </c>
      <c r="Q6165" s="5">
        <v>20</v>
      </c>
      <c r="R6165" s="5">
        <v>26</v>
      </c>
      <c r="S6165" s="5" t="s">
        <v>26</v>
      </c>
      <c r="T6165" s="5"/>
    </row>
    <row r="6166" spans="1:20" x14ac:dyDescent="0.25">
      <c r="A6166" s="5">
        <f>6159</f>
      </c>
      <c r="B6166" s="5" t="s">
        <v>6185</v>
      </c>
      <c r="C6166" s="5" t="s">
        <v>27</v>
      </c>
      <c r="D6166" s="5" t="s">
        <v>26</v>
      </c>
      <c r="E6166" s="5">
        <v>23</v>
      </c>
      <c r="F6166" s="5">
        <v>0</v>
      </c>
      <c r="G6166" s="5">
        <v>1</v>
      </c>
      <c r="H6166" s="5">
        <v>20</v>
      </c>
      <c r="I6166" s="5">
        <v>24</v>
      </c>
      <c r="J6166" s="5">
        <v>1</v>
      </c>
      <c r="K6166" s="5">
        <v>20</v>
      </c>
      <c r="L6166" s="5">
        <v>21</v>
      </c>
      <c r="M6166" s="5">
        <v>1</v>
      </c>
      <c r="N6166" s="5">
        <v>20</v>
      </c>
      <c r="O6166" s="5">
        <v>22</v>
      </c>
      <c r="P6166" s="5">
        <v>10</v>
      </c>
      <c r="Q6166" s="5">
        <v>20</v>
      </c>
      <c r="R6166" s="5">
        <v>26</v>
      </c>
      <c r="S6166" s="5" t="s">
        <v>26</v>
      </c>
      <c r="T6166" s="5"/>
    </row>
    <row r="6167" spans="1:20" x14ac:dyDescent="0.25">
      <c r="A6167" s="5">
        <f>6160</f>
      </c>
      <c r="B6167" s="5" t="s">
        <v>6186</v>
      </c>
      <c r="C6167" s="5" t="s">
        <v>27</v>
      </c>
      <c r="D6167" s="5" t="s">
        <v>26</v>
      </c>
      <c r="E6167" s="5">
        <v>23</v>
      </c>
      <c r="F6167" s="5">
        <v>0</v>
      </c>
      <c r="G6167" s="5">
        <v>1</v>
      </c>
      <c r="H6167" s="5">
        <v>20</v>
      </c>
      <c r="I6167" s="5">
        <v>24</v>
      </c>
      <c r="J6167" s="5">
        <v>1</v>
      </c>
      <c r="K6167" s="5">
        <v>20</v>
      </c>
      <c r="L6167" s="5">
        <v>21</v>
      </c>
      <c r="M6167" s="5">
        <v>1</v>
      </c>
      <c r="N6167" s="5">
        <v>20</v>
      </c>
      <c r="O6167" s="5">
        <v>22</v>
      </c>
      <c r="P6167" s="5">
        <v>10</v>
      </c>
      <c r="Q6167" s="5">
        <v>20</v>
      </c>
      <c r="R6167" s="5">
        <v>26</v>
      </c>
      <c r="S6167" s="5" t="s">
        <v>26</v>
      </c>
      <c r="T6167" s="5"/>
    </row>
    <row r="6168" spans="1:20" x14ac:dyDescent="0.25">
      <c r="A6168" s="5">
        <f>6161</f>
      </c>
      <c r="B6168" s="5" t="s">
        <v>6187</v>
      </c>
      <c r="C6168" s="5" t="s">
        <v>27</v>
      </c>
      <c r="D6168" s="5" t="s">
        <v>26</v>
      </c>
      <c r="E6168" s="5">
        <v>23</v>
      </c>
      <c r="F6168" s="5">
        <v>0</v>
      </c>
      <c r="G6168" s="5">
        <v>1</v>
      </c>
      <c r="H6168" s="5">
        <v>20</v>
      </c>
      <c r="I6168" s="5">
        <v>22</v>
      </c>
      <c r="J6168" s="5">
        <v>1</v>
      </c>
      <c r="K6168" s="5">
        <v>20</v>
      </c>
      <c r="L6168" s="5">
        <v>25</v>
      </c>
      <c r="M6168" s="5">
        <v>1</v>
      </c>
      <c r="N6168" s="5">
        <v>20</v>
      </c>
      <c r="O6168" s="5">
        <v>21</v>
      </c>
      <c r="P6168" s="5">
        <v>10</v>
      </c>
      <c r="Q6168" s="5">
        <v>20</v>
      </c>
      <c r="R6168" s="5">
        <v>26</v>
      </c>
      <c r="S6168" s="5" t="s">
        <v>26</v>
      </c>
      <c r="T6168" s="5"/>
    </row>
    <row r="6169" spans="1:20" x14ac:dyDescent="0.25">
      <c r="A6169" s="5">
        <f>6162</f>
      </c>
      <c r="B6169" s="5" t="s">
        <v>6188</v>
      </c>
      <c r="C6169" s="5" t="s">
        <v>27</v>
      </c>
      <c r="D6169" s="5" t="s">
        <v>26</v>
      </c>
      <c r="E6169" s="5">
        <v>23</v>
      </c>
      <c r="F6169" s="5">
        <v>0</v>
      </c>
      <c r="G6169" s="5">
        <v>1</v>
      </c>
      <c r="H6169" s="5">
        <v>20</v>
      </c>
      <c r="I6169" s="5">
        <v>22</v>
      </c>
      <c r="J6169" s="5">
        <v>1</v>
      </c>
      <c r="K6169" s="5">
        <v>20</v>
      </c>
      <c r="L6169" s="5">
        <v>25</v>
      </c>
      <c r="M6169" s="5">
        <v>1</v>
      </c>
      <c r="N6169" s="5">
        <v>20</v>
      </c>
      <c r="O6169" s="5">
        <v>21</v>
      </c>
      <c r="P6169" s="5">
        <v>10</v>
      </c>
      <c r="Q6169" s="5">
        <v>20</v>
      </c>
      <c r="R6169" s="5">
        <v>26</v>
      </c>
      <c r="S6169" s="5" t="s">
        <v>26</v>
      </c>
      <c r="T6169" s="5"/>
    </row>
    <row r="6170" spans="1:20" x14ac:dyDescent="0.25">
      <c r="A6170" s="5">
        <f>6163</f>
      </c>
      <c r="B6170" s="5" t="s">
        <v>6189</v>
      </c>
      <c r="C6170" s="5" t="s">
        <v>27</v>
      </c>
      <c r="D6170" s="5" t="s">
        <v>26</v>
      </c>
      <c r="E6170" s="5">
        <v>24</v>
      </c>
      <c r="F6170" s="5">
        <v>0</v>
      </c>
      <c r="G6170" s="5">
        <v>1</v>
      </c>
      <c r="H6170" s="5">
        <v>20</v>
      </c>
      <c r="I6170" s="5">
        <v>22</v>
      </c>
      <c r="J6170" s="5">
        <v>1</v>
      </c>
      <c r="K6170" s="5">
        <v>20</v>
      </c>
      <c r="L6170" s="5">
        <v>25</v>
      </c>
      <c r="M6170" s="5">
        <v>1</v>
      </c>
      <c r="N6170" s="5">
        <v>20</v>
      </c>
      <c r="O6170" s="5">
        <v>21</v>
      </c>
      <c r="P6170" s="5">
        <v>10</v>
      </c>
      <c r="Q6170" s="5">
        <v>20</v>
      </c>
      <c r="R6170" s="5">
        <v>26</v>
      </c>
      <c r="S6170" s="5" t="s">
        <v>26</v>
      </c>
      <c r="T6170" s="5"/>
    </row>
    <row r="6171" spans="1:20" x14ac:dyDescent="0.25">
      <c r="A6171" s="5">
        <f>6164</f>
      </c>
      <c r="B6171" s="5" t="s">
        <v>6190</v>
      </c>
      <c r="C6171" s="5" t="s">
        <v>27</v>
      </c>
      <c r="D6171" s="5" t="s">
        <v>26</v>
      </c>
      <c r="E6171" s="5">
        <v>24</v>
      </c>
      <c r="F6171" s="5">
        <v>0</v>
      </c>
      <c r="G6171" s="5">
        <v>1</v>
      </c>
      <c r="H6171" s="5">
        <v>20</v>
      </c>
      <c r="I6171" s="5">
        <v>22</v>
      </c>
      <c r="J6171" s="5">
        <v>1</v>
      </c>
      <c r="K6171" s="5">
        <v>20</v>
      </c>
      <c r="L6171" s="5">
        <v>25</v>
      </c>
      <c r="M6171" s="5">
        <v>1</v>
      </c>
      <c r="N6171" s="5">
        <v>20</v>
      </c>
      <c r="O6171" s="5">
        <v>21</v>
      </c>
      <c r="P6171" s="5">
        <v>10</v>
      </c>
      <c r="Q6171" s="5">
        <v>20</v>
      </c>
      <c r="R6171" s="5">
        <v>26</v>
      </c>
      <c r="S6171" s="5" t="s">
        <v>26</v>
      </c>
      <c r="T6171" s="5"/>
    </row>
    <row r="6172" spans="1:20" x14ac:dyDescent="0.25">
      <c r="A6172" s="5">
        <f>6165</f>
      </c>
      <c r="B6172" s="5" t="s">
        <v>6191</v>
      </c>
      <c r="C6172" s="5" t="s">
        <v>27</v>
      </c>
      <c r="D6172" s="5" t="s">
        <v>26</v>
      </c>
      <c r="E6172" s="5">
        <v>24</v>
      </c>
      <c r="F6172" s="5">
        <v>0</v>
      </c>
      <c r="G6172" s="5">
        <v>1</v>
      </c>
      <c r="H6172" s="5">
        <v>20</v>
      </c>
      <c r="I6172" s="5">
        <v>22</v>
      </c>
      <c r="J6172" s="5">
        <v>1</v>
      </c>
      <c r="K6172" s="5">
        <v>20</v>
      </c>
      <c r="L6172" s="5">
        <v>25</v>
      </c>
      <c r="M6172" s="5">
        <v>1</v>
      </c>
      <c r="N6172" s="5">
        <v>20</v>
      </c>
      <c r="O6172" s="5">
        <v>21</v>
      </c>
      <c r="P6172" s="5">
        <v>10</v>
      </c>
      <c r="Q6172" s="5">
        <v>20</v>
      </c>
      <c r="R6172" s="5">
        <v>26</v>
      </c>
      <c r="S6172" s="5" t="s">
        <v>26</v>
      </c>
      <c r="T6172" s="5"/>
    </row>
    <row r="6173" spans="1:20" x14ac:dyDescent="0.25">
      <c r="A6173" s="5">
        <f>6166</f>
      </c>
      <c r="B6173" s="5" t="s">
        <v>6192</v>
      </c>
      <c r="C6173" s="5" t="s">
        <v>27</v>
      </c>
      <c r="D6173" s="5" t="s">
        <v>26</v>
      </c>
      <c r="E6173" s="5">
        <v>18</v>
      </c>
      <c r="F6173" s="5">
        <v>0</v>
      </c>
      <c r="G6173" s="5">
        <v>1</v>
      </c>
      <c r="H6173" s="5">
        <v>20</v>
      </c>
      <c r="I6173" s="5">
        <v>21</v>
      </c>
      <c r="J6173" s="5">
        <v>1</v>
      </c>
      <c r="K6173" s="5">
        <v>20</v>
      </c>
      <c r="L6173" s="5">
        <v>24</v>
      </c>
      <c r="M6173" s="5">
        <v>1</v>
      </c>
      <c r="N6173" s="5">
        <v>20</v>
      </c>
      <c r="O6173" s="5">
        <v>23</v>
      </c>
      <c r="P6173" s="5">
        <v>10</v>
      </c>
      <c r="Q6173" s="5">
        <v>20</v>
      </c>
      <c r="R6173" s="5">
        <v>26</v>
      </c>
      <c r="S6173" s="5" t="s">
        <v>27</v>
      </c>
      <c r="T6173" s="5"/>
    </row>
    <row r="6174" spans="1:20" x14ac:dyDescent="0.25">
      <c r="A6174" s="5">
        <f>6167</f>
      </c>
      <c r="B6174" s="5" t="s">
        <v>6193</v>
      </c>
      <c r="C6174" s="5" t="s">
        <v>27</v>
      </c>
      <c r="D6174" s="5" t="s">
        <v>26</v>
      </c>
      <c r="E6174" s="5">
        <v>18</v>
      </c>
      <c r="F6174" s="5">
        <v>0</v>
      </c>
      <c r="G6174" s="5">
        <v>1</v>
      </c>
      <c r="H6174" s="5">
        <v>20</v>
      </c>
      <c r="I6174" s="5">
        <v>21</v>
      </c>
      <c r="J6174" s="5">
        <v>1</v>
      </c>
      <c r="K6174" s="5">
        <v>20</v>
      </c>
      <c r="L6174" s="5">
        <v>24</v>
      </c>
      <c r="M6174" s="5">
        <v>1</v>
      </c>
      <c r="N6174" s="5">
        <v>20</v>
      </c>
      <c r="O6174" s="5">
        <v>23</v>
      </c>
      <c r="P6174" s="5">
        <v>10</v>
      </c>
      <c r="Q6174" s="5">
        <v>20</v>
      </c>
      <c r="R6174" s="5">
        <v>26</v>
      </c>
      <c r="S6174" s="5" t="s">
        <v>27</v>
      </c>
      <c r="T6174" s="5"/>
    </row>
    <row r="6175" spans="1:20" x14ac:dyDescent="0.25">
      <c r="A6175" s="5">
        <f>6168</f>
      </c>
      <c r="B6175" s="5" t="s">
        <v>6194</v>
      </c>
      <c r="C6175" s="5" t="s">
        <v>27</v>
      </c>
      <c r="D6175" s="5" t="s">
        <v>26</v>
      </c>
      <c r="E6175" s="5">
        <v>18</v>
      </c>
      <c r="F6175" s="5">
        <v>0</v>
      </c>
      <c r="G6175" s="5">
        <v>1</v>
      </c>
      <c r="H6175" s="5">
        <v>20</v>
      </c>
      <c r="I6175" s="5">
        <v>21</v>
      </c>
      <c r="J6175" s="5">
        <v>1</v>
      </c>
      <c r="K6175" s="5">
        <v>20</v>
      </c>
      <c r="L6175" s="5">
        <v>24</v>
      </c>
      <c r="M6175" s="5">
        <v>1</v>
      </c>
      <c r="N6175" s="5">
        <v>20</v>
      </c>
      <c r="O6175" s="5">
        <v>23</v>
      </c>
      <c r="P6175" s="5">
        <v>10</v>
      </c>
      <c r="Q6175" s="5">
        <v>20</v>
      </c>
      <c r="R6175" s="5">
        <v>26</v>
      </c>
      <c r="S6175" s="5" t="s">
        <v>27</v>
      </c>
      <c r="T6175" s="5"/>
    </row>
    <row r="6176" spans="1:20" x14ac:dyDescent="0.25">
      <c r="A6176" s="5">
        <f>6169</f>
      </c>
      <c r="B6176" s="5" t="s">
        <v>6195</v>
      </c>
      <c r="C6176" s="5" t="s">
        <v>27</v>
      </c>
      <c r="D6176" s="5" t="s">
        <v>26</v>
      </c>
      <c r="E6176" s="5">
        <v>18</v>
      </c>
      <c r="F6176" s="5">
        <v>60</v>
      </c>
      <c r="G6176" s="5">
        <v>1</v>
      </c>
      <c r="H6176" s="5">
        <v>20</v>
      </c>
      <c r="I6176" s="5">
        <v>21</v>
      </c>
      <c r="J6176" s="5">
        <v>1</v>
      </c>
      <c r="K6176" s="5">
        <v>20</v>
      </c>
      <c r="L6176" s="5">
        <v>24</v>
      </c>
      <c r="M6176" s="5">
        <v>1</v>
      </c>
      <c r="N6176" s="5">
        <v>20</v>
      </c>
      <c r="O6176" s="5">
        <v>23</v>
      </c>
      <c r="P6176" s="5">
        <v>10</v>
      </c>
      <c r="Q6176" s="5">
        <v>20</v>
      </c>
      <c r="R6176" s="5">
        <v>26</v>
      </c>
      <c r="S6176" s="5" t="s">
        <v>27</v>
      </c>
      <c r="T6176" s="5"/>
    </row>
    <row r="6177" spans="1:20" x14ac:dyDescent="0.25">
      <c r="A6177" s="5">
        <f>6170</f>
      </c>
      <c r="B6177" s="5" t="s">
        <v>6196</v>
      </c>
      <c r="C6177" s="5" t="s">
        <v>27</v>
      </c>
      <c r="D6177" s="5" t="s">
        <v>26</v>
      </c>
      <c r="E6177" s="5">
        <v>20</v>
      </c>
      <c r="F6177" s="5">
        <v>60</v>
      </c>
      <c r="G6177" s="5">
        <v>1</v>
      </c>
      <c r="H6177" s="5">
        <v>20</v>
      </c>
      <c r="I6177" s="5">
        <v>24</v>
      </c>
      <c r="J6177" s="5">
        <v>1</v>
      </c>
      <c r="K6177" s="5">
        <v>20</v>
      </c>
      <c r="L6177" s="5">
        <v>23</v>
      </c>
      <c r="M6177" s="5">
        <v>1</v>
      </c>
      <c r="N6177" s="5">
        <v>20</v>
      </c>
      <c r="O6177" s="5">
        <v>21</v>
      </c>
      <c r="P6177" s="5">
        <v>10</v>
      </c>
      <c r="Q6177" s="5">
        <v>20</v>
      </c>
      <c r="R6177" s="5">
        <v>26</v>
      </c>
      <c r="S6177" s="5" t="s">
        <v>26</v>
      </c>
      <c r="T6177" s="5"/>
    </row>
    <row r="6178" spans="1:20" x14ac:dyDescent="0.25">
      <c r="A6178" s="5">
        <f>6171</f>
      </c>
      <c r="B6178" s="5" t="s">
        <v>6197</v>
      </c>
      <c r="C6178" s="5" t="s">
        <v>27</v>
      </c>
      <c r="D6178" s="5" t="s">
        <v>26</v>
      </c>
      <c r="E6178" s="5">
        <v>20</v>
      </c>
      <c r="F6178" s="5">
        <v>60</v>
      </c>
      <c r="G6178" s="5">
        <v>1</v>
      </c>
      <c r="H6178" s="5">
        <v>20</v>
      </c>
      <c r="I6178" s="5">
        <v>24</v>
      </c>
      <c r="J6178" s="5">
        <v>1</v>
      </c>
      <c r="K6178" s="5">
        <v>20</v>
      </c>
      <c r="L6178" s="5">
        <v>23</v>
      </c>
      <c r="M6178" s="5">
        <v>1</v>
      </c>
      <c r="N6178" s="5">
        <v>20</v>
      </c>
      <c r="O6178" s="5">
        <v>21</v>
      </c>
      <c r="P6178" s="5">
        <v>10</v>
      </c>
      <c r="Q6178" s="5">
        <v>20</v>
      </c>
      <c r="R6178" s="5">
        <v>26</v>
      </c>
      <c r="S6178" s="5" t="s">
        <v>26</v>
      </c>
      <c r="T6178" s="5"/>
    </row>
    <row r="6179" spans="1:20" x14ac:dyDescent="0.25">
      <c r="A6179" s="5">
        <f>6172</f>
      </c>
      <c r="B6179" s="5" t="s">
        <v>6198</v>
      </c>
      <c r="C6179" s="5" t="s">
        <v>27</v>
      </c>
      <c r="D6179" s="5" t="s">
        <v>26</v>
      </c>
      <c r="E6179" s="5">
        <v>20</v>
      </c>
      <c r="F6179" s="5">
        <v>60</v>
      </c>
      <c r="G6179" s="5">
        <v>1</v>
      </c>
      <c r="H6179" s="5">
        <v>20</v>
      </c>
      <c r="I6179" s="5">
        <v>24</v>
      </c>
      <c r="J6179" s="5">
        <v>1</v>
      </c>
      <c r="K6179" s="5">
        <v>20</v>
      </c>
      <c r="L6179" s="5">
        <v>23</v>
      </c>
      <c r="M6179" s="5">
        <v>1</v>
      </c>
      <c r="N6179" s="5">
        <v>20</v>
      </c>
      <c r="O6179" s="5">
        <v>21</v>
      </c>
      <c r="P6179" s="5">
        <v>10</v>
      </c>
      <c r="Q6179" s="5">
        <v>20</v>
      </c>
      <c r="R6179" s="5">
        <v>26</v>
      </c>
      <c r="S6179" s="5" t="s">
        <v>26</v>
      </c>
      <c r="T6179" s="5"/>
    </row>
    <row r="6180" spans="1:20" x14ac:dyDescent="0.25">
      <c r="A6180" s="5">
        <f>6173</f>
      </c>
      <c r="B6180" s="5" t="s">
        <v>6199</v>
      </c>
      <c r="C6180" s="5" t="s">
        <v>27</v>
      </c>
      <c r="D6180" s="5" t="s">
        <v>26</v>
      </c>
      <c r="E6180" s="5">
        <v>20</v>
      </c>
      <c r="F6180" s="5">
        <v>60</v>
      </c>
      <c r="G6180" s="5">
        <v>1</v>
      </c>
      <c r="H6180" s="5">
        <v>20</v>
      </c>
      <c r="I6180" s="5">
        <v>24</v>
      </c>
      <c r="J6180" s="5">
        <v>1</v>
      </c>
      <c r="K6180" s="5">
        <v>20</v>
      </c>
      <c r="L6180" s="5">
        <v>23</v>
      </c>
      <c r="M6180" s="5">
        <v>1</v>
      </c>
      <c r="N6180" s="5">
        <v>20</v>
      </c>
      <c r="O6180" s="5">
        <v>21</v>
      </c>
      <c r="P6180" s="5">
        <v>10</v>
      </c>
      <c r="Q6180" s="5">
        <v>20</v>
      </c>
      <c r="R6180" s="5">
        <v>26</v>
      </c>
      <c r="S6180" s="5" t="s">
        <v>26</v>
      </c>
      <c r="T6180" s="5"/>
    </row>
    <row r="6181" spans="1:20" x14ac:dyDescent="0.25">
      <c r="A6181" s="5">
        <f>6174</f>
      </c>
      <c r="B6181" s="5" t="s">
        <v>6200</v>
      </c>
      <c r="C6181" s="5" t="s">
        <v>27</v>
      </c>
      <c r="D6181" s="5" t="s">
        <v>26</v>
      </c>
      <c r="E6181" s="5">
        <v>20</v>
      </c>
      <c r="F6181" s="5">
        <v>60</v>
      </c>
      <c r="G6181" s="5">
        <v>1</v>
      </c>
      <c r="H6181" s="5">
        <v>20</v>
      </c>
      <c r="I6181" s="5">
        <v>24</v>
      </c>
      <c r="J6181" s="5">
        <v>1</v>
      </c>
      <c r="K6181" s="5">
        <v>20</v>
      </c>
      <c r="L6181" s="5">
        <v>23</v>
      </c>
      <c r="M6181" s="5">
        <v>1</v>
      </c>
      <c r="N6181" s="5">
        <v>20</v>
      </c>
      <c r="O6181" s="5">
        <v>21</v>
      </c>
      <c r="P6181" s="5">
        <v>10</v>
      </c>
      <c r="Q6181" s="5">
        <v>20</v>
      </c>
      <c r="R6181" s="5">
        <v>26</v>
      </c>
      <c r="S6181" s="5" t="s">
        <v>26</v>
      </c>
      <c r="T6181" s="5"/>
    </row>
    <row r="6182" spans="1:20" x14ac:dyDescent="0.25">
      <c r="A6182" s="5">
        <f>6175</f>
      </c>
      <c r="B6182" s="5" t="s">
        <v>6201</v>
      </c>
      <c r="C6182" s="5" t="s">
        <v>27</v>
      </c>
      <c r="D6182" s="5" t="s">
        <v>26</v>
      </c>
      <c r="E6182" s="5">
        <v>20</v>
      </c>
      <c r="F6182" s="5">
        <v>60</v>
      </c>
      <c r="G6182" s="5">
        <v>1</v>
      </c>
      <c r="H6182" s="5">
        <v>20</v>
      </c>
      <c r="I6182" s="5">
        <v>24</v>
      </c>
      <c r="J6182" s="5">
        <v>1</v>
      </c>
      <c r="K6182" s="5">
        <v>20</v>
      </c>
      <c r="L6182" s="5">
        <v>23</v>
      </c>
      <c r="M6182" s="5">
        <v>1</v>
      </c>
      <c r="N6182" s="5">
        <v>20</v>
      </c>
      <c r="O6182" s="5">
        <v>21</v>
      </c>
      <c r="P6182" s="5">
        <v>10</v>
      </c>
      <c r="Q6182" s="5">
        <v>20</v>
      </c>
      <c r="R6182" s="5">
        <v>26</v>
      </c>
      <c r="S6182" s="5" t="s">
        <v>26</v>
      </c>
      <c r="T6182" s="5"/>
    </row>
    <row r="6183" spans="1:20" x14ac:dyDescent="0.25">
      <c r="A6183" s="5">
        <f>6176</f>
      </c>
      <c r="B6183" s="5" t="s">
        <v>6202</v>
      </c>
      <c r="C6183" s="5" t="s">
        <v>27</v>
      </c>
      <c r="D6183" s="5" t="s">
        <v>26</v>
      </c>
      <c r="E6183" s="5">
        <v>21</v>
      </c>
      <c r="F6183" s="5">
        <v>60</v>
      </c>
      <c r="G6183" s="5">
        <v>1</v>
      </c>
      <c r="H6183" s="5">
        <v>20</v>
      </c>
      <c r="I6183" s="5">
        <v>22</v>
      </c>
      <c r="J6183" s="5">
        <v>1</v>
      </c>
      <c r="K6183" s="5">
        <v>20</v>
      </c>
      <c r="L6183" s="5">
        <v>25</v>
      </c>
      <c r="M6183" s="5">
        <v>1</v>
      </c>
      <c r="N6183" s="5">
        <v>20</v>
      </c>
      <c r="O6183" s="5">
        <v>20</v>
      </c>
      <c r="P6183" s="5">
        <v>10</v>
      </c>
      <c r="Q6183" s="5">
        <v>20</v>
      </c>
      <c r="R6183" s="5">
        <v>26</v>
      </c>
      <c r="S6183" s="5" t="s">
        <v>26</v>
      </c>
      <c r="T6183" s="5"/>
    </row>
    <row r="6184" spans="1:20" x14ac:dyDescent="0.25">
      <c r="A6184" s="5">
        <f>6177</f>
      </c>
      <c r="B6184" s="5" t="s">
        <v>6203</v>
      </c>
      <c r="C6184" s="5" t="s">
        <v>27</v>
      </c>
      <c r="D6184" s="5" t="s">
        <v>26</v>
      </c>
      <c r="E6184" s="5">
        <v>21</v>
      </c>
      <c r="F6184" s="5">
        <v>60</v>
      </c>
      <c r="G6184" s="5">
        <v>1</v>
      </c>
      <c r="H6184" s="5">
        <v>20</v>
      </c>
      <c r="I6184" s="5">
        <v>22</v>
      </c>
      <c r="J6184" s="5">
        <v>1</v>
      </c>
      <c r="K6184" s="5">
        <v>20</v>
      </c>
      <c r="L6184" s="5">
        <v>25</v>
      </c>
      <c r="M6184" s="5">
        <v>1</v>
      </c>
      <c r="N6184" s="5">
        <v>20</v>
      </c>
      <c r="O6184" s="5">
        <v>20</v>
      </c>
      <c r="P6184" s="5">
        <v>10</v>
      </c>
      <c r="Q6184" s="5">
        <v>20</v>
      </c>
      <c r="R6184" s="5">
        <v>26</v>
      </c>
      <c r="S6184" s="5" t="s">
        <v>26</v>
      </c>
      <c r="T6184" s="5"/>
    </row>
    <row r="6185" spans="1:20" x14ac:dyDescent="0.25">
      <c r="A6185" s="5">
        <f>6178</f>
      </c>
      <c r="B6185" s="5" t="s">
        <v>6204</v>
      </c>
      <c r="C6185" s="5" t="s">
        <v>27</v>
      </c>
      <c r="D6185" s="5" t="s">
        <v>26</v>
      </c>
      <c r="E6185" s="5">
        <v>21</v>
      </c>
      <c r="F6185" s="5">
        <v>60</v>
      </c>
      <c r="G6185" s="5">
        <v>1</v>
      </c>
      <c r="H6185" s="5">
        <v>20</v>
      </c>
      <c r="I6185" s="5">
        <v>22</v>
      </c>
      <c r="J6185" s="5">
        <v>1</v>
      </c>
      <c r="K6185" s="5">
        <v>20</v>
      </c>
      <c r="L6185" s="5">
        <v>25</v>
      </c>
      <c r="M6185" s="5">
        <v>1</v>
      </c>
      <c r="N6185" s="5">
        <v>20</v>
      </c>
      <c r="O6185" s="5">
        <v>20</v>
      </c>
      <c r="P6185" s="5">
        <v>10</v>
      </c>
      <c r="Q6185" s="5">
        <v>20</v>
      </c>
      <c r="R6185" s="5">
        <v>26</v>
      </c>
      <c r="S6185" s="5" t="s">
        <v>26</v>
      </c>
      <c r="T6185" s="5"/>
    </row>
    <row r="6186" spans="1:20" x14ac:dyDescent="0.25">
      <c r="A6186" s="5">
        <f>6179</f>
      </c>
      <c r="B6186" s="5" t="s">
        <v>6205</v>
      </c>
      <c r="C6186" s="5" t="s">
        <v>27</v>
      </c>
      <c r="D6186" s="5" t="s">
        <v>26</v>
      </c>
      <c r="E6186" s="5">
        <v>21</v>
      </c>
      <c r="F6186" s="5">
        <v>60</v>
      </c>
      <c r="G6186" s="5">
        <v>1</v>
      </c>
      <c r="H6186" s="5">
        <v>20</v>
      </c>
      <c r="I6186" s="5">
        <v>22</v>
      </c>
      <c r="J6186" s="5">
        <v>1</v>
      </c>
      <c r="K6186" s="5">
        <v>20</v>
      </c>
      <c r="L6186" s="5">
        <v>25</v>
      </c>
      <c r="M6186" s="5">
        <v>1</v>
      </c>
      <c r="N6186" s="5">
        <v>20</v>
      </c>
      <c r="O6186" s="5">
        <v>20</v>
      </c>
      <c r="P6186" s="5">
        <v>10</v>
      </c>
      <c r="Q6186" s="5">
        <v>20</v>
      </c>
      <c r="R6186" s="5">
        <v>26</v>
      </c>
      <c r="S6186" s="5" t="s">
        <v>26</v>
      </c>
      <c r="T6186" s="5"/>
    </row>
    <row r="6187" spans="1:20" x14ac:dyDescent="0.25">
      <c r="A6187" s="5">
        <f>6180</f>
      </c>
      <c r="B6187" s="5" t="s">
        <v>6206</v>
      </c>
      <c r="C6187" s="5" t="s">
        <v>27</v>
      </c>
      <c r="D6187" s="5" t="s">
        <v>26</v>
      </c>
      <c r="E6187" s="5">
        <v>21</v>
      </c>
      <c r="F6187" s="5">
        <v>60</v>
      </c>
      <c r="G6187" s="5">
        <v>1</v>
      </c>
      <c r="H6187" s="5">
        <v>20</v>
      </c>
      <c r="I6187" s="5">
        <v>23</v>
      </c>
      <c r="J6187" s="5">
        <v>1</v>
      </c>
      <c r="K6187" s="5">
        <v>20</v>
      </c>
      <c r="L6187" s="5">
        <v>22</v>
      </c>
      <c r="M6187" s="5">
        <v>1</v>
      </c>
      <c r="N6187" s="5">
        <v>20</v>
      </c>
      <c r="O6187" s="5">
        <v>24</v>
      </c>
      <c r="P6187" s="5">
        <v>10</v>
      </c>
      <c r="Q6187" s="5">
        <v>20</v>
      </c>
      <c r="R6187" s="5">
        <v>26</v>
      </c>
      <c r="S6187" s="5" t="s">
        <v>26</v>
      </c>
      <c r="T6187" s="5"/>
    </row>
    <row r="6188" spans="1:20" x14ac:dyDescent="0.25">
      <c r="A6188" s="5">
        <f>6181</f>
      </c>
      <c r="B6188" s="5" t="s">
        <v>6207</v>
      </c>
      <c r="C6188" s="5" t="s">
        <v>27</v>
      </c>
      <c r="D6188" s="5" t="s">
        <v>26</v>
      </c>
      <c r="E6188" s="5">
        <v>21</v>
      </c>
      <c r="F6188" s="5">
        <v>60</v>
      </c>
      <c r="G6188" s="5">
        <v>1</v>
      </c>
      <c r="H6188" s="5">
        <v>20</v>
      </c>
      <c r="I6188" s="5">
        <v>23</v>
      </c>
      <c r="J6188" s="5">
        <v>1</v>
      </c>
      <c r="K6188" s="5">
        <v>20</v>
      </c>
      <c r="L6188" s="5">
        <v>22</v>
      </c>
      <c r="M6188" s="5">
        <v>1</v>
      </c>
      <c r="N6188" s="5">
        <v>20</v>
      </c>
      <c r="O6188" s="5">
        <v>24</v>
      </c>
      <c r="P6188" s="5">
        <v>10</v>
      </c>
      <c r="Q6188" s="5">
        <v>20</v>
      </c>
      <c r="R6188" s="5">
        <v>26</v>
      </c>
      <c r="S6188" s="5" t="s">
        <v>26</v>
      </c>
      <c r="T6188" s="5"/>
    </row>
    <row r="6189" spans="1:20" x14ac:dyDescent="0.25">
      <c r="A6189" s="5">
        <f>6182</f>
      </c>
      <c r="B6189" s="5" t="s">
        <v>6208</v>
      </c>
      <c r="C6189" s="5" t="s">
        <v>27</v>
      </c>
      <c r="D6189" s="5" t="s">
        <v>26</v>
      </c>
      <c r="E6189" s="5">
        <v>22</v>
      </c>
      <c r="F6189" s="5">
        <v>60</v>
      </c>
      <c r="G6189" s="5">
        <v>1</v>
      </c>
      <c r="H6189" s="5">
        <v>20</v>
      </c>
      <c r="I6189" s="5">
        <v>21</v>
      </c>
      <c r="J6189" s="5">
        <v>1</v>
      </c>
      <c r="K6189" s="5">
        <v>20</v>
      </c>
      <c r="L6189" s="5">
        <v>25</v>
      </c>
      <c r="M6189" s="5">
        <v>1</v>
      </c>
      <c r="N6189" s="5">
        <v>20</v>
      </c>
      <c r="O6189" s="5">
        <v>20</v>
      </c>
      <c r="P6189" s="5">
        <v>10</v>
      </c>
      <c r="Q6189" s="5">
        <v>20</v>
      </c>
      <c r="R6189" s="5">
        <v>26</v>
      </c>
      <c r="S6189" s="5" t="s">
        <v>26</v>
      </c>
      <c r="T6189" s="5"/>
    </row>
    <row r="6190" spans="1:20" x14ac:dyDescent="0.25">
      <c r="A6190" s="5">
        <f>6183</f>
      </c>
      <c r="B6190" s="5" t="s">
        <v>6209</v>
      </c>
      <c r="C6190" s="5" t="s">
        <v>27</v>
      </c>
      <c r="D6190" s="5" t="s">
        <v>26</v>
      </c>
      <c r="E6190" s="5">
        <v>22</v>
      </c>
      <c r="F6190" s="5">
        <v>60</v>
      </c>
      <c r="G6190" s="5">
        <v>1</v>
      </c>
      <c r="H6190" s="5">
        <v>20</v>
      </c>
      <c r="I6190" s="5">
        <v>23</v>
      </c>
      <c r="J6190" s="5">
        <v>1</v>
      </c>
      <c r="K6190" s="5">
        <v>20</v>
      </c>
      <c r="L6190" s="5">
        <v>24</v>
      </c>
      <c r="M6190" s="5">
        <v>1</v>
      </c>
      <c r="N6190" s="5">
        <v>20</v>
      </c>
      <c r="O6190" s="5">
        <v>21</v>
      </c>
      <c r="P6190" s="5">
        <v>10</v>
      </c>
      <c r="Q6190" s="5">
        <v>20</v>
      </c>
      <c r="R6190" s="5">
        <v>26</v>
      </c>
      <c r="S6190" s="5" t="s">
        <v>26</v>
      </c>
      <c r="T6190" s="5"/>
    </row>
    <row r="6191" spans="1:20" x14ac:dyDescent="0.25">
      <c r="A6191" s="5">
        <f>6184</f>
      </c>
      <c r="B6191" s="5" t="s">
        <v>6210</v>
      </c>
      <c r="C6191" s="5" t="s">
        <v>27</v>
      </c>
      <c r="D6191" s="5" t="s">
        <v>26</v>
      </c>
      <c r="E6191" s="5">
        <v>22</v>
      </c>
      <c r="F6191" s="5">
        <v>60</v>
      </c>
      <c r="G6191" s="5">
        <v>1</v>
      </c>
      <c r="H6191" s="5">
        <v>20</v>
      </c>
      <c r="I6191" s="5">
        <v>23</v>
      </c>
      <c r="J6191" s="5">
        <v>1</v>
      </c>
      <c r="K6191" s="5">
        <v>20</v>
      </c>
      <c r="L6191" s="5">
        <v>24</v>
      </c>
      <c r="M6191" s="5">
        <v>1</v>
      </c>
      <c r="N6191" s="5">
        <v>20</v>
      </c>
      <c r="O6191" s="5">
        <v>21</v>
      </c>
      <c r="P6191" s="5">
        <v>10</v>
      </c>
      <c r="Q6191" s="5">
        <v>20</v>
      </c>
      <c r="R6191" s="5">
        <v>26</v>
      </c>
      <c r="S6191" s="5" t="s">
        <v>26</v>
      </c>
      <c r="T6191" s="5"/>
    </row>
    <row r="6192" spans="1:20" x14ac:dyDescent="0.25">
      <c r="A6192" s="5">
        <f>6185</f>
      </c>
      <c r="B6192" s="5" t="s">
        <v>6211</v>
      </c>
      <c r="C6192" s="5" t="s">
        <v>27</v>
      </c>
      <c r="D6192" s="5" t="s">
        <v>26</v>
      </c>
      <c r="E6192" s="5">
        <v>22</v>
      </c>
      <c r="F6192" s="5">
        <v>60</v>
      </c>
      <c r="G6192" s="5">
        <v>1</v>
      </c>
      <c r="H6192" s="5">
        <v>20</v>
      </c>
      <c r="I6192" s="5">
        <v>23</v>
      </c>
      <c r="J6192" s="5">
        <v>1</v>
      </c>
      <c r="K6192" s="5">
        <v>20</v>
      </c>
      <c r="L6192" s="5">
        <v>24</v>
      </c>
      <c r="M6192" s="5">
        <v>1</v>
      </c>
      <c r="N6192" s="5">
        <v>20</v>
      </c>
      <c r="O6192" s="5">
        <v>21</v>
      </c>
      <c r="P6192" s="5">
        <v>10</v>
      </c>
      <c r="Q6192" s="5">
        <v>20</v>
      </c>
      <c r="R6192" s="5">
        <v>26</v>
      </c>
      <c r="S6192" s="5" t="s">
        <v>26</v>
      </c>
      <c r="T6192" s="5"/>
    </row>
    <row r="6193" spans="1:20" x14ac:dyDescent="0.25">
      <c r="A6193" s="5">
        <f>6186</f>
      </c>
      <c r="B6193" s="5" t="s">
        <v>6212</v>
      </c>
      <c r="C6193" s="5" t="s">
        <v>27</v>
      </c>
      <c r="D6193" s="5" t="s">
        <v>26</v>
      </c>
      <c r="E6193" s="5">
        <v>18</v>
      </c>
      <c r="F6193" s="5">
        <v>60</v>
      </c>
      <c r="G6193" s="5">
        <v>1</v>
      </c>
      <c r="H6193" s="5">
        <v>20</v>
      </c>
      <c r="I6193" s="5">
        <v>20</v>
      </c>
      <c r="J6193" s="5">
        <v>1</v>
      </c>
      <c r="K6193" s="5">
        <v>20</v>
      </c>
      <c r="L6193" s="5">
        <v>21</v>
      </c>
      <c r="M6193" s="5">
        <v>1</v>
      </c>
      <c r="N6193" s="5">
        <v>20</v>
      </c>
      <c r="O6193" s="5">
        <v>24</v>
      </c>
      <c r="P6193" s="5">
        <v>10</v>
      </c>
      <c r="Q6193" s="5">
        <v>20</v>
      </c>
      <c r="R6193" s="5">
        <v>26</v>
      </c>
      <c r="S6193" s="5" t="s">
        <v>27</v>
      </c>
      <c r="T6193" s="5"/>
    </row>
    <row r="6194" spans="1:20" x14ac:dyDescent="0.25">
      <c r="A6194" s="5">
        <f>6187</f>
      </c>
      <c r="B6194" s="5" t="s">
        <v>6213</v>
      </c>
      <c r="C6194" s="5" t="s">
        <v>27</v>
      </c>
      <c r="D6194" s="5" t="s">
        <v>26</v>
      </c>
      <c r="E6194" s="5">
        <v>18</v>
      </c>
      <c r="F6194" s="5">
        <v>60</v>
      </c>
      <c r="G6194" s="5">
        <v>1</v>
      </c>
      <c r="H6194" s="5">
        <v>20</v>
      </c>
      <c r="I6194" s="5">
        <v>23</v>
      </c>
      <c r="J6194" s="5">
        <v>1</v>
      </c>
      <c r="K6194" s="5">
        <v>20</v>
      </c>
      <c r="L6194" s="5">
        <v>24</v>
      </c>
      <c r="M6194" s="5">
        <v>1</v>
      </c>
      <c r="N6194" s="5">
        <v>20</v>
      </c>
      <c r="O6194" s="5">
        <v>21</v>
      </c>
      <c r="P6194" s="5">
        <v>10</v>
      </c>
      <c r="Q6194" s="5">
        <v>20</v>
      </c>
      <c r="R6194" s="5">
        <v>26</v>
      </c>
      <c r="S6194" s="5" t="s">
        <v>27</v>
      </c>
      <c r="T6194" s="5"/>
    </row>
    <row r="6195" spans="1:20" x14ac:dyDescent="0.25">
      <c r="A6195" s="5">
        <f>6188</f>
      </c>
      <c r="B6195" s="5" t="s">
        <v>6214</v>
      </c>
      <c r="C6195" s="5" t="s">
        <v>27</v>
      </c>
      <c r="D6195" s="5" t="s">
        <v>26</v>
      </c>
      <c r="E6195" s="5">
        <v>21</v>
      </c>
      <c r="F6195" s="5">
        <v>60</v>
      </c>
      <c r="G6195" s="5">
        <v>1</v>
      </c>
      <c r="H6195" s="5">
        <v>20</v>
      </c>
      <c r="I6195" s="5">
        <v>23</v>
      </c>
      <c r="J6195" s="5">
        <v>1</v>
      </c>
      <c r="K6195" s="5">
        <v>20</v>
      </c>
      <c r="L6195" s="5">
        <v>24</v>
      </c>
      <c r="M6195" s="5">
        <v>1</v>
      </c>
      <c r="N6195" s="5">
        <v>20</v>
      </c>
      <c r="O6195" s="5">
        <v>21</v>
      </c>
      <c r="P6195" s="5">
        <v>10</v>
      </c>
      <c r="Q6195" s="5">
        <v>20</v>
      </c>
      <c r="R6195" s="5">
        <v>26</v>
      </c>
      <c r="S6195" s="5" t="s">
        <v>26</v>
      </c>
      <c r="T6195" s="5"/>
    </row>
    <row r="6196" spans="1:20" x14ac:dyDescent="0.25">
      <c r="A6196" s="5">
        <f>6189</f>
      </c>
      <c r="B6196" s="5" t="s">
        <v>6215</v>
      </c>
      <c r="C6196" s="5" t="s">
        <v>27</v>
      </c>
      <c r="D6196" s="5" t="s">
        <v>26</v>
      </c>
      <c r="E6196" s="5">
        <v>21</v>
      </c>
      <c r="F6196" s="5">
        <v>60</v>
      </c>
      <c r="G6196" s="5">
        <v>1</v>
      </c>
      <c r="H6196" s="5">
        <v>20</v>
      </c>
      <c r="I6196" s="5">
        <v>23</v>
      </c>
      <c r="J6196" s="5">
        <v>1</v>
      </c>
      <c r="K6196" s="5">
        <v>20</v>
      </c>
      <c r="L6196" s="5">
        <v>24</v>
      </c>
      <c r="M6196" s="5">
        <v>1</v>
      </c>
      <c r="N6196" s="5">
        <v>20</v>
      </c>
      <c r="O6196" s="5">
        <v>21</v>
      </c>
      <c r="P6196" s="5">
        <v>10</v>
      </c>
      <c r="Q6196" s="5">
        <v>20</v>
      </c>
      <c r="R6196" s="5">
        <v>26</v>
      </c>
      <c r="S6196" s="5" t="s">
        <v>26</v>
      </c>
      <c r="T6196" s="5"/>
    </row>
    <row r="6197" spans="1:20" x14ac:dyDescent="0.25">
      <c r="A6197" s="5">
        <f>6190</f>
      </c>
      <c r="B6197" s="5" t="s">
        <v>6216</v>
      </c>
      <c r="C6197" s="5" t="s">
        <v>27</v>
      </c>
      <c r="D6197" s="5" t="s">
        <v>26</v>
      </c>
      <c r="E6197" s="5">
        <v>22</v>
      </c>
      <c r="F6197" s="5">
        <v>60</v>
      </c>
      <c r="G6197" s="5">
        <v>1</v>
      </c>
      <c r="H6197" s="5">
        <v>20</v>
      </c>
      <c r="I6197" s="5">
        <v>21</v>
      </c>
      <c r="J6197" s="5">
        <v>1</v>
      </c>
      <c r="K6197" s="5">
        <v>20</v>
      </c>
      <c r="L6197" s="5">
        <v>24</v>
      </c>
      <c r="M6197" s="5">
        <v>1</v>
      </c>
      <c r="N6197" s="5">
        <v>20</v>
      </c>
      <c r="O6197" s="5">
        <v>21</v>
      </c>
      <c r="P6197" s="5">
        <v>10</v>
      </c>
      <c r="Q6197" s="5">
        <v>20</v>
      </c>
      <c r="R6197" s="5">
        <v>26</v>
      </c>
      <c r="S6197" s="5" t="s">
        <v>26</v>
      </c>
      <c r="T6197" s="5"/>
    </row>
    <row r="6198" spans="1:20" x14ac:dyDescent="0.25">
      <c r="A6198" s="5">
        <f>6191</f>
      </c>
      <c r="B6198" s="5" t="s">
        <v>6217</v>
      </c>
      <c r="C6198" s="5" t="s">
        <v>27</v>
      </c>
      <c r="D6198" s="5" t="s">
        <v>26</v>
      </c>
      <c r="E6198" s="5">
        <v>22</v>
      </c>
      <c r="F6198" s="5">
        <v>60</v>
      </c>
      <c r="G6198" s="5">
        <v>1</v>
      </c>
      <c r="H6198" s="5">
        <v>20</v>
      </c>
      <c r="I6198" s="5">
        <v>21</v>
      </c>
      <c r="J6198" s="5">
        <v>1</v>
      </c>
      <c r="K6198" s="5">
        <v>20</v>
      </c>
      <c r="L6198" s="5">
        <v>24</v>
      </c>
      <c r="M6198" s="5">
        <v>1</v>
      </c>
      <c r="N6198" s="5">
        <v>20</v>
      </c>
      <c r="O6198" s="5">
        <v>21</v>
      </c>
      <c r="P6198" s="5">
        <v>10</v>
      </c>
      <c r="Q6198" s="5">
        <v>20</v>
      </c>
      <c r="R6198" s="5">
        <v>26</v>
      </c>
      <c r="S6198" s="5" t="s">
        <v>26</v>
      </c>
      <c r="T6198" s="5"/>
    </row>
    <row r="6199" spans="1:20" x14ac:dyDescent="0.25">
      <c r="A6199" s="5">
        <f>6192</f>
      </c>
      <c r="B6199" s="5" t="s">
        <v>6218</v>
      </c>
      <c r="C6199" s="5" t="s">
        <v>27</v>
      </c>
      <c r="D6199" s="5" t="s">
        <v>26</v>
      </c>
      <c r="E6199" s="5">
        <v>22</v>
      </c>
      <c r="F6199" s="5">
        <v>60</v>
      </c>
      <c r="G6199" s="5">
        <v>1</v>
      </c>
      <c r="H6199" s="5">
        <v>20</v>
      </c>
      <c r="I6199" s="5">
        <v>21</v>
      </c>
      <c r="J6199" s="5">
        <v>1</v>
      </c>
      <c r="K6199" s="5">
        <v>20</v>
      </c>
      <c r="L6199" s="5">
        <v>20</v>
      </c>
      <c r="M6199" s="5">
        <v>1</v>
      </c>
      <c r="N6199" s="5">
        <v>20</v>
      </c>
      <c r="O6199" s="5">
        <v>21</v>
      </c>
      <c r="P6199" s="5">
        <v>10</v>
      </c>
      <c r="Q6199" s="5">
        <v>20</v>
      </c>
      <c r="R6199" s="5">
        <v>26</v>
      </c>
      <c r="S6199" s="5" t="s">
        <v>26</v>
      </c>
      <c r="T6199" s="5"/>
    </row>
    <row r="6200" spans="1:20" x14ac:dyDescent="0.25">
      <c r="A6200" s="5">
        <f>6193</f>
      </c>
      <c r="B6200" s="5" t="s">
        <v>6219</v>
      </c>
      <c r="C6200" s="5" t="s">
        <v>27</v>
      </c>
      <c r="D6200" s="5" t="s">
        <v>26</v>
      </c>
      <c r="E6200" s="5">
        <v>22</v>
      </c>
      <c r="F6200" s="5">
        <v>60</v>
      </c>
      <c r="G6200" s="5">
        <v>1</v>
      </c>
      <c r="H6200" s="5">
        <v>20</v>
      </c>
      <c r="I6200" s="5">
        <v>21</v>
      </c>
      <c r="J6200" s="5">
        <v>1</v>
      </c>
      <c r="K6200" s="5">
        <v>20</v>
      </c>
      <c r="L6200" s="5">
        <v>23</v>
      </c>
      <c r="M6200" s="5">
        <v>1</v>
      </c>
      <c r="N6200" s="5">
        <v>20</v>
      </c>
      <c r="O6200" s="5">
        <v>20</v>
      </c>
      <c r="P6200" s="5">
        <v>10</v>
      </c>
      <c r="Q6200" s="5">
        <v>20</v>
      </c>
      <c r="R6200" s="5">
        <v>26</v>
      </c>
      <c r="S6200" s="5" t="s">
        <v>26</v>
      </c>
      <c r="T6200" s="5"/>
    </row>
    <row r="6201" spans="1:20" x14ac:dyDescent="0.25">
      <c r="A6201" s="5">
        <f>6194</f>
      </c>
      <c r="B6201" s="5" t="s">
        <v>6220</v>
      </c>
      <c r="C6201" s="5" t="s">
        <v>27</v>
      </c>
      <c r="D6201" s="5" t="s">
        <v>26</v>
      </c>
      <c r="E6201" s="5">
        <v>23</v>
      </c>
      <c r="F6201" s="5">
        <v>60</v>
      </c>
      <c r="G6201" s="5">
        <v>1</v>
      </c>
      <c r="H6201" s="5">
        <v>20</v>
      </c>
      <c r="I6201" s="5">
        <v>21</v>
      </c>
      <c r="J6201" s="5">
        <v>1</v>
      </c>
      <c r="K6201" s="5">
        <v>20</v>
      </c>
      <c r="L6201" s="5">
        <v>23</v>
      </c>
      <c r="M6201" s="5">
        <v>1</v>
      </c>
      <c r="N6201" s="5">
        <v>20</v>
      </c>
      <c r="O6201" s="5">
        <v>20</v>
      </c>
      <c r="P6201" s="5">
        <v>10</v>
      </c>
      <c r="Q6201" s="5">
        <v>20</v>
      </c>
      <c r="R6201" s="5">
        <v>26</v>
      </c>
      <c r="S6201" s="5" t="s">
        <v>26</v>
      </c>
      <c r="T6201" s="5"/>
    </row>
    <row r="6202" spans="1:20" x14ac:dyDescent="0.25">
      <c r="A6202" s="5">
        <f>6195</f>
      </c>
      <c r="B6202" s="5" t="s">
        <v>6221</v>
      </c>
      <c r="C6202" s="5" t="s">
        <v>27</v>
      </c>
      <c r="D6202" s="5" t="s">
        <v>26</v>
      </c>
      <c r="E6202" s="5">
        <v>18</v>
      </c>
      <c r="F6202" s="5">
        <v>60</v>
      </c>
      <c r="G6202" s="5">
        <v>1</v>
      </c>
      <c r="H6202" s="5">
        <v>20</v>
      </c>
      <c r="I6202" s="5">
        <v>22</v>
      </c>
      <c r="J6202" s="5">
        <v>1</v>
      </c>
      <c r="K6202" s="5">
        <v>20</v>
      </c>
      <c r="L6202" s="5">
        <v>24</v>
      </c>
      <c r="M6202" s="5">
        <v>1</v>
      </c>
      <c r="N6202" s="5">
        <v>20</v>
      </c>
      <c r="O6202" s="5">
        <v>22</v>
      </c>
      <c r="P6202" s="5">
        <v>10</v>
      </c>
      <c r="Q6202" s="5">
        <v>20</v>
      </c>
      <c r="R6202" s="5">
        <v>26</v>
      </c>
      <c r="S6202" s="5" t="s">
        <v>27</v>
      </c>
      <c r="T6202" s="5"/>
    </row>
    <row r="6203" spans="1:20" x14ac:dyDescent="0.25">
      <c r="A6203" s="5">
        <f>6196</f>
      </c>
      <c r="B6203" s="5" t="s">
        <v>6222</v>
      </c>
      <c r="C6203" s="5" t="s">
        <v>27</v>
      </c>
      <c r="D6203" s="5" t="s">
        <v>26</v>
      </c>
      <c r="E6203" s="5">
        <v>24</v>
      </c>
      <c r="F6203" s="5">
        <v>60</v>
      </c>
      <c r="G6203" s="5">
        <v>1</v>
      </c>
      <c r="H6203" s="5">
        <v>20</v>
      </c>
      <c r="I6203" s="5">
        <v>22</v>
      </c>
      <c r="J6203" s="5">
        <v>1</v>
      </c>
      <c r="K6203" s="5">
        <v>20</v>
      </c>
      <c r="L6203" s="5">
        <v>24</v>
      </c>
      <c r="M6203" s="5">
        <v>1</v>
      </c>
      <c r="N6203" s="5">
        <v>20</v>
      </c>
      <c r="O6203" s="5">
        <v>22</v>
      </c>
      <c r="P6203" s="5">
        <v>10</v>
      </c>
      <c r="Q6203" s="5">
        <v>20</v>
      </c>
      <c r="R6203" s="5">
        <v>26</v>
      </c>
      <c r="S6203" s="5" t="s">
        <v>26</v>
      </c>
      <c r="T6203" s="5"/>
    </row>
    <row r="6204" spans="1:20" x14ac:dyDescent="0.25">
      <c r="A6204" s="5">
        <f>6197</f>
      </c>
      <c r="B6204" s="5" t="s">
        <v>6223</v>
      </c>
      <c r="C6204" s="5" t="s">
        <v>27</v>
      </c>
      <c r="D6204" s="5" t="s">
        <v>26</v>
      </c>
      <c r="E6204" s="5">
        <v>24</v>
      </c>
      <c r="F6204" s="5">
        <v>60</v>
      </c>
      <c r="G6204" s="5">
        <v>1</v>
      </c>
      <c r="H6204" s="5">
        <v>20</v>
      </c>
      <c r="I6204" s="5">
        <v>22</v>
      </c>
      <c r="J6204" s="5">
        <v>1</v>
      </c>
      <c r="K6204" s="5">
        <v>20</v>
      </c>
      <c r="L6204" s="5">
        <v>24</v>
      </c>
      <c r="M6204" s="5">
        <v>1</v>
      </c>
      <c r="N6204" s="5">
        <v>20</v>
      </c>
      <c r="O6204" s="5">
        <v>22</v>
      </c>
      <c r="P6204" s="5">
        <v>10</v>
      </c>
      <c r="Q6204" s="5">
        <v>20</v>
      </c>
      <c r="R6204" s="5">
        <v>26</v>
      </c>
      <c r="S6204" s="5" t="s">
        <v>26</v>
      </c>
      <c r="T6204" s="5"/>
    </row>
    <row r="6205" spans="1:20" x14ac:dyDescent="0.25">
      <c r="A6205" s="5">
        <f>6198</f>
      </c>
      <c r="B6205" s="5" t="s">
        <v>6224</v>
      </c>
      <c r="C6205" s="5" t="s">
        <v>27</v>
      </c>
      <c r="D6205" s="5" t="s">
        <v>26</v>
      </c>
      <c r="E6205" s="5">
        <v>24</v>
      </c>
      <c r="F6205" s="5">
        <v>60</v>
      </c>
      <c r="G6205" s="5">
        <v>1</v>
      </c>
      <c r="H6205" s="5">
        <v>20</v>
      </c>
      <c r="I6205" s="5">
        <v>22</v>
      </c>
      <c r="J6205" s="5">
        <v>1</v>
      </c>
      <c r="K6205" s="5">
        <v>20</v>
      </c>
      <c r="L6205" s="5">
        <v>24</v>
      </c>
      <c r="M6205" s="5">
        <v>1</v>
      </c>
      <c r="N6205" s="5">
        <v>20</v>
      </c>
      <c r="O6205" s="5">
        <v>22</v>
      </c>
      <c r="P6205" s="5">
        <v>10</v>
      </c>
      <c r="Q6205" s="5">
        <v>20</v>
      </c>
      <c r="R6205" s="5">
        <v>26</v>
      </c>
      <c r="S6205" s="5" t="s">
        <v>26</v>
      </c>
      <c r="T6205" s="5"/>
    </row>
    <row r="6206" spans="1:20" x14ac:dyDescent="0.25">
      <c r="A6206" s="5">
        <f>6199</f>
      </c>
      <c r="B6206" s="5" t="s">
        <v>6225</v>
      </c>
      <c r="C6206" s="5" t="s">
        <v>27</v>
      </c>
      <c r="D6206" s="5" t="s">
        <v>26</v>
      </c>
      <c r="E6206" s="5">
        <v>24</v>
      </c>
      <c r="F6206" s="5">
        <v>60</v>
      </c>
      <c r="G6206" s="5">
        <v>1</v>
      </c>
      <c r="H6206" s="5">
        <v>20</v>
      </c>
      <c r="I6206" s="5">
        <v>22</v>
      </c>
      <c r="J6206" s="5">
        <v>1</v>
      </c>
      <c r="K6206" s="5">
        <v>20</v>
      </c>
      <c r="L6206" s="5">
        <v>24</v>
      </c>
      <c r="M6206" s="5">
        <v>1</v>
      </c>
      <c r="N6206" s="5">
        <v>20</v>
      </c>
      <c r="O6206" s="5">
        <v>22</v>
      </c>
      <c r="P6206" s="5">
        <v>10</v>
      </c>
      <c r="Q6206" s="5">
        <v>20</v>
      </c>
      <c r="R6206" s="5">
        <v>26</v>
      </c>
      <c r="S6206" s="5" t="s">
        <v>26</v>
      </c>
      <c r="T6206" s="5"/>
    </row>
    <row r="6207" spans="1:20" x14ac:dyDescent="0.25">
      <c r="A6207" s="5">
        <f>6200</f>
      </c>
      <c r="B6207" s="5" t="s">
        <v>6226</v>
      </c>
      <c r="C6207" s="5" t="s">
        <v>27</v>
      </c>
      <c r="D6207" s="5" t="s">
        <v>26</v>
      </c>
      <c r="E6207" s="5">
        <v>18</v>
      </c>
      <c r="F6207" s="5">
        <v>60</v>
      </c>
      <c r="G6207" s="5">
        <v>1</v>
      </c>
      <c r="H6207" s="5">
        <v>20</v>
      </c>
      <c r="I6207" s="5">
        <v>22</v>
      </c>
      <c r="J6207" s="5">
        <v>1</v>
      </c>
      <c r="K6207" s="5">
        <v>20</v>
      </c>
      <c r="L6207" s="5">
        <v>24</v>
      </c>
      <c r="M6207" s="5">
        <v>1</v>
      </c>
      <c r="N6207" s="5">
        <v>20</v>
      </c>
      <c r="O6207" s="5">
        <v>22</v>
      </c>
      <c r="P6207" s="5">
        <v>10</v>
      </c>
      <c r="Q6207" s="5">
        <v>20</v>
      </c>
      <c r="R6207" s="5">
        <v>26</v>
      </c>
      <c r="S6207" s="5" t="s">
        <v>27</v>
      </c>
      <c r="T6207" s="5"/>
    </row>
    <row r="6208" spans="1:20" x14ac:dyDescent="0.25">
      <c r="A6208" s="5">
        <f>6201</f>
      </c>
      <c r="B6208" s="5" t="s">
        <v>6227</v>
      </c>
      <c r="C6208" s="5" t="s">
        <v>27</v>
      </c>
      <c r="D6208" s="5" t="s">
        <v>26</v>
      </c>
      <c r="E6208" s="5">
        <v>18</v>
      </c>
      <c r="F6208" s="5">
        <v>60</v>
      </c>
      <c r="G6208" s="5">
        <v>1</v>
      </c>
      <c r="H6208" s="5">
        <v>20</v>
      </c>
      <c r="I6208" s="5">
        <v>22</v>
      </c>
      <c r="J6208" s="5">
        <v>1</v>
      </c>
      <c r="K6208" s="5">
        <v>20</v>
      </c>
      <c r="L6208" s="5">
        <v>24</v>
      </c>
      <c r="M6208" s="5">
        <v>1</v>
      </c>
      <c r="N6208" s="5">
        <v>20</v>
      </c>
      <c r="O6208" s="5">
        <v>22</v>
      </c>
      <c r="P6208" s="5">
        <v>10</v>
      </c>
      <c r="Q6208" s="5">
        <v>20</v>
      </c>
      <c r="R6208" s="5">
        <v>26</v>
      </c>
      <c r="S6208" s="5" t="s">
        <v>27</v>
      </c>
      <c r="T6208" s="5"/>
    </row>
    <row r="6209" spans="1:20" x14ac:dyDescent="0.25">
      <c r="A6209" s="5">
        <f>6202</f>
      </c>
      <c r="B6209" s="5" t="s">
        <v>6228</v>
      </c>
      <c r="C6209" s="5" t="s">
        <v>27</v>
      </c>
      <c r="D6209" s="5" t="s">
        <v>26</v>
      </c>
      <c r="E6209" s="5">
        <v>18</v>
      </c>
      <c r="F6209" s="5">
        <v>60</v>
      </c>
      <c r="G6209" s="5">
        <v>1</v>
      </c>
      <c r="H6209" s="5">
        <v>20</v>
      </c>
      <c r="I6209" s="5">
        <v>22</v>
      </c>
      <c r="J6209" s="5">
        <v>1</v>
      </c>
      <c r="K6209" s="5">
        <v>20</v>
      </c>
      <c r="L6209" s="5">
        <v>24</v>
      </c>
      <c r="M6209" s="5">
        <v>1</v>
      </c>
      <c r="N6209" s="5">
        <v>20</v>
      </c>
      <c r="O6209" s="5">
        <v>22</v>
      </c>
      <c r="P6209" s="5">
        <v>10</v>
      </c>
      <c r="Q6209" s="5">
        <v>20</v>
      </c>
      <c r="R6209" s="5">
        <v>26</v>
      </c>
      <c r="S6209" s="5" t="s">
        <v>27</v>
      </c>
      <c r="T6209" s="5"/>
    </row>
    <row r="6210" spans="1:20" x14ac:dyDescent="0.25">
      <c r="A6210" s="5">
        <f>6203</f>
      </c>
      <c r="B6210" s="5" t="s">
        <v>6229</v>
      </c>
      <c r="C6210" s="5" t="s">
        <v>27</v>
      </c>
      <c r="D6210" s="5" t="s">
        <v>26</v>
      </c>
      <c r="E6210" s="5">
        <v>18</v>
      </c>
      <c r="F6210" s="5">
        <v>60</v>
      </c>
      <c r="G6210" s="5">
        <v>1</v>
      </c>
      <c r="H6210" s="5">
        <v>20</v>
      </c>
      <c r="I6210" s="5">
        <v>22</v>
      </c>
      <c r="J6210" s="5">
        <v>1</v>
      </c>
      <c r="K6210" s="5">
        <v>20</v>
      </c>
      <c r="L6210" s="5">
        <v>24</v>
      </c>
      <c r="M6210" s="5">
        <v>1</v>
      </c>
      <c r="N6210" s="5">
        <v>20</v>
      </c>
      <c r="O6210" s="5">
        <v>22</v>
      </c>
      <c r="P6210" s="5">
        <v>10</v>
      </c>
      <c r="Q6210" s="5">
        <v>20</v>
      </c>
      <c r="R6210" s="5">
        <v>26</v>
      </c>
      <c r="S6210" s="5" t="s">
        <v>27</v>
      </c>
      <c r="T6210" s="5"/>
    </row>
    <row r="6211" spans="1:20" x14ac:dyDescent="0.25">
      <c r="A6211" s="5">
        <f>6204</f>
      </c>
      <c r="B6211" s="5" t="s">
        <v>6230</v>
      </c>
      <c r="C6211" s="5" t="s">
        <v>27</v>
      </c>
      <c r="D6211" s="5" t="s">
        <v>26</v>
      </c>
      <c r="E6211" s="5">
        <v>18</v>
      </c>
      <c r="F6211" s="5">
        <v>60</v>
      </c>
      <c r="G6211" s="5">
        <v>1</v>
      </c>
      <c r="H6211" s="5">
        <v>20</v>
      </c>
      <c r="I6211" s="5">
        <v>22</v>
      </c>
      <c r="J6211" s="5">
        <v>1</v>
      </c>
      <c r="K6211" s="5">
        <v>20</v>
      </c>
      <c r="L6211" s="5">
        <v>24</v>
      </c>
      <c r="M6211" s="5">
        <v>1</v>
      </c>
      <c r="N6211" s="5">
        <v>20</v>
      </c>
      <c r="O6211" s="5">
        <v>22</v>
      </c>
      <c r="P6211" s="5">
        <v>10</v>
      </c>
      <c r="Q6211" s="5">
        <v>20</v>
      </c>
      <c r="R6211" s="5">
        <v>26</v>
      </c>
      <c r="S6211" s="5" t="s">
        <v>27</v>
      </c>
      <c r="T6211" s="5"/>
    </row>
    <row r="6212" spans="1:20" x14ac:dyDescent="0.25">
      <c r="A6212" s="5">
        <f>6205</f>
      </c>
      <c r="B6212" s="5" t="s">
        <v>6231</v>
      </c>
      <c r="C6212" s="5" t="s">
        <v>27</v>
      </c>
      <c r="D6212" s="5" t="s">
        <v>26</v>
      </c>
      <c r="E6212" s="5">
        <v>18</v>
      </c>
      <c r="F6212" s="5">
        <v>60</v>
      </c>
      <c r="G6212" s="5">
        <v>1</v>
      </c>
      <c r="H6212" s="5">
        <v>20</v>
      </c>
      <c r="I6212" s="5">
        <v>22</v>
      </c>
      <c r="J6212" s="5">
        <v>1</v>
      </c>
      <c r="K6212" s="5">
        <v>20</v>
      </c>
      <c r="L6212" s="5">
        <v>24</v>
      </c>
      <c r="M6212" s="5">
        <v>1</v>
      </c>
      <c r="N6212" s="5">
        <v>20</v>
      </c>
      <c r="O6212" s="5">
        <v>22</v>
      </c>
      <c r="P6212" s="5">
        <v>10</v>
      </c>
      <c r="Q6212" s="5">
        <v>20</v>
      </c>
      <c r="R6212" s="5">
        <v>26</v>
      </c>
      <c r="S6212" s="5" t="s">
        <v>27</v>
      </c>
      <c r="T6212" s="5"/>
    </row>
    <row r="6213" spans="1:20" x14ac:dyDescent="0.25">
      <c r="A6213" s="5">
        <f>6206</f>
      </c>
      <c r="B6213" s="5" t="s">
        <v>6232</v>
      </c>
      <c r="C6213" s="5" t="s">
        <v>27</v>
      </c>
      <c r="D6213" s="5" t="s">
        <v>26</v>
      </c>
      <c r="E6213" s="5">
        <v>18</v>
      </c>
      <c r="F6213" s="5">
        <v>60</v>
      </c>
      <c r="G6213" s="5">
        <v>1</v>
      </c>
      <c r="H6213" s="5">
        <v>20</v>
      </c>
      <c r="I6213" s="5">
        <v>22</v>
      </c>
      <c r="J6213" s="5">
        <v>1</v>
      </c>
      <c r="K6213" s="5">
        <v>20</v>
      </c>
      <c r="L6213" s="5">
        <v>24</v>
      </c>
      <c r="M6213" s="5">
        <v>1</v>
      </c>
      <c r="N6213" s="5">
        <v>20</v>
      </c>
      <c r="O6213" s="5">
        <v>22</v>
      </c>
      <c r="P6213" s="5">
        <v>10</v>
      </c>
      <c r="Q6213" s="5">
        <v>20</v>
      </c>
      <c r="R6213" s="5">
        <v>26</v>
      </c>
      <c r="S6213" s="5" t="s">
        <v>27</v>
      </c>
      <c r="T6213" s="5"/>
    </row>
    <row r="6214" spans="1:20" x14ac:dyDescent="0.25">
      <c r="A6214" s="5">
        <f>6207</f>
      </c>
      <c r="B6214" s="5" t="s">
        <v>6233</v>
      </c>
      <c r="C6214" s="5" t="s">
        <v>27</v>
      </c>
      <c r="D6214" s="5" t="s">
        <v>26</v>
      </c>
      <c r="E6214" s="5">
        <v>18</v>
      </c>
      <c r="F6214" s="5">
        <v>60</v>
      </c>
      <c r="G6214" s="5">
        <v>1</v>
      </c>
      <c r="H6214" s="5">
        <v>20</v>
      </c>
      <c r="I6214" s="5">
        <v>23</v>
      </c>
      <c r="J6214" s="5">
        <v>1</v>
      </c>
      <c r="K6214" s="5">
        <v>20</v>
      </c>
      <c r="L6214" s="5">
        <v>24</v>
      </c>
      <c r="M6214" s="5">
        <v>1</v>
      </c>
      <c r="N6214" s="5">
        <v>20</v>
      </c>
      <c r="O6214" s="5">
        <v>22</v>
      </c>
      <c r="P6214" s="5">
        <v>10</v>
      </c>
      <c r="Q6214" s="5">
        <v>20</v>
      </c>
      <c r="R6214" s="5">
        <v>26</v>
      </c>
      <c r="S6214" s="5" t="s">
        <v>27</v>
      </c>
      <c r="T6214" s="5"/>
    </row>
    <row r="6215" spans="1:20" x14ac:dyDescent="0.25">
      <c r="A6215" s="5">
        <f>6208</f>
      </c>
      <c r="B6215" s="5" t="s">
        <v>6234</v>
      </c>
      <c r="C6215" s="5" t="s">
        <v>27</v>
      </c>
      <c r="D6215" s="5" t="s">
        <v>26</v>
      </c>
      <c r="E6215" s="5">
        <v>22</v>
      </c>
      <c r="F6215" s="5">
        <v>60</v>
      </c>
      <c r="G6215" s="5">
        <v>1</v>
      </c>
      <c r="H6215" s="5">
        <v>20</v>
      </c>
      <c r="I6215" s="5">
        <v>23</v>
      </c>
      <c r="J6215" s="5">
        <v>1</v>
      </c>
      <c r="K6215" s="5">
        <v>20</v>
      </c>
      <c r="L6215" s="5">
        <v>24</v>
      </c>
      <c r="M6215" s="5">
        <v>1</v>
      </c>
      <c r="N6215" s="5">
        <v>20</v>
      </c>
      <c r="O6215" s="5">
        <v>22</v>
      </c>
      <c r="P6215" s="5">
        <v>10</v>
      </c>
      <c r="Q6215" s="5">
        <v>20</v>
      </c>
      <c r="R6215" s="5">
        <v>26</v>
      </c>
      <c r="S6215" s="5" t="s">
        <v>26</v>
      </c>
      <c r="T6215" s="5"/>
    </row>
    <row r="6216" spans="1:20" x14ac:dyDescent="0.25">
      <c r="A6216" s="5">
        <f>6209</f>
      </c>
      <c r="B6216" s="5" t="s">
        <v>6235</v>
      </c>
      <c r="C6216" s="5" t="s">
        <v>27</v>
      </c>
      <c r="D6216" s="5" t="s">
        <v>26</v>
      </c>
      <c r="E6216" s="5">
        <v>22</v>
      </c>
      <c r="F6216" s="5">
        <v>60</v>
      </c>
      <c r="G6216" s="5">
        <v>1</v>
      </c>
      <c r="H6216" s="5">
        <v>20</v>
      </c>
      <c r="I6216" s="5">
        <v>23</v>
      </c>
      <c r="J6216" s="5">
        <v>1</v>
      </c>
      <c r="K6216" s="5">
        <v>20</v>
      </c>
      <c r="L6216" s="5">
        <v>24</v>
      </c>
      <c r="M6216" s="5">
        <v>1</v>
      </c>
      <c r="N6216" s="5">
        <v>20</v>
      </c>
      <c r="O6216" s="5">
        <v>22</v>
      </c>
      <c r="P6216" s="5">
        <v>10</v>
      </c>
      <c r="Q6216" s="5">
        <v>20</v>
      </c>
      <c r="R6216" s="5">
        <v>26</v>
      </c>
      <c r="S6216" s="5" t="s">
        <v>26</v>
      </c>
      <c r="T6216" s="5"/>
    </row>
    <row r="6217" spans="1:20" x14ac:dyDescent="0.25">
      <c r="A6217" s="5">
        <f>6210</f>
      </c>
      <c r="B6217" s="5" t="s">
        <v>6236</v>
      </c>
      <c r="C6217" s="5" t="s">
        <v>27</v>
      </c>
      <c r="D6217" s="5" t="s">
        <v>26</v>
      </c>
      <c r="E6217" s="5">
        <v>22</v>
      </c>
      <c r="F6217" s="5">
        <v>60</v>
      </c>
      <c r="G6217" s="5">
        <v>1</v>
      </c>
      <c r="H6217" s="5">
        <v>20</v>
      </c>
      <c r="I6217" s="5">
        <v>23</v>
      </c>
      <c r="J6217" s="5">
        <v>1</v>
      </c>
      <c r="K6217" s="5">
        <v>20</v>
      </c>
      <c r="L6217" s="5">
        <v>24</v>
      </c>
      <c r="M6217" s="5">
        <v>1</v>
      </c>
      <c r="N6217" s="5">
        <v>20</v>
      </c>
      <c r="O6217" s="5">
        <v>22</v>
      </c>
      <c r="P6217" s="5">
        <v>10</v>
      </c>
      <c r="Q6217" s="5">
        <v>20</v>
      </c>
      <c r="R6217" s="5">
        <v>26</v>
      </c>
      <c r="S6217" s="5" t="s">
        <v>26</v>
      </c>
      <c r="T6217" s="5"/>
    </row>
    <row r="6218" spans="1:20" x14ac:dyDescent="0.25">
      <c r="A6218" s="5">
        <f>6211</f>
      </c>
      <c r="B6218" s="5" t="s">
        <v>6237</v>
      </c>
      <c r="C6218" s="5" t="s">
        <v>27</v>
      </c>
      <c r="D6218" s="5" t="s">
        <v>26</v>
      </c>
      <c r="E6218" s="5">
        <v>22</v>
      </c>
      <c r="F6218" s="5">
        <v>60</v>
      </c>
      <c r="G6218" s="5">
        <v>1</v>
      </c>
      <c r="H6218" s="5">
        <v>20</v>
      </c>
      <c r="I6218" s="5">
        <v>23</v>
      </c>
      <c r="J6218" s="5">
        <v>1</v>
      </c>
      <c r="K6218" s="5">
        <v>20</v>
      </c>
      <c r="L6218" s="5">
        <v>24</v>
      </c>
      <c r="M6218" s="5">
        <v>1</v>
      </c>
      <c r="N6218" s="5">
        <v>20</v>
      </c>
      <c r="O6218" s="5">
        <v>22</v>
      </c>
      <c r="P6218" s="5">
        <v>10</v>
      </c>
      <c r="Q6218" s="5">
        <v>20</v>
      </c>
      <c r="R6218" s="5">
        <v>26</v>
      </c>
      <c r="S6218" s="5" t="s">
        <v>26</v>
      </c>
      <c r="T6218" s="5"/>
    </row>
    <row r="6219" spans="1:20" x14ac:dyDescent="0.25">
      <c r="A6219" s="5">
        <f>6212</f>
      </c>
      <c r="B6219" s="5" t="s">
        <v>6238</v>
      </c>
      <c r="C6219" s="5" t="s">
        <v>27</v>
      </c>
      <c r="D6219" s="5" t="s">
        <v>26</v>
      </c>
      <c r="E6219" s="5">
        <v>22</v>
      </c>
      <c r="F6219" s="5">
        <v>60</v>
      </c>
      <c r="G6219" s="5">
        <v>1</v>
      </c>
      <c r="H6219" s="5">
        <v>20</v>
      </c>
      <c r="I6219" s="5">
        <v>21</v>
      </c>
      <c r="J6219" s="5">
        <v>1</v>
      </c>
      <c r="K6219" s="5">
        <v>20</v>
      </c>
      <c r="L6219" s="5">
        <v>25</v>
      </c>
      <c r="M6219" s="5">
        <v>1</v>
      </c>
      <c r="N6219" s="5">
        <v>20</v>
      </c>
      <c r="O6219" s="5">
        <v>23</v>
      </c>
      <c r="P6219" s="5">
        <v>10</v>
      </c>
      <c r="Q6219" s="5">
        <v>20</v>
      </c>
      <c r="R6219" s="5">
        <v>26</v>
      </c>
      <c r="S6219" s="5" t="s">
        <v>26</v>
      </c>
      <c r="T6219" s="5"/>
    </row>
    <row r="6220" spans="1:20" x14ac:dyDescent="0.25">
      <c r="A6220" s="5">
        <f>6213</f>
      </c>
      <c r="B6220" s="5" t="s">
        <v>6239</v>
      </c>
      <c r="C6220" s="5" t="s">
        <v>27</v>
      </c>
      <c r="D6220" s="5" t="s">
        <v>26</v>
      </c>
      <c r="E6220" s="5">
        <v>22</v>
      </c>
      <c r="F6220" s="5">
        <v>60</v>
      </c>
      <c r="G6220" s="5">
        <v>1</v>
      </c>
      <c r="H6220" s="5">
        <v>20</v>
      </c>
      <c r="I6220" s="5">
        <v>21</v>
      </c>
      <c r="J6220" s="5">
        <v>1</v>
      </c>
      <c r="K6220" s="5">
        <v>20</v>
      </c>
      <c r="L6220" s="5">
        <v>25</v>
      </c>
      <c r="M6220" s="5">
        <v>1</v>
      </c>
      <c r="N6220" s="5">
        <v>20</v>
      </c>
      <c r="O6220" s="5">
        <v>23</v>
      </c>
      <c r="P6220" s="5">
        <v>10</v>
      </c>
      <c r="Q6220" s="5">
        <v>20</v>
      </c>
      <c r="R6220" s="5">
        <v>26</v>
      </c>
      <c r="S6220" s="5" t="s">
        <v>26</v>
      </c>
      <c r="T6220" s="5"/>
    </row>
    <row r="6221" spans="1:20" x14ac:dyDescent="0.25">
      <c r="A6221" s="5">
        <f>6214</f>
      </c>
      <c r="B6221" s="5" t="s">
        <v>6240</v>
      </c>
      <c r="C6221" s="5" t="s">
        <v>27</v>
      </c>
      <c r="D6221" s="5" t="s">
        <v>26</v>
      </c>
      <c r="E6221" s="5">
        <v>22</v>
      </c>
      <c r="F6221" s="5">
        <v>60</v>
      </c>
      <c r="G6221" s="5">
        <v>1</v>
      </c>
      <c r="H6221" s="5">
        <v>20</v>
      </c>
      <c r="I6221" s="5">
        <v>21</v>
      </c>
      <c r="J6221" s="5">
        <v>1</v>
      </c>
      <c r="K6221" s="5">
        <v>20</v>
      </c>
      <c r="L6221" s="5">
        <v>25</v>
      </c>
      <c r="M6221" s="5">
        <v>1</v>
      </c>
      <c r="N6221" s="5">
        <v>20</v>
      </c>
      <c r="O6221" s="5">
        <v>23</v>
      </c>
      <c r="P6221" s="5">
        <v>10</v>
      </c>
      <c r="Q6221" s="5">
        <v>20</v>
      </c>
      <c r="R6221" s="5">
        <v>26</v>
      </c>
      <c r="S6221" s="5" t="s">
        <v>26</v>
      </c>
      <c r="T6221" s="5"/>
    </row>
    <row r="6222" spans="1:20" x14ac:dyDescent="0.25">
      <c r="A6222" s="5">
        <f>6215</f>
      </c>
      <c r="B6222" s="5" t="s">
        <v>6241</v>
      </c>
      <c r="C6222" s="5" t="s">
        <v>27</v>
      </c>
      <c r="D6222" s="5" t="s">
        <v>26</v>
      </c>
      <c r="E6222" s="5">
        <v>22</v>
      </c>
      <c r="F6222" s="5">
        <v>60</v>
      </c>
      <c r="G6222" s="5">
        <v>1</v>
      </c>
      <c r="H6222" s="5">
        <v>20</v>
      </c>
      <c r="I6222" s="5">
        <v>21</v>
      </c>
      <c r="J6222" s="5">
        <v>1</v>
      </c>
      <c r="K6222" s="5">
        <v>20</v>
      </c>
      <c r="L6222" s="5">
        <v>25</v>
      </c>
      <c r="M6222" s="5">
        <v>1</v>
      </c>
      <c r="N6222" s="5">
        <v>20</v>
      </c>
      <c r="O6222" s="5">
        <v>23</v>
      </c>
      <c r="P6222" s="5">
        <v>10</v>
      </c>
      <c r="Q6222" s="5">
        <v>20</v>
      </c>
      <c r="R6222" s="5">
        <v>26</v>
      </c>
      <c r="S6222" s="5" t="s">
        <v>26</v>
      </c>
      <c r="T6222" s="5"/>
    </row>
    <row r="6223" spans="1:20" x14ac:dyDescent="0.25">
      <c r="A6223" s="5">
        <f>6216</f>
      </c>
      <c r="B6223" s="5" t="s">
        <v>6242</v>
      </c>
      <c r="C6223" s="5" t="s">
        <v>27</v>
      </c>
      <c r="D6223" s="5" t="s">
        <v>26</v>
      </c>
      <c r="E6223" s="5">
        <v>22</v>
      </c>
      <c r="F6223" s="5">
        <v>60</v>
      </c>
      <c r="G6223" s="5">
        <v>1</v>
      </c>
      <c r="H6223" s="5">
        <v>20</v>
      </c>
      <c r="I6223" s="5">
        <v>21</v>
      </c>
      <c r="J6223" s="5">
        <v>1</v>
      </c>
      <c r="K6223" s="5">
        <v>20</v>
      </c>
      <c r="L6223" s="5">
        <v>25</v>
      </c>
      <c r="M6223" s="5">
        <v>1</v>
      </c>
      <c r="N6223" s="5">
        <v>20</v>
      </c>
      <c r="O6223" s="5">
        <v>23</v>
      </c>
      <c r="P6223" s="5">
        <v>10</v>
      </c>
      <c r="Q6223" s="5">
        <v>20</v>
      </c>
      <c r="R6223" s="5">
        <v>26</v>
      </c>
      <c r="S6223" s="5" t="s">
        <v>26</v>
      </c>
      <c r="T6223" s="5"/>
    </row>
    <row r="6224" spans="1:20" x14ac:dyDescent="0.25">
      <c r="A6224" s="5">
        <f>6217</f>
      </c>
      <c r="B6224" s="5" t="s">
        <v>6243</v>
      </c>
      <c r="C6224" s="5" t="s">
        <v>27</v>
      </c>
      <c r="D6224" s="5" t="s">
        <v>26</v>
      </c>
      <c r="E6224" s="5">
        <v>21</v>
      </c>
      <c r="F6224" s="5">
        <v>60</v>
      </c>
      <c r="G6224" s="5">
        <v>1</v>
      </c>
      <c r="H6224" s="5">
        <v>20</v>
      </c>
      <c r="I6224" s="5">
        <v>23</v>
      </c>
      <c r="J6224" s="5">
        <v>1</v>
      </c>
      <c r="K6224" s="5">
        <v>20</v>
      </c>
      <c r="L6224" s="5">
        <v>22</v>
      </c>
      <c r="M6224" s="5">
        <v>1</v>
      </c>
      <c r="N6224" s="5">
        <v>20</v>
      </c>
      <c r="O6224" s="5">
        <v>24</v>
      </c>
      <c r="P6224" s="5">
        <v>10</v>
      </c>
      <c r="Q6224" s="5">
        <v>20</v>
      </c>
      <c r="R6224" s="5">
        <v>26</v>
      </c>
      <c r="S6224" s="5" t="s">
        <v>26</v>
      </c>
      <c r="T6224" s="5"/>
    </row>
    <row r="6225" spans="1:20" x14ac:dyDescent="0.25">
      <c r="A6225" s="5">
        <f>6218</f>
      </c>
      <c r="B6225" s="5" t="s">
        <v>6244</v>
      </c>
      <c r="C6225" s="5" t="s">
        <v>27</v>
      </c>
      <c r="D6225" s="5" t="s">
        <v>26</v>
      </c>
      <c r="E6225" s="5">
        <v>21</v>
      </c>
      <c r="F6225" s="5">
        <v>60</v>
      </c>
      <c r="G6225" s="5">
        <v>1</v>
      </c>
      <c r="H6225" s="5">
        <v>20</v>
      </c>
      <c r="I6225" s="5">
        <v>23</v>
      </c>
      <c r="J6225" s="5">
        <v>1</v>
      </c>
      <c r="K6225" s="5">
        <v>20</v>
      </c>
      <c r="L6225" s="5">
        <v>22</v>
      </c>
      <c r="M6225" s="5">
        <v>1</v>
      </c>
      <c r="N6225" s="5">
        <v>20</v>
      </c>
      <c r="O6225" s="5">
        <v>24</v>
      </c>
      <c r="P6225" s="5">
        <v>10</v>
      </c>
      <c r="Q6225" s="5">
        <v>20</v>
      </c>
      <c r="R6225" s="5">
        <v>26</v>
      </c>
      <c r="S6225" s="5" t="s">
        <v>26</v>
      </c>
      <c r="T6225" s="5"/>
    </row>
    <row r="6226" spans="1:20" x14ac:dyDescent="0.25">
      <c r="A6226" s="5">
        <f>6219</f>
      </c>
      <c r="B6226" s="5" t="s">
        <v>6245</v>
      </c>
      <c r="C6226" s="5" t="s">
        <v>27</v>
      </c>
      <c r="D6226" s="5" t="s">
        <v>26</v>
      </c>
      <c r="E6226" s="5">
        <v>21</v>
      </c>
      <c r="F6226" s="5">
        <v>60</v>
      </c>
      <c r="G6226" s="5">
        <v>1</v>
      </c>
      <c r="H6226" s="5">
        <v>20</v>
      </c>
      <c r="I6226" s="5">
        <v>23</v>
      </c>
      <c r="J6226" s="5">
        <v>1</v>
      </c>
      <c r="K6226" s="5">
        <v>20</v>
      </c>
      <c r="L6226" s="5">
        <v>22</v>
      </c>
      <c r="M6226" s="5">
        <v>1</v>
      </c>
      <c r="N6226" s="5">
        <v>20</v>
      </c>
      <c r="O6226" s="5">
        <v>24</v>
      </c>
      <c r="P6226" s="5">
        <v>10</v>
      </c>
      <c r="Q6226" s="5">
        <v>20</v>
      </c>
      <c r="R6226" s="5">
        <v>26</v>
      </c>
      <c r="S6226" s="5" t="s">
        <v>26</v>
      </c>
      <c r="T6226" s="5"/>
    </row>
    <row r="6227" spans="1:20" x14ac:dyDescent="0.25">
      <c r="A6227" s="5">
        <f>6220</f>
      </c>
      <c r="B6227" s="5" t="s">
        <v>6246</v>
      </c>
      <c r="C6227" s="5" t="s">
        <v>27</v>
      </c>
      <c r="D6227" s="5" t="s">
        <v>26</v>
      </c>
      <c r="E6227" s="5">
        <v>21</v>
      </c>
      <c r="F6227" s="5">
        <v>60</v>
      </c>
      <c r="G6227" s="5">
        <v>1</v>
      </c>
      <c r="H6227" s="5">
        <v>20</v>
      </c>
      <c r="I6227" s="5">
        <v>23</v>
      </c>
      <c r="J6227" s="5">
        <v>1</v>
      </c>
      <c r="K6227" s="5">
        <v>20</v>
      </c>
      <c r="L6227" s="5">
        <v>22</v>
      </c>
      <c r="M6227" s="5">
        <v>1</v>
      </c>
      <c r="N6227" s="5">
        <v>20</v>
      </c>
      <c r="O6227" s="5">
        <v>24</v>
      </c>
      <c r="P6227" s="5">
        <v>10</v>
      </c>
      <c r="Q6227" s="5">
        <v>20</v>
      </c>
      <c r="R6227" s="5">
        <v>26</v>
      </c>
      <c r="S6227" s="5" t="s">
        <v>26</v>
      </c>
      <c r="T6227" s="5"/>
    </row>
    <row r="6228" spans="1:20" x14ac:dyDescent="0.25">
      <c r="A6228" s="5">
        <f>6221</f>
      </c>
      <c r="B6228" s="5" t="s">
        <v>6247</v>
      </c>
      <c r="C6228" s="5" t="s">
        <v>27</v>
      </c>
      <c r="D6228" s="5" t="s">
        <v>26</v>
      </c>
      <c r="E6228" s="5">
        <v>22</v>
      </c>
      <c r="F6228" s="5">
        <v>60</v>
      </c>
      <c r="G6228" s="5">
        <v>1</v>
      </c>
      <c r="H6228" s="5">
        <v>20</v>
      </c>
      <c r="I6228" s="5">
        <v>24</v>
      </c>
      <c r="J6228" s="5">
        <v>1</v>
      </c>
      <c r="K6228" s="5">
        <v>20</v>
      </c>
      <c r="L6228" s="5">
        <v>21</v>
      </c>
      <c r="M6228" s="5">
        <v>1</v>
      </c>
      <c r="N6228" s="5">
        <v>20</v>
      </c>
      <c r="O6228" s="5">
        <v>20</v>
      </c>
      <c r="P6228" s="5">
        <v>10</v>
      </c>
      <c r="Q6228" s="5">
        <v>20</v>
      </c>
      <c r="R6228" s="5">
        <v>26</v>
      </c>
      <c r="S6228" s="5" t="s">
        <v>26</v>
      </c>
      <c r="T6228" s="5"/>
    </row>
    <row r="6229" spans="1:20" x14ac:dyDescent="0.25">
      <c r="A6229" s="5">
        <f>6222</f>
      </c>
      <c r="B6229" s="5" t="s">
        <v>6248</v>
      </c>
      <c r="C6229" s="5" t="s">
        <v>27</v>
      </c>
      <c r="D6229" s="5" t="s">
        <v>26</v>
      </c>
      <c r="E6229" s="5">
        <v>22</v>
      </c>
      <c r="F6229" s="5">
        <v>60</v>
      </c>
      <c r="G6229" s="5">
        <v>1</v>
      </c>
      <c r="H6229" s="5">
        <v>20</v>
      </c>
      <c r="I6229" s="5">
        <v>24</v>
      </c>
      <c r="J6229" s="5">
        <v>1</v>
      </c>
      <c r="K6229" s="5">
        <v>20</v>
      </c>
      <c r="L6229" s="5">
        <v>21</v>
      </c>
      <c r="M6229" s="5">
        <v>1</v>
      </c>
      <c r="N6229" s="5">
        <v>20</v>
      </c>
      <c r="O6229" s="5">
        <v>20</v>
      </c>
      <c r="P6229" s="5">
        <v>10</v>
      </c>
      <c r="Q6229" s="5">
        <v>20</v>
      </c>
      <c r="R6229" s="5">
        <v>26</v>
      </c>
      <c r="S6229" s="5" t="s">
        <v>26</v>
      </c>
      <c r="T6229" s="5"/>
    </row>
    <row r="6230" spans="1:20" x14ac:dyDescent="0.25">
      <c r="A6230" s="5">
        <f>6223</f>
      </c>
      <c r="B6230" s="5" t="s">
        <v>6249</v>
      </c>
      <c r="C6230" s="5" t="s">
        <v>27</v>
      </c>
      <c r="D6230" s="5" t="s">
        <v>26</v>
      </c>
      <c r="E6230" s="5">
        <v>22</v>
      </c>
      <c r="F6230" s="5">
        <v>60</v>
      </c>
      <c r="G6230" s="5">
        <v>1</v>
      </c>
      <c r="H6230" s="5">
        <v>20</v>
      </c>
      <c r="I6230" s="5">
        <v>24</v>
      </c>
      <c r="J6230" s="5">
        <v>1</v>
      </c>
      <c r="K6230" s="5">
        <v>20</v>
      </c>
      <c r="L6230" s="5">
        <v>21</v>
      </c>
      <c r="M6230" s="5">
        <v>1</v>
      </c>
      <c r="N6230" s="5">
        <v>20</v>
      </c>
      <c r="O6230" s="5">
        <v>20</v>
      </c>
      <c r="P6230" s="5">
        <v>10</v>
      </c>
      <c r="Q6230" s="5">
        <v>20</v>
      </c>
      <c r="R6230" s="5">
        <v>26</v>
      </c>
      <c r="S6230" s="5" t="s">
        <v>26</v>
      </c>
      <c r="T6230" s="5"/>
    </row>
    <row r="6231" spans="1:20" x14ac:dyDescent="0.25">
      <c r="A6231" s="5">
        <f>6224</f>
      </c>
      <c r="B6231" s="5" t="s">
        <v>6250</v>
      </c>
      <c r="C6231" s="5" t="s">
        <v>27</v>
      </c>
      <c r="D6231" s="5" t="s">
        <v>26</v>
      </c>
      <c r="E6231" s="5">
        <v>22</v>
      </c>
      <c r="F6231" s="5">
        <v>60</v>
      </c>
      <c r="G6231" s="5">
        <v>1</v>
      </c>
      <c r="H6231" s="5">
        <v>20</v>
      </c>
      <c r="I6231" s="5">
        <v>24</v>
      </c>
      <c r="J6231" s="5">
        <v>1</v>
      </c>
      <c r="K6231" s="5">
        <v>20</v>
      </c>
      <c r="L6231" s="5">
        <v>21</v>
      </c>
      <c r="M6231" s="5">
        <v>1</v>
      </c>
      <c r="N6231" s="5">
        <v>20</v>
      </c>
      <c r="O6231" s="5">
        <v>20</v>
      </c>
      <c r="P6231" s="5">
        <v>10</v>
      </c>
      <c r="Q6231" s="5">
        <v>20</v>
      </c>
      <c r="R6231" s="5">
        <v>26</v>
      </c>
      <c r="S6231" s="5" t="s">
        <v>26</v>
      </c>
      <c r="T6231" s="5"/>
    </row>
    <row r="6232" spans="1:20" x14ac:dyDescent="0.25">
      <c r="A6232" s="5">
        <f>6225</f>
      </c>
      <c r="B6232" s="5" t="s">
        <v>6251</v>
      </c>
      <c r="C6232" s="5" t="s">
        <v>27</v>
      </c>
      <c r="D6232" s="5" t="s">
        <v>26</v>
      </c>
      <c r="E6232" s="5">
        <v>22</v>
      </c>
      <c r="F6232" s="5">
        <v>60</v>
      </c>
      <c r="G6232" s="5">
        <v>1</v>
      </c>
      <c r="H6232" s="5">
        <v>20</v>
      </c>
      <c r="I6232" s="5">
        <v>24</v>
      </c>
      <c r="J6232" s="5">
        <v>1</v>
      </c>
      <c r="K6232" s="5">
        <v>20</v>
      </c>
      <c r="L6232" s="5">
        <v>21</v>
      </c>
      <c r="M6232" s="5">
        <v>1</v>
      </c>
      <c r="N6232" s="5">
        <v>20</v>
      </c>
      <c r="O6232" s="5">
        <v>20</v>
      </c>
      <c r="P6232" s="5">
        <v>10</v>
      </c>
      <c r="Q6232" s="5">
        <v>20</v>
      </c>
      <c r="R6232" s="5">
        <v>26</v>
      </c>
      <c r="S6232" s="5" t="s">
        <v>26</v>
      </c>
      <c r="T6232" s="5"/>
    </row>
    <row r="6233" spans="1:20" x14ac:dyDescent="0.25">
      <c r="A6233" s="5">
        <f>6226</f>
      </c>
      <c r="B6233" s="5" t="s">
        <v>6252</v>
      </c>
      <c r="C6233" s="5" t="s">
        <v>27</v>
      </c>
      <c r="D6233" s="5" t="s">
        <v>26</v>
      </c>
      <c r="E6233" s="5">
        <v>22</v>
      </c>
      <c r="F6233" s="5">
        <v>60</v>
      </c>
      <c r="G6233" s="5">
        <v>1</v>
      </c>
      <c r="H6233" s="5">
        <v>20</v>
      </c>
      <c r="I6233" s="5">
        <v>24</v>
      </c>
      <c r="J6233" s="5">
        <v>1</v>
      </c>
      <c r="K6233" s="5">
        <v>20</v>
      </c>
      <c r="L6233" s="5">
        <v>21</v>
      </c>
      <c r="M6233" s="5">
        <v>1</v>
      </c>
      <c r="N6233" s="5">
        <v>20</v>
      </c>
      <c r="O6233" s="5">
        <v>20</v>
      </c>
      <c r="P6233" s="5">
        <v>10</v>
      </c>
      <c r="Q6233" s="5">
        <v>20</v>
      </c>
      <c r="R6233" s="5">
        <v>26</v>
      </c>
      <c r="S6233" s="5" t="s">
        <v>26</v>
      </c>
      <c r="T6233" s="5"/>
    </row>
    <row r="6234" spans="1:20" x14ac:dyDescent="0.25">
      <c r="A6234" s="5">
        <f>6227</f>
      </c>
      <c r="B6234" s="5" t="s">
        <v>6253</v>
      </c>
      <c r="C6234" s="5" t="s">
        <v>27</v>
      </c>
      <c r="D6234" s="5" t="s">
        <v>26</v>
      </c>
      <c r="E6234" s="5">
        <v>22</v>
      </c>
      <c r="F6234" s="5">
        <v>60</v>
      </c>
      <c r="G6234" s="5">
        <v>1</v>
      </c>
      <c r="H6234" s="5">
        <v>20</v>
      </c>
      <c r="I6234" s="5">
        <v>24</v>
      </c>
      <c r="J6234" s="5">
        <v>1</v>
      </c>
      <c r="K6234" s="5">
        <v>20</v>
      </c>
      <c r="L6234" s="5">
        <v>21</v>
      </c>
      <c r="M6234" s="5">
        <v>1</v>
      </c>
      <c r="N6234" s="5">
        <v>20</v>
      </c>
      <c r="O6234" s="5">
        <v>20</v>
      </c>
      <c r="P6234" s="5">
        <v>10</v>
      </c>
      <c r="Q6234" s="5">
        <v>20</v>
      </c>
      <c r="R6234" s="5">
        <v>26</v>
      </c>
      <c r="S6234" s="5" t="s">
        <v>26</v>
      </c>
      <c r="T6234" s="5"/>
    </row>
    <row r="6235" spans="1:20" x14ac:dyDescent="0.25">
      <c r="A6235" s="5">
        <f>6228</f>
      </c>
      <c r="B6235" s="5" t="s">
        <v>6254</v>
      </c>
      <c r="C6235" s="5" t="s">
        <v>27</v>
      </c>
      <c r="D6235" s="5" t="s">
        <v>26</v>
      </c>
      <c r="E6235" s="5">
        <v>22</v>
      </c>
      <c r="F6235" s="5">
        <v>60</v>
      </c>
      <c r="G6235" s="5">
        <v>1</v>
      </c>
      <c r="H6235" s="5">
        <v>20</v>
      </c>
      <c r="I6235" s="5">
        <v>24</v>
      </c>
      <c r="J6235" s="5">
        <v>1</v>
      </c>
      <c r="K6235" s="5">
        <v>20</v>
      </c>
      <c r="L6235" s="5">
        <v>21</v>
      </c>
      <c r="M6235" s="5">
        <v>1</v>
      </c>
      <c r="N6235" s="5">
        <v>20</v>
      </c>
      <c r="O6235" s="5">
        <v>20</v>
      </c>
      <c r="P6235" s="5">
        <v>10</v>
      </c>
      <c r="Q6235" s="5">
        <v>20</v>
      </c>
      <c r="R6235" s="5">
        <v>26</v>
      </c>
      <c r="S6235" s="5" t="s">
        <v>26</v>
      </c>
      <c r="T6235" s="5"/>
    </row>
    <row r="6236" spans="1:20" x14ac:dyDescent="0.25">
      <c r="A6236" s="5">
        <f>6229</f>
      </c>
      <c r="B6236" s="5" t="s">
        <v>6255</v>
      </c>
      <c r="C6236" s="5" t="s">
        <v>27</v>
      </c>
      <c r="D6236" s="5" t="s">
        <v>26</v>
      </c>
      <c r="E6236" s="5">
        <v>22</v>
      </c>
      <c r="F6236" s="5">
        <v>60</v>
      </c>
      <c r="G6236" s="5">
        <v>1</v>
      </c>
      <c r="H6236" s="5">
        <v>20</v>
      </c>
      <c r="I6236" s="5">
        <v>21</v>
      </c>
      <c r="J6236" s="5">
        <v>1</v>
      </c>
      <c r="K6236" s="5">
        <v>20</v>
      </c>
      <c r="L6236" s="5">
        <v>23</v>
      </c>
      <c r="M6236" s="5">
        <v>1</v>
      </c>
      <c r="N6236" s="5">
        <v>20</v>
      </c>
      <c r="O6236" s="5">
        <v>25</v>
      </c>
      <c r="P6236" s="5">
        <v>10</v>
      </c>
      <c r="Q6236" s="5">
        <v>20</v>
      </c>
      <c r="R6236" s="5">
        <v>26</v>
      </c>
      <c r="S6236" s="5" t="s">
        <v>26</v>
      </c>
      <c r="T6236" s="5"/>
    </row>
    <row r="6237" spans="1:20" x14ac:dyDescent="0.25">
      <c r="A6237" s="5">
        <f>6230</f>
      </c>
      <c r="B6237" s="5" t="s">
        <v>6256</v>
      </c>
      <c r="C6237" s="5" t="s">
        <v>27</v>
      </c>
      <c r="D6237" s="5" t="s">
        <v>26</v>
      </c>
      <c r="E6237" s="5">
        <v>22</v>
      </c>
      <c r="F6237" s="5">
        <v>60</v>
      </c>
      <c r="G6237" s="5">
        <v>1</v>
      </c>
      <c r="H6237" s="5">
        <v>20</v>
      </c>
      <c r="I6237" s="5">
        <v>21</v>
      </c>
      <c r="J6237" s="5">
        <v>1</v>
      </c>
      <c r="K6237" s="5">
        <v>20</v>
      </c>
      <c r="L6237" s="5">
        <v>23</v>
      </c>
      <c r="M6237" s="5">
        <v>1</v>
      </c>
      <c r="N6237" s="5">
        <v>20</v>
      </c>
      <c r="O6237" s="5">
        <v>25</v>
      </c>
      <c r="P6237" s="5">
        <v>10</v>
      </c>
      <c r="Q6237" s="5">
        <v>20</v>
      </c>
      <c r="R6237" s="5">
        <v>26</v>
      </c>
      <c r="S6237" s="5" t="s">
        <v>26</v>
      </c>
      <c r="T6237" s="5"/>
    </row>
    <row r="6238" spans="1:20" x14ac:dyDescent="0.25">
      <c r="A6238" s="5">
        <f>6231</f>
      </c>
      <c r="B6238" s="5" t="s">
        <v>6257</v>
      </c>
      <c r="C6238" s="5" t="s">
        <v>27</v>
      </c>
      <c r="D6238" s="5" t="s">
        <v>26</v>
      </c>
      <c r="E6238" s="5">
        <v>21</v>
      </c>
      <c r="F6238" s="5">
        <v>60</v>
      </c>
      <c r="G6238" s="5">
        <v>1</v>
      </c>
      <c r="H6238" s="5">
        <v>20</v>
      </c>
      <c r="I6238" s="5">
        <v>22</v>
      </c>
      <c r="J6238" s="5">
        <v>1</v>
      </c>
      <c r="K6238" s="5">
        <v>20</v>
      </c>
      <c r="L6238" s="5">
        <v>24</v>
      </c>
      <c r="M6238" s="5">
        <v>1</v>
      </c>
      <c r="N6238" s="5">
        <v>20</v>
      </c>
      <c r="O6238" s="5">
        <v>20</v>
      </c>
      <c r="P6238" s="5">
        <v>10</v>
      </c>
      <c r="Q6238" s="5">
        <v>20</v>
      </c>
      <c r="R6238" s="5">
        <v>26</v>
      </c>
      <c r="S6238" s="5" t="s">
        <v>26</v>
      </c>
      <c r="T6238" s="5"/>
    </row>
    <row r="6239" spans="1:20" x14ac:dyDescent="0.25">
      <c r="A6239" s="5">
        <f>6232</f>
      </c>
      <c r="B6239" s="5" t="s">
        <v>6258</v>
      </c>
      <c r="C6239" s="5" t="s">
        <v>27</v>
      </c>
      <c r="D6239" s="5" t="s">
        <v>26</v>
      </c>
      <c r="E6239" s="5">
        <v>21</v>
      </c>
      <c r="F6239" s="5">
        <v>60</v>
      </c>
      <c r="G6239" s="5">
        <v>1</v>
      </c>
      <c r="H6239" s="5">
        <v>20</v>
      </c>
      <c r="I6239" s="5">
        <v>22</v>
      </c>
      <c r="J6239" s="5">
        <v>1</v>
      </c>
      <c r="K6239" s="5">
        <v>20</v>
      </c>
      <c r="L6239" s="5">
        <v>24</v>
      </c>
      <c r="M6239" s="5">
        <v>1</v>
      </c>
      <c r="N6239" s="5">
        <v>20</v>
      </c>
      <c r="O6239" s="5">
        <v>20</v>
      </c>
      <c r="P6239" s="5">
        <v>10</v>
      </c>
      <c r="Q6239" s="5">
        <v>20</v>
      </c>
      <c r="R6239" s="5">
        <v>26</v>
      </c>
      <c r="S6239" s="5" t="s">
        <v>26</v>
      </c>
      <c r="T6239" s="5"/>
    </row>
    <row r="6240" spans="1:20" x14ac:dyDescent="0.25">
      <c r="A6240" s="5">
        <f>6233</f>
      </c>
      <c r="B6240" s="5" t="s">
        <v>6259</v>
      </c>
      <c r="C6240" s="5" t="s">
        <v>27</v>
      </c>
      <c r="D6240" s="5" t="s">
        <v>26</v>
      </c>
      <c r="E6240" s="5">
        <v>21</v>
      </c>
      <c r="F6240" s="5">
        <v>60</v>
      </c>
      <c r="G6240" s="5">
        <v>1</v>
      </c>
      <c r="H6240" s="5">
        <v>20</v>
      </c>
      <c r="I6240" s="5">
        <v>22</v>
      </c>
      <c r="J6240" s="5">
        <v>1</v>
      </c>
      <c r="K6240" s="5">
        <v>20</v>
      </c>
      <c r="L6240" s="5">
        <v>24</v>
      </c>
      <c r="M6240" s="5">
        <v>1</v>
      </c>
      <c r="N6240" s="5">
        <v>20</v>
      </c>
      <c r="O6240" s="5">
        <v>20</v>
      </c>
      <c r="P6240" s="5">
        <v>10</v>
      </c>
      <c r="Q6240" s="5">
        <v>20</v>
      </c>
      <c r="R6240" s="5">
        <v>26</v>
      </c>
      <c r="S6240" s="5" t="s">
        <v>26</v>
      </c>
      <c r="T6240" s="5"/>
    </row>
    <row r="6241" spans="1:20" x14ac:dyDescent="0.25">
      <c r="A6241" s="5">
        <f>6234</f>
      </c>
      <c r="B6241" s="5" t="s">
        <v>6260</v>
      </c>
      <c r="C6241" s="5" t="s">
        <v>27</v>
      </c>
      <c r="D6241" s="5" t="s">
        <v>26</v>
      </c>
      <c r="E6241" s="5">
        <v>21</v>
      </c>
      <c r="F6241" s="5">
        <v>60</v>
      </c>
      <c r="G6241" s="5">
        <v>1</v>
      </c>
      <c r="H6241" s="5">
        <v>20</v>
      </c>
      <c r="I6241" s="5">
        <v>22</v>
      </c>
      <c r="J6241" s="5">
        <v>1</v>
      </c>
      <c r="K6241" s="5">
        <v>20</v>
      </c>
      <c r="L6241" s="5">
        <v>24</v>
      </c>
      <c r="M6241" s="5">
        <v>1</v>
      </c>
      <c r="N6241" s="5">
        <v>20</v>
      </c>
      <c r="O6241" s="5">
        <v>20</v>
      </c>
      <c r="P6241" s="5">
        <v>10</v>
      </c>
      <c r="Q6241" s="5">
        <v>20</v>
      </c>
      <c r="R6241" s="5">
        <v>26</v>
      </c>
      <c r="S6241" s="5" t="s">
        <v>26</v>
      </c>
      <c r="T6241" s="5"/>
    </row>
    <row r="6242" spans="1:20" x14ac:dyDescent="0.25">
      <c r="A6242" s="5">
        <f>6235</f>
      </c>
      <c r="B6242" s="5" t="s">
        <v>6261</v>
      </c>
      <c r="C6242" s="5" t="s">
        <v>27</v>
      </c>
      <c r="D6242" s="5" t="s">
        <v>26</v>
      </c>
      <c r="E6242" s="5">
        <v>21</v>
      </c>
      <c r="F6242" s="5">
        <v>60</v>
      </c>
      <c r="G6242" s="5">
        <v>1</v>
      </c>
      <c r="H6242" s="5">
        <v>20</v>
      </c>
      <c r="I6242" s="5">
        <v>22</v>
      </c>
      <c r="J6242" s="5">
        <v>1</v>
      </c>
      <c r="K6242" s="5">
        <v>20</v>
      </c>
      <c r="L6242" s="5">
        <v>24</v>
      </c>
      <c r="M6242" s="5">
        <v>1</v>
      </c>
      <c r="N6242" s="5">
        <v>20</v>
      </c>
      <c r="O6242" s="5">
        <v>20</v>
      </c>
      <c r="P6242" s="5">
        <v>10</v>
      </c>
      <c r="Q6242" s="5">
        <v>20</v>
      </c>
      <c r="R6242" s="5">
        <v>26</v>
      </c>
      <c r="S6242" s="5" t="s">
        <v>26</v>
      </c>
      <c r="T6242" s="5"/>
    </row>
    <row r="6243" spans="1:20" x14ac:dyDescent="0.25">
      <c r="A6243" s="5">
        <f>6236</f>
      </c>
      <c r="B6243" s="5" t="s">
        <v>6262</v>
      </c>
      <c r="C6243" s="5" t="s">
        <v>27</v>
      </c>
      <c r="D6243" s="5" t="s">
        <v>26</v>
      </c>
      <c r="E6243" s="5">
        <v>21</v>
      </c>
      <c r="F6243" s="5">
        <v>60</v>
      </c>
      <c r="G6243" s="5">
        <v>1</v>
      </c>
      <c r="H6243" s="5">
        <v>20</v>
      </c>
      <c r="I6243" s="5">
        <v>22</v>
      </c>
      <c r="J6243" s="5">
        <v>1</v>
      </c>
      <c r="K6243" s="5">
        <v>20</v>
      </c>
      <c r="L6243" s="5">
        <v>24</v>
      </c>
      <c r="M6243" s="5">
        <v>1</v>
      </c>
      <c r="N6243" s="5">
        <v>20</v>
      </c>
      <c r="O6243" s="5">
        <v>20</v>
      </c>
      <c r="P6243" s="5">
        <v>10</v>
      </c>
      <c r="Q6243" s="5">
        <v>20</v>
      </c>
      <c r="R6243" s="5">
        <v>26</v>
      </c>
      <c r="S6243" s="5" t="s">
        <v>26</v>
      </c>
      <c r="T6243" s="5"/>
    </row>
    <row r="6244" spans="1:20" x14ac:dyDescent="0.25">
      <c r="A6244" s="5">
        <f>6237</f>
      </c>
      <c r="B6244" s="5" t="s">
        <v>6263</v>
      </c>
      <c r="C6244" s="5" t="s">
        <v>27</v>
      </c>
      <c r="D6244" s="5" t="s">
        <v>26</v>
      </c>
      <c r="E6244" s="5">
        <v>21</v>
      </c>
      <c r="F6244" s="5">
        <v>60</v>
      </c>
      <c r="G6244" s="5">
        <v>1</v>
      </c>
      <c r="H6244" s="5">
        <v>20</v>
      </c>
      <c r="I6244" s="5">
        <v>22</v>
      </c>
      <c r="J6244" s="5">
        <v>1</v>
      </c>
      <c r="K6244" s="5">
        <v>20</v>
      </c>
      <c r="L6244" s="5">
        <v>24</v>
      </c>
      <c r="M6244" s="5">
        <v>1</v>
      </c>
      <c r="N6244" s="5">
        <v>20</v>
      </c>
      <c r="O6244" s="5">
        <v>20</v>
      </c>
      <c r="P6244" s="5">
        <v>10</v>
      </c>
      <c r="Q6244" s="5">
        <v>20</v>
      </c>
      <c r="R6244" s="5">
        <v>26</v>
      </c>
      <c r="S6244" s="5" t="s">
        <v>26</v>
      </c>
      <c r="T6244" s="5"/>
    </row>
    <row r="6245" spans="1:20" x14ac:dyDescent="0.25">
      <c r="A6245" s="5">
        <f>6238</f>
      </c>
      <c r="B6245" s="5" t="s">
        <v>6264</v>
      </c>
      <c r="C6245" s="5" t="s">
        <v>27</v>
      </c>
      <c r="D6245" s="5" t="s">
        <v>26</v>
      </c>
      <c r="E6245" s="5">
        <v>21</v>
      </c>
      <c r="F6245" s="5">
        <v>60</v>
      </c>
      <c r="G6245" s="5">
        <v>1</v>
      </c>
      <c r="H6245" s="5">
        <v>20</v>
      </c>
      <c r="I6245" s="5">
        <v>22</v>
      </c>
      <c r="J6245" s="5">
        <v>1</v>
      </c>
      <c r="K6245" s="5">
        <v>20</v>
      </c>
      <c r="L6245" s="5">
        <v>24</v>
      </c>
      <c r="M6245" s="5">
        <v>1</v>
      </c>
      <c r="N6245" s="5">
        <v>20</v>
      </c>
      <c r="O6245" s="5">
        <v>20</v>
      </c>
      <c r="P6245" s="5">
        <v>10</v>
      </c>
      <c r="Q6245" s="5">
        <v>20</v>
      </c>
      <c r="R6245" s="5">
        <v>26</v>
      </c>
      <c r="S6245" s="5" t="s">
        <v>26</v>
      </c>
      <c r="T6245" s="5"/>
    </row>
    <row r="6246" spans="1:20" x14ac:dyDescent="0.25">
      <c r="A6246" s="5">
        <f>6239</f>
      </c>
      <c r="B6246" s="5" t="s">
        <v>6265</v>
      </c>
      <c r="C6246" s="5" t="s">
        <v>27</v>
      </c>
      <c r="D6246" s="5" t="s">
        <v>26</v>
      </c>
      <c r="E6246" s="5">
        <v>21</v>
      </c>
      <c r="F6246" s="5">
        <v>60</v>
      </c>
      <c r="G6246" s="5">
        <v>1</v>
      </c>
      <c r="H6246" s="5">
        <v>20</v>
      </c>
      <c r="I6246" s="5">
        <v>22</v>
      </c>
      <c r="J6246" s="5">
        <v>1</v>
      </c>
      <c r="K6246" s="5">
        <v>20</v>
      </c>
      <c r="L6246" s="5">
        <v>24</v>
      </c>
      <c r="M6246" s="5">
        <v>1</v>
      </c>
      <c r="N6246" s="5">
        <v>20</v>
      </c>
      <c r="O6246" s="5">
        <v>20</v>
      </c>
      <c r="P6246" s="5">
        <v>10</v>
      </c>
      <c r="Q6246" s="5">
        <v>20</v>
      </c>
      <c r="R6246" s="5">
        <v>26</v>
      </c>
      <c r="S6246" s="5" t="s">
        <v>26</v>
      </c>
      <c r="T6246" s="5"/>
    </row>
    <row r="6247" spans="1:20" x14ac:dyDescent="0.25">
      <c r="A6247" s="5">
        <f>6240</f>
      </c>
      <c r="B6247" s="5" t="s">
        <v>6266</v>
      </c>
      <c r="C6247" s="5" t="s">
        <v>27</v>
      </c>
      <c r="D6247" s="5" t="s">
        <v>26</v>
      </c>
      <c r="E6247" s="5">
        <v>21</v>
      </c>
      <c r="F6247" s="5">
        <v>60</v>
      </c>
      <c r="G6247" s="5">
        <v>1</v>
      </c>
      <c r="H6247" s="5">
        <v>20</v>
      </c>
      <c r="I6247" s="5">
        <v>22</v>
      </c>
      <c r="J6247" s="5">
        <v>1</v>
      </c>
      <c r="K6247" s="5">
        <v>20</v>
      </c>
      <c r="L6247" s="5">
        <v>24</v>
      </c>
      <c r="M6247" s="5">
        <v>1</v>
      </c>
      <c r="N6247" s="5">
        <v>20</v>
      </c>
      <c r="O6247" s="5">
        <v>20</v>
      </c>
      <c r="P6247" s="5">
        <v>10</v>
      </c>
      <c r="Q6247" s="5">
        <v>20</v>
      </c>
      <c r="R6247" s="5">
        <v>26</v>
      </c>
      <c r="S6247" s="5" t="s">
        <v>26</v>
      </c>
      <c r="T6247" s="5"/>
    </row>
    <row r="6248" spans="1:20" x14ac:dyDescent="0.25">
      <c r="A6248" s="5">
        <f>6241</f>
      </c>
      <c r="B6248" s="5" t="s">
        <v>6267</v>
      </c>
      <c r="C6248" s="5" t="s">
        <v>27</v>
      </c>
      <c r="D6248" s="5" t="s">
        <v>26</v>
      </c>
      <c r="E6248" s="5">
        <v>21</v>
      </c>
      <c r="F6248" s="5">
        <v>60</v>
      </c>
      <c r="G6248" s="5">
        <v>1</v>
      </c>
      <c r="H6248" s="5">
        <v>20</v>
      </c>
      <c r="I6248" s="5">
        <v>22</v>
      </c>
      <c r="J6248" s="5">
        <v>1</v>
      </c>
      <c r="K6248" s="5">
        <v>20</v>
      </c>
      <c r="L6248" s="5">
        <v>24</v>
      </c>
      <c r="M6248" s="5">
        <v>1</v>
      </c>
      <c r="N6248" s="5">
        <v>20</v>
      </c>
      <c r="O6248" s="5">
        <v>20</v>
      </c>
      <c r="P6248" s="5">
        <v>10</v>
      </c>
      <c r="Q6248" s="5">
        <v>20</v>
      </c>
      <c r="R6248" s="5">
        <v>26</v>
      </c>
      <c r="S6248" s="5" t="s">
        <v>26</v>
      </c>
      <c r="T6248" s="5"/>
    </row>
    <row r="6249" spans="1:20" x14ac:dyDescent="0.25">
      <c r="A6249" s="5">
        <f>6242</f>
      </c>
      <c r="B6249" s="5" t="s">
        <v>6268</v>
      </c>
      <c r="C6249" s="5" t="s">
        <v>27</v>
      </c>
      <c r="D6249" s="5" t="s">
        <v>26</v>
      </c>
      <c r="E6249" s="5">
        <v>21</v>
      </c>
      <c r="F6249" s="5">
        <v>60</v>
      </c>
      <c r="G6249" s="5">
        <v>1</v>
      </c>
      <c r="H6249" s="5">
        <v>20</v>
      </c>
      <c r="I6249" s="5">
        <v>22</v>
      </c>
      <c r="J6249" s="5">
        <v>1</v>
      </c>
      <c r="K6249" s="5">
        <v>20</v>
      </c>
      <c r="L6249" s="5">
        <v>24</v>
      </c>
      <c r="M6249" s="5">
        <v>1</v>
      </c>
      <c r="N6249" s="5">
        <v>20</v>
      </c>
      <c r="O6249" s="5">
        <v>20</v>
      </c>
      <c r="P6249" s="5">
        <v>10</v>
      </c>
      <c r="Q6249" s="5">
        <v>20</v>
      </c>
      <c r="R6249" s="5">
        <v>26</v>
      </c>
      <c r="S6249" s="5" t="s">
        <v>26</v>
      </c>
      <c r="T6249" s="5"/>
    </row>
    <row r="6250" spans="1:20" x14ac:dyDescent="0.25">
      <c r="A6250" s="5">
        <f>6243</f>
      </c>
      <c r="B6250" s="5" t="s">
        <v>6269</v>
      </c>
      <c r="C6250" s="5" t="s">
        <v>27</v>
      </c>
      <c r="D6250" s="5" t="s">
        <v>26</v>
      </c>
      <c r="E6250" s="5">
        <v>21</v>
      </c>
      <c r="F6250" s="5">
        <v>60</v>
      </c>
      <c r="G6250" s="5">
        <v>1</v>
      </c>
      <c r="H6250" s="5">
        <v>20</v>
      </c>
      <c r="I6250" s="5">
        <v>22</v>
      </c>
      <c r="J6250" s="5">
        <v>1</v>
      </c>
      <c r="K6250" s="5">
        <v>20</v>
      </c>
      <c r="L6250" s="5">
        <v>24</v>
      </c>
      <c r="M6250" s="5">
        <v>1</v>
      </c>
      <c r="N6250" s="5">
        <v>20</v>
      </c>
      <c r="O6250" s="5">
        <v>20</v>
      </c>
      <c r="P6250" s="5">
        <v>10</v>
      </c>
      <c r="Q6250" s="5">
        <v>20</v>
      </c>
      <c r="R6250" s="5">
        <v>26</v>
      </c>
      <c r="S6250" s="5" t="s">
        <v>26</v>
      </c>
      <c r="T6250" s="5"/>
    </row>
    <row r="6251" spans="1:20" x14ac:dyDescent="0.25">
      <c r="A6251" s="5">
        <f>6244</f>
      </c>
      <c r="B6251" s="5" t="s">
        <v>6270</v>
      </c>
      <c r="C6251" s="5" t="s">
        <v>27</v>
      </c>
      <c r="D6251" s="5" t="s">
        <v>26</v>
      </c>
      <c r="E6251" s="5">
        <v>21</v>
      </c>
      <c r="F6251" s="5">
        <v>60</v>
      </c>
      <c r="G6251" s="5">
        <v>1</v>
      </c>
      <c r="H6251" s="5">
        <v>20</v>
      </c>
      <c r="I6251" s="5">
        <v>23</v>
      </c>
      <c r="J6251" s="5">
        <v>1</v>
      </c>
      <c r="K6251" s="5">
        <v>20</v>
      </c>
      <c r="L6251" s="5">
        <v>23</v>
      </c>
      <c r="M6251" s="5">
        <v>1</v>
      </c>
      <c r="N6251" s="5">
        <v>20</v>
      </c>
      <c r="O6251" s="5">
        <v>22</v>
      </c>
      <c r="P6251" s="5">
        <v>10</v>
      </c>
      <c r="Q6251" s="5">
        <v>20</v>
      </c>
      <c r="R6251" s="5">
        <v>26</v>
      </c>
      <c r="S6251" s="5" t="s">
        <v>26</v>
      </c>
      <c r="T6251" s="5"/>
    </row>
    <row r="6252" spans="1:20" x14ac:dyDescent="0.25">
      <c r="A6252" s="5">
        <f>6245</f>
      </c>
      <c r="B6252" s="5" t="s">
        <v>6271</v>
      </c>
      <c r="C6252" s="5" t="s">
        <v>27</v>
      </c>
      <c r="D6252" s="5" t="s">
        <v>26</v>
      </c>
      <c r="E6252" s="5">
        <v>21</v>
      </c>
      <c r="F6252" s="5">
        <v>60</v>
      </c>
      <c r="G6252" s="5">
        <v>1</v>
      </c>
      <c r="H6252" s="5">
        <v>20</v>
      </c>
      <c r="I6252" s="5">
        <v>23</v>
      </c>
      <c r="J6252" s="5">
        <v>1</v>
      </c>
      <c r="K6252" s="5">
        <v>20</v>
      </c>
      <c r="L6252" s="5">
        <v>24</v>
      </c>
      <c r="M6252" s="5">
        <v>1</v>
      </c>
      <c r="N6252" s="5">
        <v>20</v>
      </c>
      <c r="O6252" s="5">
        <v>22</v>
      </c>
      <c r="P6252" s="5">
        <v>10</v>
      </c>
      <c r="Q6252" s="5">
        <v>20</v>
      </c>
      <c r="R6252" s="5">
        <v>26</v>
      </c>
      <c r="S6252" s="5" t="s">
        <v>26</v>
      </c>
      <c r="T6252" s="5"/>
    </row>
    <row r="6253" spans="1:20" x14ac:dyDescent="0.25">
      <c r="A6253" s="5">
        <f>6246</f>
      </c>
      <c r="B6253" s="5" t="s">
        <v>6272</v>
      </c>
      <c r="C6253" s="5" t="s">
        <v>27</v>
      </c>
      <c r="D6253" s="5" t="s">
        <v>26</v>
      </c>
      <c r="E6253" s="5">
        <v>21</v>
      </c>
      <c r="F6253" s="5">
        <v>60</v>
      </c>
      <c r="G6253" s="5">
        <v>1</v>
      </c>
      <c r="H6253" s="5">
        <v>20</v>
      </c>
      <c r="I6253" s="5">
        <v>23</v>
      </c>
      <c r="J6253" s="5">
        <v>1</v>
      </c>
      <c r="K6253" s="5">
        <v>20</v>
      </c>
      <c r="L6253" s="5">
        <v>24</v>
      </c>
      <c r="M6253" s="5">
        <v>1</v>
      </c>
      <c r="N6253" s="5">
        <v>20</v>
      </c>
      <c r="O6253" s="5">
        <v>22</v>
      </c>
      <c r="P6253" s="5">
        <v>10</v>
      </c>
      <c r="Q6253" s="5">
        <v>20</v>
      </c>
      <c r="R6253" s="5">
        <v>26</v>
      </c>
      <c r="S6253" s="5" t="s">
        <v>26</v>
      </c>
      <c r="T6253" s="5"/>
    </row>
    <row r="6254" spans="1:20" x14ac:dyDescent="0.25">
      <c r="A6254" s="5">
        <f>6247</f>
      </c>
      <c r="B6254" s="5" t="s">
        <v>6273</v>
      </c>
      <c r="C6254" s="5" t="s">
        <v>27</v>
      </c>
      <c r="D6254" s="5" t="s">
        <v>26</v>
      </c>
      <c r="E6254" s="5">
        <v>21</v>
      </c>
      <c r="F6254" s="5">
        <v>60</v>
      </c>
      <c r="G6254" s="5">
        <v>1</v>
      </c>
      <c r="H6254" s="5">
        <v>20</v>
      </c>
      <c r="I6254" s="5">
        <v>23</v>
      </c>
      <c r="J6254" s="5">
        <v>1</v>
      </c>
      <c r="K6254" s="5">
        <v>20</v>
      </c>
      <c r="L6254" s="5">
        <v>24</v>
      </c>
      <c r="M6254" s="5">
        <v>1</v>
      </c>
      <c r="N6254" s="5">
        <v>20</v>
      </c>
      <c r="O6254" s="5">
        <v>22</v>
      </c>
      <c r="P6254" s="5">
        <v>10</v>
      </c>
      <c r="Q6254" s="5">
        <v>20</v>
      </c>
      <c r="R6254" s="5">
        <v>26</v>
      </c>
      <c r="S6254" s="5" t="s">
        <v>26</v>
      </c>
      <c r="T6254" s="5"/>
    </row>
    <row r="6255" spans="1:20" x14ac:dyDescent="0.25">
      <c r="A6255" s="5">
        <f>6248</f>
      </c>
      <c r="B6255" s="5" t="s">
        <v>6274</v>
      </c>
      <c r="C6255" s="5" t="s">
        <v>27</v>
      </c>
      <c r="D6255" s="5" t="s">
        <v>26</v>
      </c>
      <c r="E6255" s="5">
        <v>21</v>
      </c>
      <c r="F6255" s="5">
        <v>60</v>
      </c>
      <c r="G6255" s="5">
        <v>1</v>
      </c>
      <c r="H6255" s="5">
        <v>20</v>
      </c>
      <c r="I6255" s="5">
        <v>23</v>
      </c>
      <c r="J6255" s="5">
        <v>1</v>
      </c>
      <c r="K6255" s="5">
        <v>20</v>
      </c>
      <c r="L6255" s="5">
        <v>24</v>
      </c>
      <c r="M6255" s="5">
        <v>1</v>
      </c>
      <c r="N6255" s="5">
        <v>20</v>
      </c>
      <c r="O6255" s="5">
        <v>22</v>
      </c>
      <c r="P6255" s="5">
        <v>10</v>
      </c>
      <c r="Q6255" s="5">
        <v>20</v>
      </c>
      <c r="R6255" s="5">
        <v>26</v>
      </c>
      <c r="S6255" s="5" t="s">
        <v>26</v>
      </c>
      <c r="T6255" s="5"/>
    </row>
    <row r="6256" spans="1:20" x14ac:dyDescent="0.25">
      <c r="A6256" s="5">
        <f>6249</f>
      </c>
      <c r="B6256" s="5" t="s">
        <v>6275</v>
      </c>
      <c r="C6256" s="5" t="s">
        <v>27</v>
      </c>
      <c r="D6256" s="5" t="s">
        <v>26</v>
      </c>
      <c r="E6256" s="5">
        <v>21</v>
      </c>
      <c r="F6256" s="5">
        <v>60</v>
      </c>
      <c r="G6256" s="5">
        <v>1</v>
      </c>
      <c r="H6256" s="5">
        <v>20</v>
      </c>
      <c r="I6256" s="5">
        <v>23</v>
      </c>
      <c r="J6256" s="5">
        <v>1</v>
      </c>
      <c r="K6256" s="5">
        <v>20</v>
      </c>
      <c r="L6256" s="5">
        <v>24</v>
      </c>
      <c r="M6256" s="5">
        <v>1</v>
      </c>
      <c r="N6256" s="5">
        <v>20</v>
      </c>
      <c r="O6256" s="5">
        <v>22</v>
      </c>
      <c r="P6256" s="5">
        <v>10</v>
      </c>
      <c r="Q6256" s="5">
        <v>20</v>
      </c>
      <c r="R6256" s="5">
        <v>26</v>
      </c>
      <c r="S6256" s="5" t="s">
        <v>26</v>
      </c>
      <c r="T6256" s="5"/>
    </row>
    <row r="6257" spans="1:20" x14ac:dyDescent="0.25">
      <c r="A6257" s="5">
        <f>6250</f>
      </c>
      <c r="B6257" s="5" t="s">
        <v>6276</v>
      </c>
      <c r="C6257" s="5" t="s">
        <v>27</v>
      </c>
      <c r="D6257" s="5" t="s">
        <v>26</v>
      </c>
      <c r="E6257" s="5">
        <v>21</v>
      </c>
      <c r="F6257" s="5">
        <v>60</v>
      </c>
      <c r="G6257" s="5">
        <v>1</v>
      </c>
      <c r="H6257" s="5">
        <v>20</v>
      </c>
      <c r="I6257" s="5">
        <v>23</v>
      </c>
      <c r="J6257" s="5">
        <v>1</v>
      </c>
      <c r="K6257" s="5">
        <v>20</v>
      </c>
      <c r="L6257" s="5">
        <v>24</v>
      </c>
      <c r="M6257" s="5">
        <v>1</v>
      </c>
      <c r="N6257" s="5">
        <v>20</v>
      </c>
      <c r="O6257" s="5">
        <v>22</v>
      </c>
      <c r="P6257" s="5">
        <v>10</v>
      </c>
      <c r="Q6257" s="5">
        <v>20</v>
      </c>
      <c r="R6257" s="5">
        <v>26</v>
      </c>
      <c r="S6257" s="5" t="s">
        <v>26</v>
      </c>
      <c r="T6257" s="5"/>
    </row>
    <row r="6258" spans="1:20" x14ac:dyDescent="0.25">
      <c r="A6258" s="5">
        <f>6251</f>
      </c>
      <c r="B6258" s="5" t="s">
        <v>6277</v>
      </c>
      <c r="C6258" s="5" t="s">
        <v>27</v>
      </c>
      <c r="D6258" s="5" t="s">
        <v>26</v>
      </c>
      <c r="E6258" s="5">
        <v>21</v>
      </c>
      <c r="F6258" s="5">
        <v>60</v>
      </c>
      <c r="G6258" s="5">
        <v>1</v>
      </c>
      <c r="H6258" s="5">
        <v>20</v>
      </c>
      <c r="I6258" s="5">
        <v>23</v>
      </c>
      <c r="J6258" s="5">
        <v>1</v>
      </c>
      <c r="K6258" s="5">
        <v>20</v>
      </c>
      <c r="L6258" s="5">
        <v>24</v>
      </c>
      <c r="M6258" s="5">
        <v>1</v>
      </c>
      <c r="N6258" s="5">
        <v>20</v>
      </c>
      <c r="O6258" s="5">
        <v>22</v>
      </c>
      <c r="P6258" s="5">
        <v>10</v>
      </c>
      <c r="Q6258" s="5">
        <v>20</v>
      </c>
      <c r="R6258" s="5">
        <v>26</v>
      </c>
      <c r="S6258" s="5" t="s">
        <v>26</v>
      </c>
      <c r="T6258" s="5"/>
    </row>
    <row r="6259" spans="1:20" x14ac:dyDescent="0.25">
      <c r="A6259" s="5">
        <f>6252</f>
      </c>
      <c r="B6259" s="5" t="s">
        <v>6278</v>
      </c>
      <c r="C6259" s="5" t="s">
        <v>27</v>
      </c>
      <c r="D6259" s="5" t="s">
        <v>26</v>
      </c>
      <c r="E6259" s="5">
        <v>21</v>
      </c>
      <c r="F6259" s="5">
        <v>60</v>
      </c>
      <c r="G6259" s="5">
        <v>1</v>
      </c>
      <c r="H6259" s="5">
        <v>20</v>
      </c>
      <c r="I6259" s="5">
        <v>23</v>
      </c>
      <c r="J6259" s="5">
        <v>1</v>
      </c>
      <c r="K6259" s="5">
        <v>20</v>
      </c>
      <c r="L6259" s="5">
        <v>24</v>
      </c>
      <c r="M6259" s="5">
        <v>1</v>
      </c>
      <c r="N6259" s="5">
        <v>20</v>
      </c>
      <c r="O6259" s="5">
        <v>22</v>
      </c>
      <c r="P6259" s="5">
        <v>10</v>
      </c>
      <c r="Q6259" s="5">
        <v>20</v>
      </c>
      <c r="R6259" s="5">
        <v>26</v>
      </c>
      <c r="S6259" s="5" t="s">
        <v>26</v>
      </c>
      <c r="T6259" s="5"/>
    </row>
    <row r="6260" spans="1:20" x14ac:dyDescent="0.25">
      <c r="A6260" s="5">
        <f>6253</f>
      </c>
      <c r="B6260" s="5" t="s">
        <v>6279</v>
      </c>
      <c r="C6260" s="5" t="s">
        <v>27</v>
      </c>
      <c r="D6260" s="5" t="s">
        <v>26</v>
      </c>
      <c r="E6260" s="5">
        <v>21</v>
      </c>
      <c r="F6260" s="5">
        <v>60</v>
      </c>
      <c r="G6260" s="5">
        <v>1</v>
      </c>
      <c r="H6260" s="5">
        <v>20</v>
      </c>
      <c r="I6260" s="5">
        <v>23</v>
      </c>
      <c r="J6260" s="5">
        <v>1</v>
      </c>
      <c r="K6260" s="5">
        <v>20</v>
      </c>
      <c r="L6260" s="5">
        <v>24</v>
      </c>
      <c r="M6260" s="5">
        <v>1</v>
      </c>
      <c r="N6260" s="5">
        <v>20</v>
      </c>
      <c r="O6260" s="5">
        <v>22</v>
      </c>
      <c r="P6260" s="5">
        <v>10</v>
      </c>
      <c r="Q6260" s="5">
        <v>20</v>
      </c>
      <c r="R6260" s="5">
        <v>26</v>
      </c>
      <c r="S6260" s="5" t="s">
        <v>26</v>
      </c>
      <c r="T6260" s="5"/>
    </row>
    <row r="6261" spans="1:20" x14ac:dyDescent="0.25">
      <c r="A6261" s="5">
        <f>6254</f>
      </c>
      <c r="B6261" s="5" t="s">
        <v>6280</v>
      </c>
      <c r="C6261" s="5" t="s">
        <v>27</v>
      </c>
      <c r="D6261" s="5" t="s">
        <v>26</v>
      </c>
      <c r="E6261" s="5">
        <v>21</v>
      </c>
      <c r="F6261" s="5">
        <v>60</v>
      </c>
      <c r="G6261" s="5">
        <v>1</v>
      </c>
      <c r="H6261" s="5">
        <v>20</v>
      </c>
      <c r="I6261" s="5">
        <v>23</v>
      </c>
      <c r="J6261" s="5">
        <v>1</v>
      </c>
      <c r="K6261" s="5">
        <v>20</v>
      </c>
      <c r="L6261" s="5">
        <v>24</v>
      </c>
      <c r="M6261" s="5">
        <v>1</v>
      </c>
      <c r="N6261" s="5">
        <v>20</v>
      </c>
      <c r="O6261" s="5">
        <v>22</v>
      </c>
      <c r="P6261" s="5">
        <v>10</v>
      </c>
      <c r="Q6261" s="5">
        <v>20</v>
      </c>
      <c r="R6261" s="5">
        <v>26</v>
      </c>
      <c r="S6261" s="5" t="s">
        <v>26</v>
      </c>
      <c r="T6261" s="5"/>
    </row>
    <row r="6262" spans="1:20" x14ac:dyDescent="0.25">
      <c r="A6262" s="5">
        <f>6255</f>
      </c>
      <c r="B6262" s="5" t="s">
        <v>6281</v>
      </c>
      <c r="C6262" s="5" t="s">
        <v>27</v>
      </c>
      <c r="D6262" s="5" t="s">
        <v>26</v>
      </c>
      <c r="E6262" s="5">
        <v>21</v>
      </c>
      <c r="F6262" s="5">
        <v>60</v>
      </c>
      <c r="G6262" s="5">
        <v>1</v>
      </c>
      <c r="H6262" s="5">
        <v>20</v>
      </c>
      <c r="I6262" s="5">
        <v>23</v>
      </c>
      <c r="J6262" s="5">
        <v>1</v>
      </c>
      <c r="K6262" s="5">
        <v>20</v>
      </c>
      <c r="L6262" s="5">
        <v>24</v>
      </c>
      <c r="M6262" s="5">
        <v>1</v>
      </c>
      <c r="N6262" s="5">
        <v>20</v>
      </c>
      <c r="O6262" s="5">
        <v>22</v>
      </c>
      <c r="P6262" s="5">
        <v>10</v>
      </c>
      <c r="Q6262" s="5">
        <v>20</v>
      </c>
      <c r="R6262" s="5">
        <v>26</v>
      </c>
      <c r="S6262" s="5" t="s">
        <v>26</v>
      </c>
      <c r="T6262" s="5"/>
    </row>
    <row r="6263" spans="1:20" x14ac:dyDescent="0.25">
      <c r="A6263" s="5">
        <f>6256</f>
      </c>
      <c r="B6263" s="5" t="s">
        <v>6282</v>
      </c>
      <c r="C6263" s="5" t="s">
        <v>27</v>
      </c>
      <c r="D6263" s="5" t="s">
        <v>26</v>
      </c>
      <c r="E6263" s="5">
        <v>21</v>
      </c>
      <c r="F6263" s="5">
        <v>60</v>
      </c>
      <c r="G6263" s="5">
        <v>1</v>
      </c>
      <c r="H6263" s="5">
        <v>20</v>
      </c>
      <c r="I6263" s="5">
        <v>23</v>
      </c>
      <c r="J6263" s="5">
        <v>1</v>
      </c>
      <c r="K6263" s="5">
        <v>20</v>
      </c>
      <c r="L6263" s="5">
        <v>24</v>
      </c>
      <c r="M6263" s="5">
        <v>1</v>
      </c>
      <c r="N6263" s="5">
        <v>20</v>
      </c>
      <c r="O6263" s="5">
        <v>22</v>
      </c>
      <c r="P6263" s="5">
        <v>10</v>
      </c>
      <c r="Q6263" s="5">
        <v>20</v>
      </c>
      <c r="R6263" s="5">
        <v>26</v>
      </c>
      <c r="S6263" s="5" t="s">
        <v>26</v>
      </c>
      <c r="T6263" s="5"/>
    </row>
    <row r="6264" spans="1:20" x14ac:dyDescent="0.25">
      <c r="A6264" s="5">
        <f>6257</f>
      </c>
      <c r="B6264" s="5" t="s">
        <v>6283</v>
      </c>
      <c r="C6264" s="5" t="s">
        <v>27</v>
      </c>
      <c r="D6264" s="5" t="s">
        <v>26</v>
      </c>
      <c r="E6264" s="5">
        <v>21</v>
      </c>
      <c r="F6264" s="5">
        <v>60</v>
      </c>
      <c r="G6264" s="5">
        <v>1</v>
      </c>
      <c r="H6264" s="5">
        <v>20</v>
      </c>
      <c r="I6264" s="5">
        <v>23</v>
      </c>
      <c r="J6264" s="5">
        <v>1</v>
      </c>
      <c r="K6264" s="5">
        <v>20</v>
      </c>
      <c r="L6264" s="5">
        <v>24</v>
      </c>
      <c r="M6264" s="5">
        <v>1</v>
      </c>
      <c r="N6264" s="5">
        <v>20</v>
      </c>
      <c r="O6264" s="5">
        <v>22</v>
      </c>
      <c r="P6264" s="5">
        <v>10</v>
      </c>
      <c r="Q6264" s="5">
        <v>20</v>
      </c>
      <c r="R6264" s="5">
        <v>26</v>
      </c>
      <c r="S6264" s="5" t="s">
        <v>26</v>
      </c>
      <c r="T6264" s="5"/>
    </row>
    <row r="6265" spans="1:20" x14ac:dyDescent="0.25">
      <c r="A6265" s="5">
        <f>6258</f>
      </c>
      <c r="B6265" s="5" t="s">
        <v>6284</v>
      </c>
      <c r="C6265" s="5" t="s">
        <v>27</v>
      </c>
      <c r="D6265" s="5" t="s">
        <v>26</v>
      </c>
      <c r="E6265" s="5">
        <v>21</v>
      </c>
      <c r="F6265" s="5">
        <v>60</v>
      </c>
      <c r="G6265" s="5">
        <v>1</v>
      </c>
      <c r="H6265" s="5">
        <v>20</v>
      </c>
      <c r="I6265" s="5">
        <v>23</v>
      </c>
      <c r="J6265" s="5">
        <v>1</v>
      </c>
      <c r="K6265" s="5">
        <v>20</v>
      </c>
      <c r="L6265" s="5">
        <v>24</v>
      </c>
      <c r="M6265" s="5">
        <v>1</v>
      </c>
      <c r="N6265" s="5">
        <v>20</v>
      </c>
      <c r="O6265" s="5">
        <v>22</v>
      </c>
      <c r="P6265" s="5">
        <v>10</v>
      </c>
      <c r="Q6265" s="5">
        <v>20</v>
      </c>
      <c r="R6265" s="5">
        <v>26</v>
      </c>
      <c r="S6265" s="5" t="s">
        <v>26</v>
      </c>
      <c r="T6265" s="5"/>
    </row>
    <row r="6266" spans="1:20" x14ac:dyDescent="0.25">
      <c r="A6266" s="5">
        <f>6259</f>
      </c>
      <c r="B6266" s="5" t="s">
        <v>6285</v>
      </c>
      <c r="C6266" s="5" t="s">
        <v>27</v>
      </c>
      <c r="D6266" s="5" t="s">
        <v>26</v>
      </c>
      <c r="E6266" s="5">
        <v>21</v>
      </c>
      <c r="F6266" s="5">
        <v>60</v>
      </c>
      <c r="G6266" s="5">
        <v>1</v>
      </c>
      <c r="H6266" s="5">
        <v>20</v>
      </c>
      <c r="I6266" s="5">
        <v>23</v>
      </c>
      <c r="J6266" s="5">
        <v>1</v>
      </c>
      <c r="K6266" s="5">
        <v>20</v>
      </c>
      <c r="L6266" s="5">
        <v>24</v>
      </c>
      <c r="M6266" s="5">
        <v>1</v>
      </c>
      <c r="N6266" s="5">
        <v>20</v>
      </c>
      <c r="O6266" s="5">
        <v>22</v>
      </c>
      <c r="P6266" s="5">
        <v>10</v>
      </c>
      <c r="Q6266" s="5">
        <v>20</v>
      </c>
      <c r="R6266" s="5">
        <v>26</v>
      </c>
      <c r="S6266" s="5" t="s">
        <v>26</v>
      </c>
      <c r="T6266" s="5"/>
    </row>
    <row r="6267" spans="1:20" x14ac:dyDescent="0.25">
      <c r="A6267" s="5">
        <f>6260</f>
      </c>
      <c r="B6267" s="5" t="s">
        <v>6286</v>
      </c>
      <c r="C6267" s="5" t="s">
        <v>27</v>
      </c>
      <c r="D6267" s="5" t="s">
        <v>26</v>
      </c>
      <c r="E6267" s="5">
        <v>21</v>
      </c>
      <c r="F6267" s="5">
        <v>60</v>
      </c>
      <c r="G6267" s="5">
        <v>1</v>
      </c>
      <c r="H6267" s="5">
        <v>20</v>
      </c>
      <c r="I6267" s="5">
        <v>23</v>
      </c>
      <c r="J6267" s="5">
        <v>1</v>
      </c>
      <c r="K6267" s="5">
        <v>20</v>
      </c>
      <c r="L6267" s="5">
        <v>24</v>
      </c>
      <c r="M6267" s="5">
        <v>1</v>
      </c>
      <c r="N6267" s="5">
        <v>20</v>
      </c>
      <c r="O6267" s="5">
        <v>22</v>
      </c>
      <c r="P6267" s="5">
        <v>10</v>
      </c>
      <c r="Q6267" s="5">
        <v>20</v>
      </c>
      <c r="R6267" s="5">
        <v>26</v>
      </c>
      <c r="S6267" s="5" t="s">
        <v>26</v>
      </c>
      <c r="T6267" s="5"/>
    </row>
    <row r="6268" spans="1:20" x14ac:dyDescent="0.25">
      <c r="A6268" s="5">
        <f>6261</f>
      </c>
      <c r="B6268" s="5" t="s">
        <v>6287</v>
      </c>
      <c r="C6268" s="5" t="s">
        <v>27</v>
      </c>
      <c r="D6268" s="5" t="s">
        <v>26</v>
      </c>
      <c r="E6268" s="5">
        <v>21</v>
      </c>
      <c r="F6268" s="5">
        <v>60</v>
      </c>
      <c r="G6268" s="5">
        <v>1</v>
      </c>
      <c r="H6268" s="5">
        <v>20</v>
      </c>
      <c r="I6268" s="5">
        <v>23</v>
      </c>
      <c r="J6268" s="5">
        <v>1</v>
      </c>
      <c r="K6268" s="5">
        <v>20</v>
      </c>
      <c r="L6268" s="5">
        <v>24</v>
      </c>
      <c r="M6268" s="5">
        <v>1</v>
      </c>
      <c r="N6268" s="5">
        <v>20</v>
      </c>
      <c r="O6268" s="5">
        <v>22</v>
      </c>
      <c r="P6268" s="5">
        <v>10</v>
      </c>
      <c r="Q6268" s="5">
        <v>20</v>
      </c>
      <c r="R6268" s="5">
        <v>26</v>
      </c>
      <c r="S6268" s="5" t="s">
        <v>26</v>
      </c>
      <c r="T6268" s="5"/>
    </row>
    <row r="6269" spans="1:20" x14ac:dyDescent="0.25">
      <c r="A6269" s="5">
        <f>6262</f>
      </c>
      <c r="B6269" s="5" t="s">
        <v>6288</v>
      </c>
      <c r="C6269" s="5" t="s">
        <v>27</v>
      </c>
      <c r="D6269" s="5" t="s">
        <v>26</v>
      </c>
      <c r="E6269" s="5">
        <v>21</v>
      </c>
      <c r="F6269" s="5">
        <v>60</v>
      </c>
      <c r="G6269" s="5">
        <v>1</v>
      </c>
      <c r="H6269" s="5">
        <v>20</v>
      </c>
      <c r="I6269" s="5">
        <v>23</v>
      </c>
      <c r="J6269" s="5">
        <v>1</v>
      </c>
      <c r="K6269" s="5">
        <v>20</v>
      </c>
      <c r="L6269" s="5">
        <v>24</v>
      </c>
      <c r="M6269" s="5">
        <v>1</v>
      </c>
      <c r="N6269" s="5">
        <v>20</v>
      </c>
      <c r="O6269" s="5">
        <v>22</v>
      </c>
      <c r="P6269" s="5">
        <v>10</v>
      </c>
      <c r="Q6269" s="5">
        <v>20</v>
      </c>
      <c r="R6269" s="5">
        <v>26</v>
      </c>
      <c r="S6269" s="5" t="s">
        <v>26</v>
      </c>
      <c r="T6269" s="5"/>
    </row>
    <row r="6270" spans="1:20" x14ac:dyDescent="0.25">
      <c r="A6270" s="5">
        <f>6263</f>
      </c>
      <c r="B6270" s="5" t="s">
        <v>6289</v>
      </c>
      <c r="C6270" s="5" t="s">
        <v>27</v>
      </c>
      <c r="D6270" s="5" t="s">
        <v>26</v>
      </c>
      <c r="E6270" s="5">
        <v>21</v>
      </c>
      <c r="F6270" s="5">
        <v>60</v>
      </c>
      <c r="G6270" s="5">
        <v>1</v>
      </c>
      <c r="H6270" s="5">
        <v>20</v>
      </c>
      <c r="I6270" s="5">
        <v>23</v>
      </c>
      <c r="J6270" s="5">
        <v>1</v>
      </c>
      <c r="K6270" s="5">
        <v>20</v>
      </c>
      <c r="L6270" s="5">
        <v>24</v>
      </c>
      <c r="M6270" s="5">
        <v>1</v>
      </c>
      <c r="N6270" s="5">
        <v>20</v>
      </c>
      <c r="O6270" s="5">
        <v>22</v>
      </c>
      <c r="P6270" s="5">
        <v>10</v>
      </c>
      <c r="Q6270" s="5">
        <v>20</v>
      </c>
      <c r="R6270" s="5">
        <v>26</v>
      </c>
      <c r="S6270" s="5" t="s">
        <v>26</v>
      </c>
      <c r="T6270" s="5"/>
    </row>
    <row r="6271" spans="1:20" x14ac:dyDescent="0.25">
      <c r="A6271" s="5">
        <f>6264</f>
      </c>
      <c r="B6271" s="5" t="s">
        <v>6290</v>
      </c>
      <c r="C6271" s="5" t="s">
        <v>27</v>
      </c>
      <c r="D6271" s="5" t="s">
        <v>26</v>
      </c>
      <c r="E6271" s="5">
        <v>21</v>
      </c>
      <c r="F6271" s="5">
        <v>60</v>
      </c>
      <c r="G6271" s="5">
        <v>1</v>
      </c>
      <c r="H6271" s="5">
        <v>20</v>
      </c>
      <c r="I6271" s="5">
        <v>23</v>
      </c>
      <c r="J6271" s="5">
        <v>1</v>
      </c>
      <c r="K6271" s="5">
        <v>20</v>
      </c>
      <c r="L6271" s="5">
        <v>24</v>
      </c>
      <c r="M6271" s="5">
        <v>1</v>
      </c>
      <c r="N6271" s="5">
        <v>20</v>
      </c>
      <c r="O6271" s="5">
        <v>22</v>
      </c>
      <c r="P6271" s="5">
        <v>10</v>
      </c>
      <c r="Q6271" s="5">
        <v>20</v>
      </c>
      <c r="R6271" s="5">
        <v>26</v>
      </c>
      <c r="S6271" s="5" t="s">
        <v>26</v>
      </c>
      <c r="T6271" s="5"/>
    </row>
    <row r="6272" spans="1:20" x14ac:dyDescent="0.25">
      <c r="A6272" s="5">
        <f>6265</f>
      </c>
      <c r="B6272" s="5" t="s">
        <v>6291</v>
      </c>
      <c r="C6272" s="5" t="s">
        <v>27</v>
      </c>
      <c r="D6272" s="5" t="s">
        <v>26</v>
      </c>
      <c r="E6272" s="5">
        <v>21</v>
      </c>
      <c r="F6272" s="5">
        <v>60</v>
      </c>
      <c r="G6272" s="5">
        <v>1</v>
      </c>
      <c r="H6272" s="5">
        <v>20</v>
      </c>
      <c r="I6272" s="5">
        <v>23</v>
      </c>
      <c r="J6272" s="5">
        <v>1</v>
      </c>
      <c r="K6272" s="5">
        <v>20</v>
      </c>
      <c r="L6272" s="5">
        <v>24</v>
      </c>
      <c r="M6272" s="5">
        <v>1</v>
      </c>
      <c r="N6272" s="5">
        <v>20</v>
      </c>
      <c r="O6272" s="5">
        <v>22</v>
      </c>
      <c r="P6272" s="5">
        <v>10</v>
      </c>
      <c r="Q6272" s="5">
        <v>20</v>
      </c>
      <c r="R6272" s="5">
        <v>26</v>
      </c>
      <c r="S6272" s="5" t="s">
        <v>26</v>
      </c>
      <c r="T6272" s="5"/>
    </row>
    <row r="6273" spans="1:20" x14ac:dyDescent="0.25">
      <c r="A6273" s="5">
        <f>6266</f>
      </c>
      <c r="B6273" s="5" t="s">
        <v>6292</v>
      </c>
      <c r="C6273" s="5" t="s">
        <v>27</v>
      </c>
      <c r="D6273" s="5" t="s">
        <v>26</v>
      </c>
      <c r="E6273" s="5">
        <v>21</v>
      </c>
      <c r="F6273" s="5">
        <v>60</v>
      </c>
      <c r="G6273" s="5">
        <v>1</v>
      </c>
      <c r="H6273" s="5">
        <v>20</v>
      </c>
      <c r="I6273" s="5">
        <v>23</v>
      </c>
      <c r="J6273" s="5">
        <v>1</v>
      </c>
      <c r="K6273" s="5">
        <v>20</v>
      </c>
      <c r="L6273" s="5">
        <v>24</v>
      </c>
      <c r="M6273" s="5">
        <v>1</v>
      </c>
      <c r="N6273" s="5">
        <v>20</v>
      </c>
      <c r="O6273" s="5">
        <v>22</v>
      </c>
      <c r="P6273" s="5">
        <v>10</v>
      </c>
      <c r="Q6273" s="5">
        <v>20</v>
      </c>
      <c r="R6273" s="5">
        <v>26</v>
      </c>
      <c r="S6273" s="5" t="s">
        <v>26</v>
      </c>
      <c r="T6273" s="5"/>
    </row>
    <row r="6274" spans="1:20" x14ac:dyDescent="0.25">
      <c r="A6274" s="5">
        <f>6267</f>
      </c>
      <c r="B6274" s="5" t="s">
        <v>6293</v>
      </c>
      <c r="C6274" s="5" t="s">
        <v>27</v>
      </c>
      <c r="D6274" s="5" t="s">
        <v>26</v>
      </c>
      <c r="E6274" s="5">
        <v>21</v>
      </c>
      <c r="F6274" s="5">
        <v>60</v>
      </c>
      <c r="G6274" s="5">
        <v>1</v>
      </c>
      <c r="H6274" s="5">
        <v>20</v>
      </c>
      <c r="I6274" s="5">
        <v>23</v>
      </c>
      <c r="J6274" s="5">
        <v>1</v>
      </c>
      <c r="K6274" s="5">
        <v>20</v>
      </c>
      <c r="L6274" s="5">
        <v>24</v>
      </c>
      <c r="M6274" s="5">
        <v>1</v>
      </c>
      <c r="N6274" s="5">
        <v>20</v>
      </c>
      <c r="O6274" s="5">
        <v>22</v>
      </c>
      <c r="P6274" s="5">
        <v>10</v>
      </c>
      <c r="Q6274" s="5">
        <v>20</v>
      </c>
      <c r="R6274" s="5">
        <v>26</v>
      </c>
      <c r="S6274" s="5" t="s">
        <v>26</v>
      </c>
      <c r="T6274" s="5"/>
    </row>
    <row r="6275" spans="1:20" x14ac:dyDescent="0.25">
      <c r="A6275" s="5">
        <f>6268</f>
      </c>
      <c r="B6275" s="5" t="s">
        <v>6294</v>
      </c>
      <c r="C6275" s="5" t="s">
        <v>27</v>
      </c>
      <c r="D6275" s="5" t="s">
        <v>26</v>
      </c>
      <c r="E6275" s="5">
        <v>21</v>
      </c>
      <c r="F6275" s="5">
        <v>60</v>
      </c>
      <c r="G6275" s="5">
        <v>1</v>
      </c>
      <c r="H6275" s="5">
        <v>20</v>
      </c>
      <c r="I6275" s="5">
        <v>23</v>
      </c>
      <c r="J6275" s="5">
        <v>1</v>
      </c>
      <c r="K6275" s="5">
        <v>20</v>
      </c>
      <c r="L6275" s="5">
        <v>24</v>
      </c>
      <c r="M6275" s="5">
        <v>1</v>
      </c>
      <c r="N6275" s="5">
        <v>20</v>
      </c>
      <c r="O6275" s="5">
        <v>22</v>
      </c>
      <c r="P6275" s="5">
        <v>10</v>
      </c>
      <c r="Q6275" s="5">
        <v>20</v>
      </c>
      <c r="R6275" s="5">
        <v>26</v>
      </c>
      <c r="S6275" s="5" t="s">
        <v>26</v>
      </c>
      <c r="T6275" s="5"/>
    </row>
    <row r="6276" spans="1:20" x14ac:dyDescent="0.25">
      <c r="A6276" s="5">
        <f>6269</f>
      </c>
      <c r="B6276" s="5" t="s">
        <v>6295</v>
      </c>
      <c r="C6276" s="5" t="s">
        <v>27</v>
      </c>
      <c r="D6276" s="5" t="s">
        <v>26</v>
      </c>
      <c r="E6276" s="5">
        <v>21</v>
      </c>
      <c r="F6276" s="5">
        <v>60</v>
      </c>
      <c r="G6276" s="5">
        <v>1</v>
      </c>
      <c r="H6276" s="5">
        <v>20</v>
      </c>
      <c r="I6276" s="5">
        <v>23</v>
      </c>
      <c r="J6276" s="5">
        <v>1</v>
      </c>
      <c r="K6276" s="5">
        <v>20</v>
      </c>
      <c r="L6276" s="5">
        <v>24</v>
      </c>
      <c r="M6276" s="5">
        <v>1</v>
      </c>
      <c r="N6276" s="5">
        <v>20</v>
      </c>
      <c r="O6276" s="5">
        <v>22</v>
      </c>
      <c r="P6276" s="5">
        <v>10</v>
      </c>
      <c r="Q6276" s="5">
        <v>20</v>
      </c>
      <c r="R6276" s="5">
        <v>26</v>
      </c>
      <c r="S6276" s="5" t="s">
        <v>26</v>
      </c>
      <c r="T6276" s="5"/>
    </row>
    <row r="6277" spans="1:20" x14ac:dyDescent="0.25">
      <c r="A6277" s="5">
        <f>6270</f>
      </c>
      <c r="B6277" s="5" t="s">
        <v>6296</v>
      </c>
      <c r="C6277" s="5" t="s">
        <v>27</v>
      </c>
      <c r="D6277" s="5" t="s">
        <v>26</v>
      </c>
      <c r="E6277" s="5">
        <v>21</v>
      </c>
      <c r="F6277" s="5">
        <v>60</v>
      </c>
      <c r="G6277" s="5">
        <v>1</v>
      </c>
      <c r="H6277" s="5">
        <v>20</v>
      </c>
      <c r="I6277" s="5">
        <v>23</v>
      </c>
      <c r="J6277" s="5">
        <v>1</v>
      </c>
      <c r="K6277" s="5">
        <v>20</v>
      </c>
      <c r="L6277" s="5">
        <v>24</v>
      </c>
      <c r="M6277" s="5">
        <v>1</v>
      </c>
      <c r="N6277" s="5">
        <v>20</v>
      </c>
      <c r="O6277" s="5">
        <v>22</v>
      </c>
      <c r="P6277" s="5">
        <v>10</v>
      </c>
      <c r="Q6277" s="5">
        <v>20</v>
      </c>
      <c r="R6277" s="5">
        <v>26</v>
      </c>
      <c r="S6277" s="5" t="s">
        <v>26</v>
      </c>
      <c r="T6277" s="5"/>
    </row>
    <row r="6278" spans="1:20" x14ac:dyDescent="0.25">
      <c r="A6278" s="5">
        <f>6271</f>
      </c>
      <c r="B6278" s="5" t="s">
        <v>6297</v>
      </c>
      <c r="C6278" s="5" t="s">
        <v>27</v>
      </c>
      <c r="D6278" s="5" t="s">
        <v>26</v>
      </c>
      <c r="E6278" s="5">
        <v>21</v>
      </c>
      <c r="F6278" s="5">
        <v>60</v>
      </c>
      <c r="G6278" s="5">
        <v>1</v>
      </c>
      <c r="H6278" s="5">
        <v>20</v>
      </c>
      <c r="I6278" s="5">
        <v>23</v>
      </c>
      <c r="J6278" s="5">
        <v>1</v>
      </c>
      <c r="K6278" s="5">
        <v>20</v>
      </c>
      <c r="L6278" s="5">
        <v>24</v>
      </c>
      <c r="M6278" s="5">
        <v>1</v>
      </c>
      <c r="N6278" s="5">
        <v>20</v>
      </c>
      <c r="O6278" s="5">
        <v>22</v>
      </c>
      <c r="P6278" s="5">
        <v>10</v>
      </c>
      <c r="Q6278" s="5">
        <v>20</v>
      </c>
      <c r="R6278" s="5">
        <v>26</v>
      </c>
      <c r="S6278" s="5" t="s">
        <v>26</v>
      </c>
      <c r="T6278" s="5"/>
    </row>
    <row r="6279" spans="1:20" x14ac:dyDescent="0.25">
      <c r="A6279" s="5">
        <f>6272</f>
      </c>
      <c r="B6279" s="5" t="s">
        <v>6298</v>
      </c>
      <c r="C6279" s="5" t="s">
        <v>27</v>
      </c>
      <c r="D6279" s="5" t="s">
        <v>26</v>
      </c>
      <c r="E6279" s="5">
        <v>21</v>
      </c>
      <c r="F6279" s="5">
        <v>60</v>
      </c>
      <c r="G6279" s="5">
        <v>1</v>
      </c>
      <c r="H6279" s="5">
        <v>20</v>
      </c>
      <c r="I6279" s="5">
        <v>23</v>
      </c>
      <c r="J6279" s="5">
        <v>1</v>
      </c>
      <c r="K6279" s="5">
        <v>20</v>
      </c>
      <c r="L6279" s="5">
        <v>24</v>
      </c>
      <c r="M6279" s="5">
        <v>1</v>
      </c>
      <c r="N6279" s="5">
        <v>20</v>
      </c>
      <c r="O6279" s="5">
        <v>22</v>
      </c>
      <c r="P6279" s="5">
        <v>10</v>
      </c>
      <c r="Q6279" s="5">
        <v>20</v>
      </c>
      <c r="R6279" s="5">
        <v>26</v>
      </c>
      <c r="S6279" s="5" t="s">
        <v>26</v>
      </c>
      <c r="T6279" s="5"/>
    </row>
    <row r="6280" spans="1:20" x14ac:dyDescent="0.25">
      <c r="A6280" s="5">
        <f>6273</f>
      </c>
      <c r="B6280" s="5" t="s">
        <v>6299</v>
      </c>
      <c r="C6280" s="5" t="s">
        <v>27</v>
      </c>
      <c r="D6280" s="5" t="s">
        <v>26</v>
      </c>
      <c r="E6280" s="5">
        <v>21</v>
      </c>
      <c r="F6280" s="5">
        <v>60</v>
      </c>
      <c r="G6280" s="5">
        <v>1</v>
      </c>
      <c r="H6280" s="5">
        <v>20</v>
      </c>
      <c r="I6280" s="5">
        <v>23</v>
      </c>
      <c r="J6280" s="5">
        <v>1</v>
      </c>
      <c r="K6280" s="5">
        <v>20</v>
      </c>
      <c r="L6280" s="5">
        <v>24</v>
      </c>
      <c r="M6280" s="5">
        <v>1</v>
      </c>
      <c r="N6280" s="5">
        <v>20</v>
      </c>
      <c r="O6280" s="5">
        <v>22</v>
      </c>
      <c r="P6280" s="5">
        <v>10</v>
      </c>
      <c r="Q6280" s="5">
        <v>20</v>
      </c>
      <c r="R6280" s="5">
        <v>26</v>
      </c>
      <c r="S6280" s="5" t="s">
        <v>26</v>
      </c>
      <c r="T6280" s="5"/>
    </row>
    <row r="6281" spans="1:20" x14ac:dyDescent="0.25">
      <c r="A6281" s="5">
        <f>6274</f>
      </c>
      <c r="B6281" s="5" t="s">
        <v>6300</v>
      </c>
      <c r="C6281" s="5" t="s">
        <v>27</v>
      </c>
      <c r="D6281" s="5" t="s">
        <v>26</v>
      </c>
      <c r="E6281" s="5">
        <v>21</v>
      </c>
      <c r="F6281" s="5">
        <v>60</v>
      </c>
      <c r="G6281" s="5">
        <v>1</v>
      </c>
      <c r="H6281" s="5">
        <v>20</v>
      </c>
      <c r="I6281" s="5">
        <v>23</v>
      </c>
      <c r="J6281" s="5">
        <v>1</v>
      </c>
      <c r="K6281" s="5">
        <v>20</v>
      </c>
      <c r="L6281" s="5">
        <v>24</v>
      </c>
      <c r="M6281" s="5">
        <v>1</v>
      </c>
      <c r="N6281" s="5">
        <v>20</v>
      </c>
      <c r="O6281" s="5">
        <v>22</v>
      </c>
      <c r="P6281" s="5">
        <v>10</v>
      </c>
      <c r="Q6281" s="5">
        <v>20</v>
      </c>
      <c r="R6281" s="5">
        <v>26</v>
      </c>
      <c r="S6281" s="5" t="s">
        <v>26</v>
      </c>
      <c r="T6281" s="5"/>
    </row>
    <row r="6282" spans="1:20" x14ac:dyDescent="0.25">
      <c r="A6282" s="5">
        <f>6275</f>
      </c>
      <c r="B6282" s="5" t="s">
        <v>6301</v>
      </c>
      <c r="C6282" s="5" t="s">
        <v>27</v>
      </c>
      <c r="D6282" s="5" t="s">
        <v>26</v>
      </c>
      <c r="E6282" s="5">
        <v>21</v>
      </c>
      <c r="F6282" s="5">
        <v>60</v>
      </c>
      <c r="G6282" s="5">
        <v>1</v>
      </c>
      <c r="H6282" s="5">
        <v>20</v>
      </c>
      <c r="I6282" s="5">
        <v>23</v>
      </c>
      <c r="J6282" s="5">
        <v>1</v>
      </c>
      <c r="K6282" s="5">
        <v>20</v>
      </c>
      <c r="L6282" s="5">
        <v>24</v>
      </c>
      <c r="M6282" s="5">
        <v>1</v>
      </c>
      <c r="N6282" s="5">
        <v>20</v>
      </c>
      <c r="O6282" s="5">
        <v>22</v>
      </c>
      <c r="P6282" s="5">
        <v>10</v>
      </c>
      <c r="Q6282" s="5">
        <v>20</v>
      </c>
      <c r="R6282" s="5">
        <v>26</v>
      </c>
      <c r="S6282" s="5" t="s">
        <v>26</v>
      </c>
      <c r="T6282" s="5"/>
    </row>
    <row r="6283" spans="1:20" x14ac:dyDescent="0.25">
      <c r="A6283" s="5">
        <f>6276</f>
      </c>
      <c r="B6283" s="5" t="s">
        <v>6302</v>
      </c>
      <c r="C6283" s="5" t="s">
        <v>27</v>
      </c>
      <c r="D6283" s="5" t="s">
        <v>26</v>
      </c>
      <c r="E6283" s="5">
        <v>21</v>
      </c>
      <c r="F6283" s="5">
        <v>60</v>
      </c>
      <c r="G6283" s="5">
        <v>1</v>
      </c>
      <c r="H6283" s="5">
        <v>20</v>
      </c>
      <c r="I6283" s="5">
        <v>23</v>
      </c>
      <c r="J6283" s="5">
        <v>1</v>
      </c>
      <c r="K6283" s="5">
        <v>20</v>
      </c>
      <c r="L6283" s="5">
        <v>24</v>
      </c>
      <c r="M6283" s="5">
        <v>1</v>
      </c>
      <c r="N6283" s="5">
        <v>20</v>
      </c>
      <c r="O6283" s="5">
        <v>22</v>
      </c>
      <c r="P6283" s="5">
        <v>10</v>
      </c>
      <c r="Q6283" s="5">
        <v>20</v>
      </c>
      <c r="R6283" s="5">
        <v>26</v>
      </c>
      <c r="S6283" s="5" t="s">
        <v>26</v>
      </c>
      <c r="T6283" s="5"/>
    </row>
    <row r="6284" spans="1:20" x14ac:dyDescent="0.25">
      <c r="A6284" s="5">
        <f>6277</f>
      </c>
      <c r="B6284" s="5" t="s">
        <v>6303</v>
      </c>
      <c r="C6284" s="5" t="s">
        <v>27</v>
      </c>
      <c r="D6284" s="5" t="s">
        <v>26</v>
      </c>
      <c r="E6284" s="5">
        <v>21</v>
      </c>
      <c r="F6284" s="5">
        <v>60</v>
      </c>
      <c r="G6284" s="5">
        <v>1</v>
      </c>
      <c r="H6284" s="5">
        <v>20</v>
      </c>
      <c r="I6284" s="5">
        <v>23</v>
      </c>
      <c r="J6284" s="5">
        <v>1</v>
      </c>
      <c r="K6284" s="5">
        <v>20</v>
      </c>
      <c r="L6284" s="5">
        <v>24</v>
      </c>
      <c r="M6284" s="5">
        <v>1</v>
      </c>
      <c r="N6284" s="5">
        <v>20</v>
      </c>
      <c r="O6284" s="5">
        <v>22</v>
      </c>
      <c r="P6284" s="5">
        <v>10</v>
      </c>
      <c r="Q6284" s="5">
        <v>20</v>
      </c>
      <c r="R6284" s="5">
        <v>26</v>
      </c>
      <c r="S6284" s="5" t="s">
        <v>26</v>
      </c>
      <c r="T6284" s="5"/>
    </row>
    <row r="6285" spans="1:20" x14ac:dyDescent="0.25">
      <c r="A6285" s="5">
        <f>6278</f>
      </c>
      <c r="B6285" s="5" t="s">
        <v>6304</v>
      </c>
      <c r="C6285" s="5" t="s">
        <v>27</v>
      </c>
      <c r="D6285" s="5" t="s">
        <v>26</v>
      </c>
      <c r="E6285" s="5">
        <v>21</v>
      </c>
      <c r="F6285" s="5">
        <v>60</v>
      </c>
      <c r="G6285" s="5">
        <v>1</v>
      </c>
      <c r="H6285" s="5">
        <v>20</v>
      </c>
      <c r="I6285" s="5">
        <v>23</v>
      </c>
      <c r="J6285" s="5">
        <v>1</v>
      </c>
      <c r="K6285" s="5">
        <v>20</v>
      </c>
      <c r="L6285" s="5">
        <v>24</v>
      </c>
      <c r="M6285" s="5">
        <v>1</v>
      </c>
      <c r="N6285" s="5">
        <v>20</v>
      </c>
      <c r="O6285" s="5">
        <v>22</v>
      </c>
      <c r="P6285" s="5">
        <v>10</v>
      </c>
      <c r="Q6285" s="5">
        <v>20</v>
      </c>
      <c r="R6285" s="5">
        <v>26</v>
      </c>
      <c r="S6285" s="5" t="s">
        <v>26</v>
      </c>
      <c r="T6285" s="5"/>
    </row>
    <row r="6286" spans="1:20" x14ac:dyDescent="0.25">
      <c r="A6286" s="5">
        <f>6279</f>
      </c>
      <c r="B6286" s="5" t="s">
        <v>6305</v>
      </c>
      <c r="C6286" s="5" t="s">
        <v>27</v>
      </c>
      <c r="D6286" s="5" t="s">
        <v>26</v>
      </c>
      <c r="E6286" s="5">
        <v>21</v>
      </c>
      <c r="F6286" s="5">
        <v>60</v>
      </c>
      <c r="G6286" s="5">
        <v>1</v>
      </c>
      <c r="H6286" s="5">
        <v>20</v>
      </c>
      <c r="I6286" s="5">
        <v>23</v>
      </c>
      <c r="J6286" s="5">
        <v>1</v>
      </c>
      <c r="K6286" s="5">
        <v>20</v>
      </c>
      <c r="L6286" s="5">
        <v>24</v>
      </c>
      <c r="M6286" s="5">
        <v>1</v>
      </c>
      <c r="N6286" s="5">
        <v>20</v>
      </c>
      <c r="O6286" s="5">
        <v>22</v>
      </c>
      <c r="P6286" s="5">
        <v>10</v>
      </c>
      <c r="Q6286" s="5">
        <v>20</v>
      </c>
      <c r="R6286" s="5">
        <v>26</v>
      </c>
      <c r="S6286" s="5" t="s">
        <v>26</v>
      </c>
      <c r="T6286" s="5"/>
    </row>
    <row r="6287" spans="1:20" x14ac:dyDescent="0.25">
      <c r="A6287" s="5">
        <f>6280</f>
      </c>
      <c r="B6287" s="5" t="s">
        <v>6306</v>
      </c>
      <c r="C6287" s="5" t="s">
        <v>27</v>
      </c>
      <c r="D6287" s="5" t="s">
        <v>26</v>
      </c>
      <c r="E6287" s="5">
        <v>21</v>
      </c>
      <c r="F6287" s="5">
        <v>60</v>
      </c>
      <c r="G6287" s="5">
        <v>1</v>
      </c>
      <c r="H6287" s="5">
        <v>20</v>
      </c>
      <c r="I6287" s="5">
        <v>23</v>
      </c>
      <c r="J6287" s="5">
        <v>1</v>
      </c>
      <c r="K6287" s="5">
        <v>20</v>
      </c>
      <c r="L6287" s="5">
        <v>24</v>
      </c>
      <c r="M6287" s="5">
        <v>1</v>
      </c>
      <c r="N6287" s="5">
        <v>20</v>
      </c>
      <c r="O6287" s="5">
        <v>22</v>
      </c>
      <c r="P6287" s="5">
        <v>10</v>
      </c>
      <c r="Q6287" s="5">
        <v>20</v>
      </c>
      <c r="R6287" s="5">
        <v>26</v>
      </c>
      <c r="S6287" s="5" t="s">
        <v>26</v>
      </c>
      <c r="T6287" s="5"/>
    </row>
    <row r="6288" spans="1:20" x14ac:dyDescent="0.25">
      <c r="A6288" s="5">
        <f>6281</f>
      </c>
      <c r="B6288" s="5" t="s">
        <v>6307</v>
      </c>
      <c r="C6288" s="5" t="s">
        <v>27</v>
      </c>
      <c r="D6288" s="5" t="s">
        <v>26</v>
      </c>
      <c r="E6288" s="5">
        <v>21</v>
      </c>
      <c r="F6288" s="5">
        <v>60</v>
      </c>
      <c r="G6288" s="5">
        <v>1</v>
      </c>
      <c r="H6288" s="5">
        <v>20</v>
      </c>
      <c r="I6288" s="5">
        <v>23</v>
      </c>
      <c r="J6288" s="5">
        <v>1</v>
      </c>
      <c r="K6288" s="5">
        <v>20</v>
      </c>
      <c r="L6288" s="5">
        <v>24</v>
      </c>
      <c r="M6288" s="5">
        <v>1</v>
      </c>
      <c r="N6288" s="5">
        <v>20</v>
      </c>
      <c r="O6288" s="5">
        <v>22</v>
      </c>
      <c r="P6288" s="5">
        <v>10</v>
      </c>
      <c r="Q6288" s="5">
        <v>20</v>
      </c>
      <c r="R6288" s="5">
        <v>26</v>
      </c>
      <c r="S6288" s="5" t="s">
        <v>26</v>
      </c>
      <c r="T6288" s="5"/>
    </row>
    <row r="6289" spans="1:20" x14ac:dyDescent="0.25">
      <c r="A6289" s="5">
        <f>6282</f>
      </c>
      <c r="B6289" s="5" t="s">
        <v>6308</v>
      </c>
      <c r="C6289" s="5" t="s">
        <v>27</v>
      </c>
      <c r="D6289" s="5" t="s">
        <v>26</v>
      </c>
      <c r="E6289" s="5">
        <v>21</v>
      </c>
      <c r="F6289" s="5">
        <v>60</v>
      </c>
      <c r="G6289" s="5">
        <v>1</v>
      </c>
      <c r="H6289" s="5">
        <v>20</v>
      </c>
      <c r="I6289" s="5">
        <v>23</v>
      </c>
      <c r="J6289" s="5">
        <v>1</v>
      </c>
      <c r="K6289" s="5">
        <v>20</v>
      </c>
      <c r="L6289" s="5">
        <v>24</v>
      </c>
      <c r="M6289" s="5">
        <v>1</v>
      </c>
      <c r="N6289" s="5">
        <v>20</v>
      </c>
      <c r="O6289" s="5">
        <v>22</v>
      </c>
      <c r="P6289" s="5">
        <v>10</v>
      </c>
      <c r="Q6289" s="5">
        <v>20</v>
      </c>
      <c r="R6289" s="5">
        <v>26</v>
      </c>
      <c r="S6289" s="5" t="s">
        <v>26</v>
      </c>
      <c r="T6289" s="5"/>
    </row>
    <row r="6290" spans="1:20" x14ac:dyDescent="0.25">
      <c r="A6290" s="5">
        <f>6283</f>
      </c>
      <c r="B6290" s="5" t="s">
        <v>6309</v>
      </c>
      <c r="C6290" s="5" t="s">
        <v>27</v>
      </c>
      <c r="D6290" s="5" t="s">
        <v>26</v>
      </c>
      <c r="E6290" s="5">
        <v>21</v>
      </c>
      <c r="F6290" s="5">
        <v>60</v>
      </c>
      <c r="G6290" s="5">
        <v>1</v>
      </c>
      <c r="H6290" s="5">
        <v>20</v>
      </c>
      <c r="I6290" s="5">
        <v>23</v>
      </c>
      <c r="J6290" s="5">
        <v>1</v>
      </c>
      <c r="K6290" s="5">
        <v>20</v>
      </c>
      <c r="L6290" s="5">
        <v>24</v>
      </c>
      <c r="M6290" s="5">
        <v>1</v>
      </c>
      <c r="N6290" s="5">
        <v>20</v>
      </c>
      <c r="O6290" s="5">
        <v>22</v>
      </c>
      <c r="P6290" s="5">
        <v>10</v>
      </c>
      <c r="Q6290" s="5">
        <v>20</v>
      </c>
      <c r="R6290" s="5">
        <v>26</v>
      </c>
      <c r="S6290" s="5" t="s">
        <v>26</v>
      </c>
      <c r="T6290" s="5"/>
    </row>
    <row r="6291" spans="1:20" x14ac:dyDescent="0.25">
      <c r="A6291" s="5">
        <f>6284</f>
      </c>
      <c r="B6291" s="5" t="s">
        <v>6310</v>
      </c>
      <c r="C6291" s="5" t="s">
        <v>27</v>
      </c>
      <c r="D6291" s="5" t="s">
        <v>26</v>
      </c>
      <c r="E6291" s="5">
        <v>21</v>
      </c>
      <c r="F6291" s="5">
        <v>60</v>
      </c>
      <c r="G6291" s="5">
        <v>1</v>
      </c>
      <c r="H6291" s="5">
        <v>20</v>
      </c>
      <c r="I6291" s="5">
        <v>23</v>
      </c>
      <c r="J6291" s="5">
        <v>1</v>
      </c>
      <c r="K6291" s="5">
        <v>20</v>
      </c>
      <c r="L6291" s="5">
        <v>24</v>
      </c>
      <c r="M6291" s="5">
        <v>1</v>
      </c>
      <c r="N6291" s="5">
        <v>20</v>
      </c>
      <c r="O6291" s="5">
        <v>22</v>
      </c>
      <c r="P6291" s="5">
        <v>10</v>
      </c>
      <c r="Q6291" s="5">
        <v>20</v>
      </c>
      <c r="R6291" s="5">
        <v>26</v>
      </c>
      <c r="S6291" s="5" t="s">
        <v>26</v>
      </c>
      <c r="T6291" s="5"/>
    </row>
    <row r="6292" spans="1:20" x14ac:dyDescent="0.25">
      <c r="A6292" s="5">
        <f>6285</f>
      </c>
      <c r="B6292" s="5" t="s">
        <v>6311</v>
      </c>
      <c r="C6292" s="5" t="s">
        <v>27</v>
      </c>
      <c r="D6292" s="5" t="s">
        <v>26</v>
      </c>
      <c r="E6292" s="5">
        <v>21</v>
      </c>
      <c r="F6292" s="5">
        <v>60</v>
      </c>
      <c r="G6292" s="5">
        <v>1</v>
      </c>
      <c r="H6292" s="5">
        <v>20</v>
      </c>
      <c r="I6292" s="5">
        <v>23</v>
      </c>
      <c r="J6292" s="5">
        <v>1</v>
      </c>
      <c r="K6292" s="5">
        <v>20</v>
      </c>
      <c r="L6292" s="5">
        <v>24</v>
      </c>
      <c r="M6292" s="5">
        <v>1</v>
      </c>
      <c r="N6292" s="5">
        <v>20</v>
      </c>
      <c r="O6292" s="5">
        <v>22</v>
      </c>
      <c r="P6292" s="5">
        <v>10</v>
      </c>
      <c r="Q6292" s="5">
        <v>20</v>
      </c>
      <c r="R6292" s="5">
        <v>26</v>
      </c>
      <c r="S6292" s="5" t="s">
        <v>26</v>
      </c>
      <c r="T6292" s="5"/>
    </row>
    <row r="6293" spans="1:20" x14ac:dyDescent="0.25">
      <c r="A6293" s="5">
        <f>6286</f>
      </c>
      <c r="B6293" s="5" t="s">
        <v>6312</v>
      </c>
      <c r="C6293" s="5" t="s">
        <v>27</v>
      </c>
      <c r="D6293" s="5" t="s">
        <v>26</v>
      </c>
      <c r="E6293" s="5">
        <v>21</v>
      </c>
      <c r="F6293" s="5">
        <v>60</v>
      </c>
      <c r="G6293" s="5">
        <v>1</v>
      </c>
      <c r="H6293" s="5">
        <v>20</v>
      </c>
      <c r="I6293" s="5">
        <v>23</v>
      </c>
      <c r="J6293" s="5">
        <v>1</v>
      </c>
      <c r="K6293" s="5">
        <v>20</v>
      </c>
      <c r="L6293" s="5">
        <v>24</v>
      </c>
      <c r="M6293" s="5">
        <v>1</v>
      </c>
      <c r="N6293" s="5">
        <v>20</v>
      </c>
      <c r="O6293" s="5">
        <v>22</v>
      </c>
      <c r="P6293" s="5">
        <v>10</v>
      </c>
      <c r="Q6293" s="5">
        <v>20</v>
      </c>
      <c r="R6293" s="5">
        <v>26</v>
      </c>
      <c r="S6293" s="5" t="s">
        <v>26</v>
      </c>
      <c r="T6293" s="5"/>
    </row>
    <row r="6294" spans="1:20" x14ac:dyDescent="0.25">
      <c r="A6294" s="5">
        <f>6287</f>
      </c>
      <c r="B6294" s="5" t="s">
        <v>6313</v>
      </c>
      <c r="C6294" s="5" t="s">
        <v>27</v>
      </c>
      <c r="D6294" s="5" t="s">
        <v>26</v>
      </c>
      <c r="E6294" s="5">
        <v>21</v>
      </c>
      <c r="F6294" s="5">
        <v>60</v>
      </c>
      <c r="G6294" s="5">
        <v>1</v>
      </c>
      <c r="H6294" s="5">
        <v>20</v>
      </c>
      <c r="I6294" s="5">
        <v>23</v>
      </c>
      <c r="J6294" s="5">
        <v>1</v>
      </c>
      <c r="K6294" s="5">
        <v>20</v>
      </c>
      <c r="L6294" s="5">
        <v>24</v>
      </c>
      <c r="M6294" s="5">
        <v>1</v>
      </c>
      <c r="N6294" s="5">
        <v>20</v>
      </c>
      <c r="O6294" s="5">
        <v>22</v>
      </c>
      <c r="P6294" s="5">
        <v>10</v>
      </c>
      <c r="Q6294" s="5">
        <v>20</v>
      </c>
      <c r="R6294" s="5">
        <v>26</v>
      </c>
      <c r="S6294" s="5" t="s">
        <v>26</v>
      </c>
      <c r="T6294" s="5"/>
    </row>
    <row r="6295" spans="1:20" x14ac:dyDescent="0.25">
      <c r="A6295" s="5">
        <f>6288</f>
      </c>
      <c r="B6295" s="5" t="s">
        <v>6314</v>
      </c>
      <c r="C6295" s="5" t="s">
        <v>27</v>
      </c>
      <c r="D6295" s="5" t="s">
        <v>26</v>
      </c>
      <c r="E6295" s="5">
        <v>21</v>
      </c>
      <c r="F6295" s="5">
        <v>60</v>
      </c>
      <c r="G6295" s="5">
        <v>1</v>
      </c>
      <c r="H6295" s="5">
        <v>20</v>
      </c>
      <c r="I6295" s="5">
        <v>23</v>
      </c>
      <c r="J6295" s="5">
        <v>1</v>
      </c>
      <c r="K6295" s="5">
        <v>20</v>
      </c>
      <c r="L6295" s="5">
        <v>24</v>
      </c>
      <c r="M6295" s="5">
        <v>1</v>
      </c>
      <c r="N6295" s="5">
        <v>20</v>
      </c>
      <c r="O6295" s="5">
        <v>22</v>
      </c>
      <c r="P6295" s="5">
        <v>10</v>
      </c>
      <c r="Q6295" s="5">
        <v>20</v>
      </c>
      <c r="R6295" s="5">
        <v>26</v>
      </c>
      <c r="S6295" s="5" t="s">
        <v>26</v>
      </c>
      <c r="T6295" s="5"/>
    </row>
    <row r="6296" spans="1:20" x14ac:dyDescent="0.25">
      <c r="A6296" s="5">
        <f>6289</f>
      </c>
      <c r="B6296" s="5" t="s">
        <v>6315</v>
      </c>
      <c r="C6296" s="5" t="s">
        <v>27</v>
      </c>
      <c r="D6296" s="5" t="s">
        <v>26</v>
      </c>
      <c r="E6296" s="5">
        <v>21</v>
      </c>
      <c r="F6296" s="5">
        <v>60</v>
      </c>
      <c r="G6296" s="5">
        <v>1</v>
      </c>
      <c r="H6296" s="5">
        <v>20</v>
      </c>
      <c r="I6296" s="5">
        <v>23</v>
      </c>
      <c r="J6296" s="5">
        <v>1</v>
      </c>
      <c r="K6296" s="5">
        <v>20</v>
      </c>
      <c r="L6296" s="5">
        <v>24</v>
      </c>
      <c r="M6296" s="5">
        <v>1</v>
      </c>
      <c r="N6296" s="5">
        <v>20</v>
      </c>
      <c r="O6296" s="5">
        <v>22</v>
      </c>
      <c r="P6296" s="5">
        <v>10</v>
      </c>
      <c r="Q6296" s="5">
        <v>20</v>
      </c>
      <c r="R6296" s="5">
        <v>26</v>
      </c>
      <c r="S6296" s="5" t="s">
        <v>26</v>
      </c>
      <c r="T6296" s="5"/>
    </row>
    <row r="6297" spans="1:20" x14ac:dyDescent="0.25">
      <c r="A6297" s="5">
        <f>6290</f>
      </c>
      <c r="B6297" s="5" t="s">
        <v>6316</v>
      </c>
      <c r="C6297" s="5" t="s">
        <v>27</v>
      </c>
      <c r="D6297" s="5" t="s">
        <v>26</v>
      </c>
      <c r="E6297" s="5">
        <v>21</v>
      </c>
      <c r="F6297" s="5">
        <v>60</v>
      </c>
      <c r="G6297" s="5">
        <v>1</v>
      </c>
      <c r="H6297" s="5">
        <v>20</v>
      </c>
      <c r="I6297" s="5">
        <v>23</v>
      </c>
      <c r="J6297" s="5">
        <v>1</v>
      </c>
      <c r="K6297" s="5">
        <v>20</v>
      </c>
      <c r="L6297" s="5">
        <v>24</v>
      </c>
      <c r="M6297" s="5">
        <v>1</v>
      </c>
      <c r="N6297" s="5">
        <v>20</v>
      </c>
      <c r="O6297" s="5">
        <v>22</v>
      </c>
      <c r="P6297" s="5">
        <v>10</v>
      </c>
      <c r="Q6297" s="5">
        <v>20</v>
      </c>
      <c r="R6297" s="5">
        <v>26</v>
      </c>
      <c r="S6297" s="5" t="s">
        <v>26</v>
      </c>
      <c r="T6297" s="5"/>
    </row>
    <row r="6298" spans="1:20" x14ac:dyDescent="0.25">
      <c r="A6298" s="5">
        <f>6291</f>
      </c>
      <c r="B6298" s="5" t="s">
        <v>6317</v>
      </c>
      <c r="C6298" s="5" t="s">
        <v>27</v>
      </c>
      <c r="D6298" s="5" t="s">
        <v>26</v>
      </c>
      <c r="E6298" s="5">
        <v>21</v>
      </c>
      <c r="F6298" s="5">
        <v>60</v>
      </c>
      <c r="G6298" s="5">
        <v>1</v>
      </c>
      <c r="H6298" s="5">
        <v>20</v>
      </c>
      <c r="I6298" s="5">
        <v>23</v>
      </c>
      <c r="J6298" s="5">
        <v>1</v>
      </c>
      <c r="K6298" s="5">
        <v>20</v>
      </c>
      <c r="L6298" s="5">
        <v>24</v>
      </c>
      <c r="M6298" s="5">
        <v>1</v>
      </c>
      <c r="N6298" s="5">
        <v>20</v>
      </c>
      <c r="O6298" s="5">
        <v>22</v>
      </c>
      <c r="P6298" s="5">
        <v>10</v>
      </c>
      <c r="Q6298" s="5">
        <v>20</v>
      </c>
      <c r="R6298" s="5">
        <v>26</v>
      </c>
      <c r="S6298" s="5" t="s">
        <v>26</v>
      </c>
      <c r="T6298" s="5"/>
    </row>
    <row r="6299" spans="1:20" x14ac:dyDescent="0.25">
      <c r="A6299" s="5">
        <f>6292</f>
      </c>
      <c r="B6299" s="5" t="s">
        <v>6318</v>
      </c>
      <c r="C6299" s="5" t="s">
        <v>27</v>
      </c>
      <c r="D6299" s="5" t="s">
        <v>26</v>
      </c>
      <c r="E6299" s="5">
        <v>21</v>
      </c>
      <c r="F6299" s="5">
        <v>60</v>
      </c>
      <c r="G6299" s="5">
        <v>1</v>
      </c>
      <c r="H6299" s="5">
        <v>20</v>
      </c>
      <c r="I6299" s="5">
        <v>23</v>
      </c>
      <c r="J6299" s="5">
        <v>1</v>
      </c>
      <c r="K6299" s="5">
        <v>20</v>
      </c>
      <c r="L6299" s="5">
        <v>24</v>
      </c>
      <c r="M6299" s="5">
        <v>1</v>
      </c>
      <c r="N6299" s="5">
        <v>20</v>
      </c>
      <c r="O6299" s="5">
        <v>22</v>
      </c>
      <c r="P6299" s="5">
        <v>10</v>
      </c>
      <c r="Q6299" s="5">
        <v>20</v>
      </c>
      <c r="R6299" s="5">
        <v>26</v>
      </c>
      <c r="S6299" s="5" t="s">
        <v>26</v>
      </c>
      <c r="T6299" s="5"/>
    </row>
    <row r="6300" spans="1:20" x14ac:dyDescent="0.25">
      <c r="A6300" s="5">
        <f>6293</f>
      </c>
      <c r="B6300" s="5" t="s">
        <v>6319</v>
      </c>
      <c r="C6300" s="5" t="s">
        <v>27</v>
      </c>
      <c r="D6300" s="5" t="s">
        <v>26</v>
      </c>
      <c r="E6300" s="5">
        <v>21</v>
      </c>
      <c r="F6300" s="5">
        <v>60</v>
      </c>
      <c r="G6300" s="5">
        <v>1</v>
      </c>
      <c r="H6300" s="5">
        <v>20</v>
      </c>
      <c r="I6300" s="5">
        <v>23</v>
      </c>
      <c r="J6300" s="5">
        <v>1</v>
      </c>
      <c r="K6300" s="5">
        <v>20</v>
      </c>
      <c r="L6300" s="5">
        <v>24</v>
      </c>
      <c r="M6300" s="5">
        <v>1</v>
      </c>
      <c r="N6300" s="5">
        <v>20</v>
      </c>
      <c r="O6300" s="5">
        <v>22</v>
      </c>
      <c r="P6300" s="5">
        <v>10</v>
      </c>
      <c r="Q6300" s="5">
        <v>20</v>
      </c>
      <c r="R6300" s="5">
        <v>26</v>
      </c>
      <c r="S6300" s="5" t="s">
        <v>26</v>
      </c>
      <c r="T6300" s="5"/>
    </row>
    <row r="6301" spans="1:20" x14ac:dyDescent="0.25">
      <c r="A6301" s="5">
        <f>6294</f>
      </c>
      <c r="B6301" s="5" t="s">
        <v>6320</v>
      </c>
      <c r="C6301" s="5" t="s">
        <v>27</v>
      </c>
      <c r="D6301" s="5" t="s">
        <v>26</v>
      </c>
      <c r="E6301" s="5">
        <v>21</v>
      </c>
      <c r="F6301" s="5">
        <v>60</v>
      </c>
      <c r="G6301" s="5">
        <v>1</v>
      </c>
      <c r="H6301" s="5">
        <v>20</v>
      </c>
      <c r="I6301" s="5">
        <v>23</v>
      </c>
      <c r="J6301" s="5">
        <v>1</v>
      </c>
      <c r="K6301" s="5">
        <v>20</v>
      </c>
      <c r="L6301" s="5">
        <v>24</v>
      </c>
      <c r="M6301" s="5">
        <v>1</v>
      </c>
      <c r="N6301" s="5">
        <v>20</v>
      </c>
      <c r="O6301" s="5">
        <v>22</v>
      </c>
      <c r="P6301" s="5">
        <v>10</v>
      </c>
      <c r="Q6301" s="5">
        <v>20</v>
      </c>
      <c r="R6301" s="5">
        <v>26</v>
      </c>
      <c r="S6301" s="5" t="s">
        <v>26</v>
      </c>
      <c r="T6301" s="5"/>
    </row>
    <row r="6302" spans="1:20" x14ac:dyDescent="0.25">
      <c r="A6302" s="5">
        <f>6295</f>
      </c>
      <c r="B6302" s="5" t="s">
        <v>6321</v>
      </c>
      <c r="C6302" s="5" t="s">
        <v>27</v>
      </c>
      <c r="D6302" s="5" t="s">
        <v>26</v>
      </c>
      <c r="E6302" s="5">
        <v>21</v>
      </c>
      <c r="F6302" s="5">
        <v>60</v>
      </c>
      <c r="G6302" s="5">
        <v>1</v>
      </c>
      <c r="H6302" s="5">
        <v>20</v>
      </c>
      <c r="I6302" s="5">
        <v>23</v>
      </c>
      <c r="J6302" s="5">
        <v>1</v>
      </c>
      <c r="K6302" s="5">
        <v>20</v>
      </c>
      <c r="L6302" s="5">
        <v>24</v>
      </c>
      <c r="M6302" s="5">
        <v>1</v>
      </c>
      <c r="N6302" s="5">
        <v>20</v>
      </c>
      <c r="O6302" s="5">
        <v>22</v>
      </c>
      <c r="P6302" s="5">
        <v>10</v>
      </c>
      <c r="Q6302" s="5">
        <v>20</v>
      </c>
      <c r="R6302" s="5">
        <v>26</v>
      </c>
      <c r="S6302" s="5" t="s">
        <v>26</v>
      </c>
      <c r="T6302" s="5"/>
    </row>
    <row r="6303" spans="1:20" x14ac:dyDescent="0.25">
      <c r="A6303" s="5">
        <f>6296</f>
      </c>
      <c r="B6303" s="5" t="s">
        <v>6322</v>
      </c>
      <c r="C6303" s="5" t="s">
        <v>27</v>
      </c>
      <c r="D6303" s="5" t="s">
        <v>26</v>
      </c>
      <c r="E6303" s="5">
        <v>21</v>
      </c>
      <c r="F6303" s="5">
        <v>60</v>
      </c>
      <c r="G6303" s="5">
        <v>1</v>
      </c>
      <c r="H6303" s="5">
        <v>20</v>
      </c>
      <c r="I6303" s="5">
        <v>23</v>
      </c>
      <c r="J6303" s="5">
        <v>1</v>
      </c>
      <c r="K6303" s="5">
        <v>20</v>
      </c>
      <c r="L6303" s="5">
        <v>24</v>
      </c>
      <c r="M6303" s="5">
        <v>1</v>
      </c>
      <c r="N6303" s="5">
        <v>20</v>
      </c>
      <c r="O6303" s="5">
        <v>22</v>
      </c>
      <c r="P6303" s="5">
        <v>10</v>
      </c>
      <c r="Q6303" s="5">
        <v>20</v>
      </c>
      <c r="R6303" s="5">
        <v>26</v>
      </c>
      <c r="S6303" s="5" t="s">
        <v>26</v>
      </c>
      <c r="T6303" s="5"/>
    </row>
    <row r="6304" spans="1:20" x14ac:dyDescent="0.25">
      <c r="A6304" s="5">
        <f>6297</f>
      </c>
      <c r="B6304" s="5" t="s">
        <v>6323</v>
      </c>
      <c r="C6304" s="5" t="s">
        <v>27</v>
      </c>
      <c r="D6304" s="5" t="s">
        <v>26</v>
      </c>
      <c r="E6304" s="5">
        <v>21</v>
      </c>
      <c r="F6304" s="5">
        <v>60</v>
      </c>
      <c r="G6304" s="5">
        <v>1</v>
      </c>
      <c r="H6304" s="5">
        <v>20</v>
      </c>
      <c r="I6304" s="5">
        <v>23</v>
      </c>
      <c r="J6304" s="5">
        <v>1</v>
      </c>
      <c r="K6304" s="5">
        <v>20</v>
      </c>
      <c r="L6304" s="5">
        <v>24</v>
      </c>
      <c r="M6304" s="5">
        <v>1</v>
      </c>
      <c r="N6304" s="5">
        <v>20</v>
      </c>
      <c r="O6304" s="5">
        <v>22</v>
      </c>
      <c r="P6304" s="5">
        <v>10</v>
      </c>
      <c r="Q6304" s="5">
        <v>20</v>
      </c>
      <c r="R6304" s="5">
        <v>26</v>
      </c>
      <c r="S6304" s="5" t="s">
        <v>26</v>
      </c>
      <c r="T6304" s="5"/>
    </row>
    <row r="6305" spans="1:20" x14ac:dyDescent="0.25">
      <c r="A6305" s="5">
        <f>6298</f>
      </c>
      <c r="B6305" s="5" t="s">
        <v>6324</v>
      </c>
      <c r="C6305" s="5" t="s">
        <v>27</v>
      </c>
      <c r="D6305" s="5" t="s">
        <v>26</v>
      </c>
      <c r="E6305" s="5">
        <v>21</v>
      </c>
      <c r="F6305" s="5">
        <v>60</v>
      </c>
      <c r="G6305" s="5">
        <v>1</v>
      </c>
      <c r="H6305" s="5">
        <v>20</v>
      </c>
      <c r="I6305" s="5">
        <v>23</v>
      </c>
      <c r="J6305" s="5">
        <v>1</v>
      </c>
      <c r="K6305" s="5">
        <v>20</v>
      </c>
      <c r="L6305" s="5">
        <v>24</v>
      </c>
      <c r="M6305" s="5">
        <v>1</v>
      </c>
      <c r="N6305" s="5">
        <v>20</v>
      </c>
      <c r="O6305" s="5">
        <v>22</v>
      </c>
      <c r="P6305" s="5">
        <v>10</v>
      </c>
      <c r="Q6305" s="5">
        <v>20</v>
      </c>
      <c r="R6305" s="5">
        <v>26</v>
      </c>
      <c r="S6305" s="5" t="s">
        <v>26</v>
      </c>
      <c r="T6305" s="5"/>
    </row>
    <row r="6306" spans="1:20" x14ac:dyDescent="0.25">
      <c r="A6306" s="5">
        <f>6299</f>
      </c>
      <c r="B6306" s="5" t="s">
        <v>6325</v>
      </c>
      <c r="C6306" s="5" t="s">
        <v>27</v>
      </c>
      <c r="D6306" s="5" t="s">
        <v>26</v>
      </c>
      <c r="E6306" s="5">
        <v>21</v>
      </c>
      <c r="F6306" s="5">
        <v>60</v>
      </c>
      <c r="G6306" s="5">
        <v>1</v>
      </c>
      <c r="H6306" s="5">
        <v>20</v>
      </c>
      <c r="I6306" s="5">
        <v>23</v>
      </c>
      <c r="J6306" s="5">
        <v>1</v>
      </c>
      <c r="K6306" s="5">
        <v>20</v>
      </c>
      <c r="L6306" s="5">
        <v>24</v>
      </c>
      <c r="M6306" s="5">
        <v>1</v>
      </c>
      <c r="N6306" s="5">
        <v>20</v>
      </c>
      <c r="O6306" s="5">
        <v>22</v>
      </c>
      <c r="P6306" s="5">
        <v>10</v>
      </c>
      <c r="Q6306" s="5">
        <v>20</v>
      </c>
      <c r="R6306" s="5">
        <v>26</v>
      </c>
      <c r="S6306" s="5" t="s">
        <v>26</v>
      </c>
      <c r="T6306" s="5"/>
    </row>
    <row r="6307" spans="1:20" x14ac:dyDescent="0.25">
      <c r="A6307" s="5">
        <f>6300</f>
      </c>
      <c r="B6307" s="5" t="s">
        <v>6326</v>
      </c>
      <c r="C6307" s="5" t="s">
        <v>27</v>
      </c>
      <c r="D6307" s="5" t="s">
        <v>26</v>
      </c>
      <c r="E6307" s="5">
        <v>21</v>
      </c>
      <c r="F6307" s="5">
        <v>60</v>
      </c>
      <c r="G6307" s="5">
        <v>1</v>
      </c>
      <c r="H6307" s="5">
        <v>20</v>
      </c>
      <c r="I6307" s="5">
        <v>23</v>
      </c>
      <c r="J6307" s="5">
        <v>1</v>
      </c>
      <c r="K6307" s="5">
        <v>20</v>
      </c>
      <c r="L6307" s="5">
        <v>24</v>
      </c>
      <c r="M6307" s="5">
        <v>1</v>
      </c>
      <c r="N6307" s="5">
        <v>20</v>
      </c>
      <c r="O6307" s="5">
        <v>22</v>
      </c>
      <c r="P6307" s="5">
        <v>10</v>
      </c>
      <c r="Q6307" s="5">
        <v>20</v>
      </c>
      <c r="R6307" s="5">
        <v>26</v>
      </c>
      <c r="S6307" s="5" t="s">
        <v>26</v>
      </c>
      <c r="T6307" s="5"/>
    </row>
    <row r="6308" spans="1:20" x14ac:dyDescent="0.25">
      <c r="A6308" s="5">
        <f>6301</f>
      </c>
      <c r="B6308" s="5" t="s">
        <v>6327</v>
      </c>
      <c r="C6308" s="5" t="s">
        <v>27</v>
      </c>
      <c r="D6308" s="5" t="s">
        <v>26</v>
      </c>
      <c r="E6308" s="5">
        <v>21</v>
      </c>
      <c r="F6308" s="5">
        <v>60</v>
      </c>
      <c r="G6308" s="5">
        <v>1</v>
      </c>
      <c r="H6308" s="5">
        <v>20</v>
      </c>
      <c r="I6308" s="5">
        <v>23</v>
      </c>
      <c r="J6308" s="5">
        <v>1</v>
      </c>
      <c r="K6308" s="5">
        <v>20</v>
      </c>
      <c r="L6308" s="5">
        <v>24</v>
      </c>
      <c r="M6308" s="5">
        <v>1</v>
      </c>
      <c r="N6308" s="5">
        <v>20</v>
      </c>
      <c r="O6308" s="5">
        <v>22</v>
      </c>
      <c r="P6308" s="5">
        <v>10</v>
      </c>
      <c r="Q6308" s="5">
        <v>20</v>
      </c>
      <c r="R6308" s="5">
        <v>26</v>
      </c>
      <c r="S6308" s="5" t="s">
        <v>26</v>
      </c>
      <c r="T6308" s="5"/>
    </row>
    <row r="6309" spans="1:20" x14ac:dyDescent="0.25">
      <c r="A6309" s="5">
        <f>6302</f>
      </c>
      <c r="B6309" s="5" t="s">
        <v>6328</v>
      </c>
      <c r="C6309" s="5" t="s">
        <v>27</v>
      </c>
      <c r="D6309" s="5" t="s">
        <v>26</v>
      </c>
      <c r="E6309" s="5">
        <v>21</v>
      </c>
      <c r="F6309" s="5">
        <v>60</v>
      </c>
      <c r="G6309" s="5">
        <v>1</v>
      </c>
      <c r="H6309" s="5">
        <v>20</v>
      </c>
      <c r="I6309" s="5">
        <v>23</v>
      </c>
      <c r="J6309" s="5">
        <v>1</v>
      </c>
      <c r="K6309" s="5">
        <v>20</v>
      </c>
      <c r="L6309" s="5">
        <v>24</v>
      </c>
      <c r="M6309" s="5">
        <v>1</v>
      </c>
      <c r="N6309" s="5">
        <v>20</v>
      </c>
      <c r="O6309" s="5">
        <v>22</v>
      </c>
      <c r="P6309" s="5">
        <v>10</v>
      </c>
      <c r="Q6309" s="5">
        <v>20</v>
      </c>
      <c r="R6309" s="5">
        <v>26</v>
      </c>
      <c r="S6309" s="5" t="s">
        <v>26</v>
      </c>
      <c r="T6309" s="5"/>
    </row>
    <row r="6310" spans="1:20" x14ac:dyDescent="0.25">
      <c r="A6310" s="5">
        <f>6303</f>
      </c>
      <c r="B6310" s="5" t="s">
        <v>6329</v>
      </c>
      <c r="C6310" s="5" t="s">
        <v>27</v>
      </c>
      <c r="D6310" s="5" t="s">
        <v>26</v>
      </c>
      <c r="E6310" s="5">
        <v>21</v>
      </c>
      <c r="F6310" s="5">
        <v>60</v>
      </c>
      <c r="G6310" s="5">
        <v>1</v>
      </c>
      <c r="H6310" s="5">
        <v>20</v>
      </c>
      <c r="I6310" s="5">
        <v>23</v>
      </c>
      <c r="J6310" s="5">
        <v>1</v>
      </c>
      <c r="K6310" s="5">
        <v>20</v>
      </c>
      <c r="L6310" s="5">
        <v>24</v>
      </c>
      <c r="M6310" s="5">
        <v>1</v>
      </c>
      <c r="N6310" s="5">
        <v>20</v>
      </c>
      <c r="O6310" s="5">
        <v>22</v>
      </c>
      <c r="P6310" s="5">
        <v>10</v>
      </c>
      <c r="Q6310" s="5">
        <v>20</v>
      </c>
      <c r="R6310" s="5">
        <v>26</v>
      </c>
      <c r="S6310" s="5" t="s">
        <v>26</v>
      </c>
      <c r="T6310" s="5"/>
    </row>
    <row r="6311" spans="1:20" x14ac:dyDescent="0.25">
      <c r="A6311" s="5">
        <f>6304</f>
      </c>
      <c r="B6311" s="5" t="s">
        <v>6330</v>
      </c>
      <c r="C6311" s="5" t="s">
        <v>27</v>
      </c>
      <c r="D6311" s="5" t="s">
        <v>26</v>
      </c>
      <c r="E6311" s="5">
        <v>21</v>
      </c>
      <c r="F6311" s="5">
        <v>60</v>
      </c>
      <c r="G6311" s="5">
        <v>1</v>
      </c>
      <c r="H6311" s="5">
        <v>20</v>
      </c>
      <c r="I6311" s="5">
        <v>23</v>
      </c>
      <c r="J6311" s="5">
        <v>1</v>
      </c>
      <c r="K6311" s="5">
        <v>20</v>
      </c>
      <c r="L6311" s="5">
        <v>24</v>
      </c>
      <c r="M6311" s="5">
        <v>1</v>
      </c>
      <c r="N6311" s="5">
        <v>20</v>
      </c>
      <c r="O6311" s="5">
        <v>22</v>
      </c>
      <c r="P6311" s="5">
        <v>10</v>
      </c>
      <c r="Q6311" s="5">
        <v>20</v>
      </c>
      <c r="R6311" s="5">
        <v>26</v>
      </c>
      <c r="S6311" s="5" t="s">
        <v>26</v>
      </c>
      <c r="T6311" s="5"/>
    </row>
    <row r="6312" spans="1:20" x14ac:dyDescent="0.25">
      <c r="A6312" s="5">
        <f>6305</f>
      </c>
      <c r="B6312" s="5" t="s">
        <v>6331</v>
      </c>
      <c r="C6312" s="5" t="s">
        <v>27</v>
      </c>
      <c r="D6312" s="5" t="s">
        <v>26</v>
      </c>
      <c r="E6312" s="5">
        <v>21</v>
      </c>
      <c r="F6312" s="5">
        <v>60</v>
      </c>
      <c r="G6312" s="5">
        <v>1</v>
      </c>
      <c r="H6312" s="5">
        <v>20</v>
      </c>
      <c r="I6312" s="5">
        <v>23</v>
      </c>
      <c r="J6312" s="5">
        <v>1</v>
      </c>
      <c r="K6312" s="5">
        <v>20</v>
      </c>
      <c r="L6312" s="5">
        <v>24</v>
      </c>
      <c r="M6312" s="5">
        <v>1</v>
      </c>
      <c r="N6312" s="5">
        <v>20</v>
      </c>
      <c r="O6312" s="5">
        <v>22</v>
      </c>
      <c r="P6312" s="5">
        <v>10</v>
      </c>
      <c r="Q6312" s="5">
        <v>20</v>
      </c>
      <c r="R6312" s="5">
        <v>26</v>
      </c>
      <c r="S6312" s="5" t="s">
        <v>26</v>
      </c>
      <c r="T6312" s="5"/>
    </row>
    <row r="6313" spans="1:20" x14ac:dyDescent="0.25">
      <c r="A6313" s="5">
        <f>6306</f>
      </c>
      <c r="B6313" s="5" t="s">
        <v>6332</v>
      </c>
      <c r="C6313" s="5" t="s">
        <v>27</v>
      </c>
      <c r="D6313" s="5" t="s">
        <v>26</v>
      </c>
      <c r="E6313" s="5">
        <v>21</v>
      </c>
      <c r="F6313" s="5">
        <v>60</v>
      </c>
      <c r="G6313" s="5">
        <v>1</v>
      </c>
      <c r="H6313" s="5">
        <v>20</v>
      </c>
      <c r="I6313" s="5">
        <v>23</v>
      </c>
      <c r="J6313" s="5">
        <v>1</v>
      </c>
      <c r="K6313" s="5">
        <v>20</v>
      </c>
      <c r="L6313" s="5">
        <v>24</v>
      </c>
      <c r="M6313" s="5">
        <v>1</v>
      </c>
      <c r="N6313" s="5">
        <v>20</v>
      </c>
      <c r="O6313" s="5">
        <v>22</v>
      </c>
      <c r="P6313" s="5">
        <v>10</v>
      </c>
      <c r="Q6313" s="5">
        <v>20</v>
      </c>
      <c r="R6313" s="5">
        <v>26</v>
      </c>
      <c r="S6313" s="5" t="s">
        <v>26</v>
      </c>
      <c r="T6313" s="5"/>
    </row>
    <row r="6314" spans="1:20" x14ac:dyDescent="0.25">
      <c r="A6314" s="5">
        <f>6307</f>
      </c>
      <c r="B6314" s="5" t="s">
        <v>6333</v>
      </c>
      <c r="C6314" s="5" t="s">
        <v>27</v>
      </c>
      <c r="D6314" s="5" t="s">
        <v>26</v>
      </c>
      <c r="E6314" s="5">
        <v>21</v>
      </c>
      <c r="F6314" s="5">
        <v>60</v>
      </c>
      <c r="G6314" s="5">
        <v>1</v>
      </c>
      <c r="H6314" s="5">
        <v>20</v>
      </c>
      <c r="I6314" s="5">
        <v>23</v>
      </c>
      <c r="J6314" s="5">
        <v>1</v>
      </c>
      <c r="K6314" s="5">
        <v>20</v>
      </c>
      <c r="L6314" s="5">
        <v>24</v>
      </c>
      <c r="M6314" s="5">
        <v>1</v>
      </c>
      <c r="N6314" s="5">
        <v>20</v>
      </c>
      <c r="O6314" s="5">
        <v>22</v>
      </c>
      <c r="P6314" s="5">
        <v>10</v>
      </c>
      <c r="Q6314" s="5">
        <v>20</v>
      </c>
      <c r="R6314" s="5">
        <v>26</v>
      </c>
      <c r="S6314" s="5" t="s">
        <v>26</v>
      </c>
      <c r="T6314" s="5"/>
    </row>
    <row r="6315" spans="1:20" x14ac:dyDescent="0.25">
      <c r="A6315" s="5">
        <f>6308</f>
      </c>
      <c r="B6315" s="5" t="s">
        <v>6334</v>
      </c>
      <c r="C6315" s="5" t="s">
        <v>27</v>
      </c>
      <c r="D6315" s="5" t="s">
        <v>26</v>
      </c>
      <c r="E6315" s="5">
        <v>21</v>
      </c>
      <c r="F6315" s="5">
        <v>60</v>
      </c>
      <c r="G6315" s="5">
        <v>1</v>
      </c>
      <c r="H6315" s="5">
        <v>20</v>
      </c>
      <c r="I6315" s="5">
        <v>23</v>
      </c>
      <c r="J6315" s="5">
        <v>1</v>
      </c>
      <c r="K6315" s="5">
        <v>20</v>
      </c>
      <c r="L6315" s="5">
        <v>24</v>
      </c>
      <c r="M6315" s="5">
        <v>1</v>
      </c>
      <c r="N6315" s="5">
        <v>20</v>
      </c>
      <c r="O6315" s="5">
        <v>22</v>
      </c>
      <c r="P6315" s="5">
        <v>10</v>
      </c>
      <c r="Q6315" s="5">
        <v>20</v>
      </c>
      <c r="R6315" s="5">
        <v>26</v>
      </c>
      <c r="S6315" s="5" t="s">
        <v>26</v>
      </c>
      <c r="T6315" s="5"/>
    </row>
    <row r="6316" spans="1:20" x14ac:dyDescent="0.25">
      <c r="A6316" s="5">
        <f>6309</f>
      </c>
      <c r="B6316" s="5" t="s">
        <v>6335</v>
      </c>
      <c r="C6316" s="5" t="s">
        <v>27</v>
      </c>
      <c r="D6316" s="5" t="s">
        <v>26</v>
      </c>
      <c r="E6316" s="5">
        <v>21</v>
      </c>
      <c r="F6316" s="5">
        <v>60</v>
      </c>
      <c r="G6316" s="5">
        <v>1</v>
      </c>
      <c r="H6316" s="5">
        <v>20</v>
      </c>
      <c r="I6316" s="5">
        <v>23</v>
      </c>
      <c r="J6316" s="5">
        <v>1</v>
      </c>
      <c r="K6316" s="5">
        <v>20</v>
      </c>
      <c r="L6316" s="5">
        <v>24</v>
      </c>
      <c r="M6316" s="5">
        <v>1</v>
      </c>
      <c r="N6316" s="5">
        <v>20</v>
      </c>
      <c r="O6316" s="5">
        <v>22</v>
      </c>
      <c r="P6316" s="5">
        <v>10</v>
      </c>
      <c r="Q6316" s="5">
        <v>20</v>
      </c>
      <c r="R6316" s="5">
        <v>26</v>
      </c>
      <c r="S6316" s="5" t="s">
        <v>26</v>
      </c>
      <c r="T6316" s="5"/>
    </row>
    <row r="6317" spans="1:20" x14ac:dyDescent="0.25">
      <c r="A6317" s="5">
        <f>6310</f>
      </c>
      <c r="B6317" s="5" t="s">
        <v>6336</v>
      </c>
      <c r="C6317" s="5" t="s">
        <v>27</v>
      </c>
      <c r="D6317" s="5" t="s">
        <v>26</v>
      </c>
      <c r="E6317" s="5">
        <v>21</v>
      </c>
      <c r="F6317" s="5">
        <v>60</v>
      </c>
      <c r="G6317" s="5">
        <v>1</v>
      </c>
      <c r="H6317" s="5">
        <v>20</v>
      </c>
      <c r="I6317" s="5">
        <v>23</v>
      </c>
      <c r="J6317" s="5">
        <v>1</v>
      </c>
      <c r="K6317" s="5">
        <v>20</v>
      </c>
      <c r="L6317" s="5">
        <v>24</v>
      </c>
      <c r="M6317" s="5">
        <v>1</v>
      </c>
      <c r="N6317" s="5">
        <v>20</v>
      </c>
      <c r="O6317" s="5">
        <v>22</v>
      </c>
      <c r="P6317" s="5">
        <v>10</v>
      </c>
      <c r="Q6317" s="5">
        <v>20</v>
      </c>
      <c r="R6317" s="5">
        <v>26</v>
      </c>
      <c r="S6317" s="5" t="s">
        <v>26</v>
      </c>
      <c r="T6317" s="5"/>
    </row>
    <row r="6318" spans="1:20" x14ac:dyDescent="0.25">
      <c r="A6318" s="5">
        <f>6311</f>
      </c>
      <c r="B6318" s="5" t="s">
        <v>6337</v>
      </c>
      <c r="C6318" s="5" t="s">
        <v>27</v>
      </c>
      <c r="D6318" s="5" t="s">
        <v>26</v>
      </c>
      <c r="E6318" s="5">
        <v>21</v>
      </c>
      <c r="F6318" s="5">
        <v>60</v>
      </c>
      <c r="G6318" s="5">
        <v>1</v>
      </c>
      <c r="H6318" s="5">
        <v>20</v>
      </c>
      <c r="I6318" s="5">
        <v>23</v>
      </c>
      <c r="J6318" s="5">
        <v>1</v>
      </c>
      <c r="K6318" s="5">
        <v>20</v>
      </c>
      <c r="L6318" s="5">
        <v>24</v>
      </c>
      <c r="M6318" s="5">
        <v>1</v>
      </c>
      <c r="N6318" s="5">
        <v>20</v>
      </c>
      <c r="O6318" s="5">
        <v>22</v>
      </c>
      <c r="P6318" s="5">
        <v>10</v>
      </c>
      <c r="Q6318" s="5">
        <v>20</v>
      </c>
      <c r="R6318" s="5">
        <v>26</v>
      </c>
      <c r="S6318" s="5" t="s">
        <v>26</v>
      </c>
      <c r="T6318" s="5"/>
    </row>
    <row r="6319" spans="1:20" x14ac:dyDescent="0.25">
      <c r="A6319" s="5">
        <f>6312</f>
      </c>
      <c r="B6319" s="5" t="s">
        <v>6338</v>
      </c>
      <c r="C6319" s="5" t="s">
        <v>27</v>
      </c>
      <c r="D6319" s="5" t="s">
        <v>26</v>
      </c>
      <c r="E6319" s="5">
        <v>21</v>
      </c>
      <c r="F6319" s="5">
        <v>60</v>
      </c>
      <c r="G6319" s="5">
        <v>1</v>
      </c>
      <c r="H6319" s="5">
        <v>20</v>
      </c>
      <c r="I6319" s="5">
        <v>23</v>
      </c>
      <c r="J6319" s="5">
        <v>1</v>
      </c>
      <c r="K6319" s="5">
        <v>20</v>
      </c>
      <c r="L6319" s="5">
        <v>24</v>
      </c>
      <c r="M6319" s="5">
        <v>1</v>
      </c>
      <c r="N6319" s="5">
        <v>20</v>
      </c>
      <c r="O6319" s="5">
        <v>22</v>
      </c>
      <c r="P6319" s="5">
        <v>10</v>
      </c>
      <c r="Q6319" s="5">
        <v>20</v>
      </c>
      <c r="R6319" s="5">
        <v>26</v>
      </c>
      <c r="S6319" s="5" t="s">
        <v>26</v>
      </c>
      <c r="T6319" s="5"/>
    </row>
    <row r="6320" spans="1:20" x14ac:dyDescent="0.25">
      <c r="A6320" s="5">
        <f>6313</f>
      </c>
      <c r="B6320" s="5" t="s">
        <v>6339</v>
      </c>
      <c r="C6320" s="5" t="s">
        <v>27</v>
      </c>
      <c r="D6320" s="5" t="s">
        <v>26</v>
      </c>
      <c r="E6320" s="5">
        <v>21</v>
      </c>
      <c r="F6320" s="5">
        <v>60</v>
      </c>
      <c r="G6320" s="5">
        <v>1</v>
      </c>
      <c r="H6320" s="5">
        <v>20</v>
      </c>
      <c r="I6320" s="5">
        <v>23</v>
      </c>
      <c r="J6320" s="5">
        <v>1</v>
      </c>
      <c r="K6320" s="5">
        <v>20</v>
      </c>
      <c r="L6320" s="5">
        <v>24</v>
      </c>
      <c r="M6320" s="5">
        <v>1</v>
      </c>
      <c r="N6320" s="5">
        <v>20</v>
      </c>
      <c r="O6320" s="5">
        <v>22</v>
      </c>
      <c r="P6320" s="5">
        <v>10</v>
      </c>
      <c r="Q6320" s="5">
        <v>20</v>
      </c>
      <c r="R6320" s="5">
        <v>26</v>
      </c>
      <c r="S6320" s="5" t="s">
        <v>26</v>
      </c>
      <c r="T6320" s="5"/>
    </row>
    <row r="6321" spans="1:20" x14ac:dyDescent="0.25">
      <c r="A6321" s="5">
        <f>6314</f>
      </c>
      <c r="B6321" s="5" t="s">
        <v>6340</v>
      </c>
      <c r="C6321" s="5" t="s">
        <v>27</v>
      </c>
      <c r="D6321" s="5" t="s">
        <v>26</v>
      </c>
      <c r="E6321" s="5">
        <v>21</v>
      </c>
      <c r="F6321" s="5">
        <v>60</v>
      </c>
      <c r="G6321" s="5">
        <v>1</v>
      </c>
      <c r="H6321" s="5">
        <v>20</v>
      </c>
      <c r="I6321" s="5">
        <v>23</v>
      </c>
      <c r="J6321" s="5">
        <v>1</v>
      </c>
      <c r="K6321" s="5">
        <v>20</v>
      </c>
      <c r="L6321" s="5">
        <v>24</v>
      </c>
      <c r="M6321" s="5">
        <v>1</v>
      </c>
      <c r="N6321" s="5">
        <v>20</v>
      </c>
      <c r="O6321" s="5">
        <v>22</v>
      </c>
      <c r="P6321" s="5">
        <v>10</v>
      </c>
      <c r="Q6321" s="5">
        <v>20</v>
      </c>
      <c r="R6321" s="5">
        <v>26</v>
      </c>
      <c r="S6321" s="5" t="s">
        <v>26</v>
      </c>
      <c r="T6321" s="5"/>
    </row>
    <row r="6322" spans="1:20" x14ac:dyDescent="0.25">
      <c r="A6322" s="5">
        <f>6315</f>
      </c>
      <c r="B6322" s="5" t="s">
        <v>6341</v>
      </c>
      <c r="C6322" s="5" t="s">
        <v>27</v>
      </c>
      <c r="D6322" s="5" t="s">
        <v>26</v>
      </c>
      <c r="E6322" s="5">
        <v>21</v>
      </c>
      <c r="F6322" s="5">
        <v>60</v>
      </c>
      <c r="G6322" s="5">
        <v>1</v>
      </c>
      <c r="H6322" s="5">
        <v>20</v>
      </c>
      <c r="I6322" s="5">
        <v>23</v>
      </c>
      <c r="J6322" s="5">
        <v>1</v>
      </c>
      <c r="K6322" s="5">
        <v>20</v>
      </c>
      <c r="L6322" s="5">
        <v>24</v>
      </c>
      <c r="M6322" s="5">
        <v>1</v>
      </c>
      <c r="N6322" s="5">
        <v>20</v>
      </c>
      <c r="O6322" s="5">
        <v>22</v>
      </c>
      <c r="P6322" s="5">
        <v>10</v>
      </c>
      <c r="Q6322" s="5">
        <v>20</v>
      </c>
      <c r="R6322" s="5">
        <v>26</v>
      </c>
      <c r="S6322" s="5" t="s">
        <v>26</v>
      </c>
      <c r="T6322" s="5"/>
    </row>
    <row r="6323" spans="1:20" x14ac:dyDescent="0.25">
      <c r="A6323" s="5">
        <f>6316</f>
      </c>
      <c r="B6323" s="5" t="s">
        <v>6342</v>
      </c>
      <c r="C6323" s="5" t="s">
        <v>27</v>
      </c>
      <c r="D6323" s="5" t="s">
        <v>26</v>
      </c>
      <c r="E6323" s="5">
        <v>21</v>
      </c>
      <c r="F6323" s="5">
        <v>60</v>
      </c>
      <c r="G6323" s="5">
        <v>1</v>
      </c>
      <c r="H6323" s="5">
        <v>20</v>
      </c>
      <c r="I6323" s="5">
        <v>23</v>
      </c>
      <c r="J6323" s="5">
        <v>1</v>
      </c>
      <c r="K6323" s="5">
        <v>20</v>
      </c>
      <c r="L6323" s="5">
        <v>24</v>
      </c>
      <c r="M6323" s="5">
        <v>1</v>
      </c>
      <c r="N6323" s="5">
        <v>20</v>
      </c>
      <c r="O6323" s="5">
        <v>22</v>
      </c>
      <c r="P6323" s="5">
        <v>10</v>
      </c>
      <c r="Q6323" s="5">
        <v>20</v>
      </c>
      <c r="R6323" s="5">
        <v>26</v>
      </c>
      <c r="S6323" s="5" t="s">
        <v>26</v>
      </c>
      <c r="T6323" s="5"/>
    </row>
    <row r="6324" spans="1:20" x14ac:dyDescent="0.25">
      <c r="A6324" s="5">
        <f>6317</f>
      </c>
      <c r="B6324" s="5" t="s">
        <v>6343</v>
      </c>
      <c r="C6324" s="5" t="s">
        <v>27</v>
      </c>
      <c r="D6324" s="5" t="s">
        <v>26</v>
      </c>
      <c r="E6324" s="5">
        <v>21</v>
      </c>
      <c r="F6324" s="5">
        <v>60</v>
      </c>
      <c r="G6324" s="5">
        <v>1</v>
      </c>
      <c r="H6324" s="5">
        <v>20</v>
      </c>
      <c r="I6324" s="5">
        <v>23</v>
      </c>
      <c r="J6324" s="5">
        <v>1</v>
      </c>
      <c r="K6324" s="5">
        <v>20</v>
      </c>
      <c r="L6324" s="5">
        <v>24</v>
      </c>
      <c r="M6324" s="5">
        <v>1</v>
      </c>
      <c r="N6324" s="5">
        <v>20</v>
      </c>
      <c r="O6324" s="5">
        <v>22</v>
      </c>
      <c r="P6324" s="5">
        <v>10</v>
      </c>
      <c r="Q6324" s="5">
        <v>20</v>
      </c>
      <c r="R6324" s="5">
        <v>26</v>
      </c>
      <c r="S6324" s="5" t="s">
        <v>26</v>
      </c>
      <c r="T6324" s="5"/>
    </row>
    <row r="6325" spans="1:20" x14ac:dyDescent="0.25">
      <c r="A6325" s="5">
        <f>6318</f>
      </c>
      <c r="B6325" s="5" t="s">
        <v>6344</v>
      </c>
      <c r="C6325" s="5" t="s">
        <v>27</v>
      </c>
      <c r="D6325" s="5" t="s">
        <v>26</v>
      </c>
      <c r="E6325" s="5">
        <v>21</v>
      </c>
      <c r="F6325" s="5">
        <v>60</v>
      </c>
      <c r="G6325" s="5">
        <v>1</v>
      </c>
      <c r="H6325" s="5">
        <v>20</v>
      </c>
      <c r="I6325" s="5">
        <v>23</v>
      </c>
      <c r="J6325" s="5">
        <v>1</v>
      </c>
      <c r="K6325" s="5">
        <v>20</v>
      </c>
      <c r="L6325" s="5">
        <v>24</v>
      </c>
      <c r="M6325" s="5">
        <v>1</v>
      </c>
      <c r="N6325" s="5">
        <v>20</v>
      </c>
      <c r="O6325" s="5">
        <v>22</v>
      </c>
      <c r="P6325" s="5">
        <v>10</v>
      </c>
      <c r="Q6325" s="5">
        <v>20</v>
      </c>
      <c r="R6325" s="5">
        <v>26</v>
      </c>
      <c r="S6325" s="5" t="s">
        <v>26</v>
      </c>
      <c r="T6325" s="5"/>
    </row>
    <row r="6326" spans="1:20" x14ac:dyDescent="0.25">
      <c r="A6326" s="5">
        <f>6319</f>
      </c>
      <c r="B6326" s="5" t="s">
        <v>6345</v>
      </c>
      <c r="C6326" s="5" t="s">
        <v>27</v>
      </c>
      <c r="D6326" s="5" t="s">
        <v>26</v>
      </c>
      <c r="E6326" s="5">
        <v>21</v>
      </c>
      <c r="F6326" s="5">
        <v>60</v>
      </c>
      <c r="G6326" s="5">
        <v>1</v>
      </c>
      <c r="H6326" s="5">
        <v>20</v>
      </c>
      <c r="I6326" s="5">
        <v>23</v>
      </c>
      <c r="J6326" s="5">
        <v>1</v>
      </c>
      <c r="K6326" s="5">
        <v>20</v>
      </c>
      <c r="L6326" s="5">
        <v>24</v>
      </c>
      <c r="M6326" s="5">
        <v>1</v>
      </c>
      <c r="N6326" s="5">
        <v>20</v>
      </c>
      <c r="O6326" s="5">
        <v>22</v>
      </c>
      <c r="P6326" s="5">
        <v>10</v>
      </c>
      <c r="Q6326" s="5">
        <v>20</v>
      </c>
      <c r="R6326" s="5">
        <v>26</v>
      </c>
      <c r="S6326" s="5" t="s">
        <v>26</v>
      </c>
      <c r="T6326" s="5"/>
    </row>
    <row r="6327" spans="1:20" x14ac:dyDescent="0.25">
      <c r="A6327" s="5">
        <f>6320</f>
      </c>
      <c r="B6327" s="5" t="s">
        <v>6346</v>
      </c>
      <c r="C6327" s="5" t="s">
        <v>27</v>
      </c>
      <c r="D6327" s="5" t="s">
        <v>26</v>
      </c>
      <c r="E6327" s="5">
        <v>21</v>
      </c>
      <c r="F6327" s="5">
        <v>60</v>
      </c>
      <c r="G6327" s="5">
        <v>1</v>
      </c>
      <c r="H6327" s="5">
        <v>20</v>
      </c>
      <c r="I6327" s="5">
        <v>23</v>
      </c>
      <c r="J6327" s="5">
        <v>1</v>
      </c>
      <c r="K6327" s="5">
        <v>20</v>
      </c>
      <c r="L6327" s="5">
        <v>24</v>
      </c>
      <c r="M6327" s="5">
        <v>1</v>
      </c>
      <c r="N6327" s="5">
        <v>20</v>
      </c>
      <c r="O6327" s="5">
        <v>22</v>
      </c>
      <c r="P6327" s="5">
        <v>10</v>
      </c>
      <c r="Q6327" s="5">
        <v>20</v>
      </c>
      <c r="R6327" s="5">
        <v>26</v>
      </c>
      <c r="S6327" s="5" t="s">
        <v>26</v>
      </c>
      <c r="T6327" s="5"/>
    </row>
    <row r="6328" spans="1:20" x14ac:dyDescent="0.25">
      <c r="A6328" s="5">
        <f>6321</f>
      </c>
      <c r="B6328" s="5" t="s">
        <v>6347</v>
      </c>
      <c r="C6328" s="5" t="s">
        <v>27</v>
      </c>
      <c r="D6328" s="5" t="s">
        <v>26</v>
      </c>
      <c r="E6328" s="5">
        <v>21</v>
      </c>
      <c r="F6328" s="5">
        <v>60</v>
      </c>
      <c r="G6328" s="5">
        <v>1</v>
      </c>
      <c r="H6328" s="5">
        <v>20</v>
      </c>
      <c r="I6328" s="5">
        <v>23</v>
      </c>
      <c r="J6328" s="5">
        <v>1</v>
      </c>
      <c r="K6328" s="5">
        <v>20</v>
      </c>
      <c r="L6328" s="5">
        <v>24</v>
      </c>
      <c r="M6328" s="5">
        <v>1</v>
      </c>
      <c r="N6328" s="5">
        <v>20</v>
      </c>
      <c r="O6328" s="5">
        <v>22</v>
      </c>
      <c r="P6328" s="5">
        <v>10</v>
      </c>
      <c r="Q6328" s="5">
        <v>20</v>
      </c>
      <c r="R6328" s="5">
        <v>26</v>
      </c>
      <c r="S6328" s="5" t="s">
        <v>26</v>
      </c>
      <c r="T6328" s="5"/>
    </row>
    <row r="6329" spans="1:20" x14ac:dyDescent="0.25">
      <c r="A6329" s="5">
        <f>6322</f>
      </c>
      <c r="B6329" s="5" t="s">
        <v>6348</v>
      </c>
      <c r="C6329" s="5" t="s">
        <v>27</v>
      </c>
      <c r="D6329" s="5" t="s">
        <v>26</v>
      </c>
      <c r="E6329" s="5">
        <v>21</v>
      </c>
      <c r="F6329" s="5">
        <v>60</v>
      </c>
      <c r="G6329" s="5">
        <v>1</v>
      </c>
      <c r="H6329" s="5">
        <v>20</v>
      </c>
      <c r="I6329" s="5">
        <v>23</v>
      </c>
      <c r="J6329" s="5">
        <v>1</v>
      </c>
      <c r="K6329" s="5">
        <v>20</v>
      </c>
      <c r="L6329" s="5">
        <v>24</v>
      </c>
      <c r="M6329" s="5">
        <v>1</v>
      </c>
      <c r="N6329" s="5">
        <v>20</v>
      </c>
      <c r="O6329" s="5">
        <v>22</v>
      </c>
      <c r="P6329" s="5">
        <v>10</v>
      </c>
      <c r="Q6329" s="5">
        <v>20</v>
      </c>
      <c r="R6329" s="5">
        <v>26</v>
      </c>
      <c r="S6329" s="5" t="s">
        <v>26</v>
      </c>
      <c r="T6329" s="5"/>
    </row>
    <row r="6330" spans="1:20" x14ac:dyDescent="0.25">
      <c r="A6330" s="5">
        <f>6323</f>
      </c>
      <c r="B6330" s="5" t="s">
        <v>6349</v>
      </c>
      <c r="C6330" s="5" t="s">
        <v>27</v>
      </c>
      <c r="D6330" s="5" t="s">
        <v>26</v>
      </c>
      <c r="E6330" s="5">
        <v>21</v>
      </c>
      <c r="F6330" s="5">
        <v>60</v>
      </c>
      <c r="G6330" s="5">
        <v>1</v>
      </c>
      <c r="H6330" s="5">
        <v>20</v>
      </c>
      <c r="I6330" s="5">
        <v>23</v>
      </c>
      <c r="J6330" s="5">
        <v>1</v>
      </c>
      <c r="K6330" s="5">
        <v>20</v>
      </c>
      <c r="L6330" s="5">
        <v>24</v>
      </c>
      <c r="M6330" s="5">
        <v>1</v>
      </c>
      <c r="N6330" s="5">
        <v>20</v>
      </c>
      <c r="O6330" s="5">
        <v>22</v>
      </c>
      <c r="P6330" s="5">
        <v>10</v>
      </c>
      <c r="Q6330" s="5">
        <v>20</v>
      </c>
      <c r="R6330" s="5">
        <v>26</v>
      </c>
      <c r="S6330" s="5" t="s">
        <v>26</v>
      </c>
      <c r="T6330" s="5"/>
    </row>
    <row r="6331" spans="1:20" x14ac:dyDescent="0.25">
      <c r="A6331" s="5">
        <f>6324</f>
      </c>
      <c r="B6331" s="5" t="s">
        <v>6350</v>
      </c>
      <c r="C6331" s="5" t="s">
        <v>27</v>
      </c>
      <c r="D6331" s="5" t="s">
        <v>26</v>
      </c>
      <c r="E6331" s="5">
        <v>21</v>
      </c>
      <c r="F6331" s="5">
        <v>60</v>
      </c>
      <c r="G6331" s="5">
        <v>1</v>
      </c>
      <c r="H6331" s="5">
        <v>20</v>
      </c>
      <c r="I6331" s="5">
        <v>23</v>
      </c>
      <c r="J6331" s="5">
        <v>1</v>
      </c>
      <c r="K6331" s="5">
        <v>20</v>
      </c>
      <c r="L6331" s="5">
        <v>24</v>
      </c>
      <c r="M6331" s="5">
        <v>1</v>
      </c>
      <c r="N6331" s="5">
        <v>20</v>
      </c>
      <c r="O6331" s="5">
        <v>22</v>
      </c>
      <c r="P6331" s="5">
        <v>10</v>
      </c>
      <c r="Q6331" s="5">
        <v>20</v>
      </c>
      <c r="R6331" s="5">
        <v>26</v>
      </c>
      <c r="S6331" s="5" t="s">
        <v>26</v>
      </c>
      <c r="T6331" s="5"/>
    </row>
    <row r="6332" spans="1:20" x14ac:dyDescent="0.25">
      <c r="A6332" s="5">
        <f>6325</f>
      </c>
      <c r="B6332" s="5" t="s">
        <v>6351</v>
      </c>
      <c r="C6332" s="5" t="s">
        <v>27</v>
      </c>
      <c r="D6332" s="5" t="s">
        <v>26</v>
      </c>
      <c r="E6332" s="5">
        <v>21</v>
      </c>
      <c r="F6332" s="5">
        <v>60</v>
      </c>
      <c r="G6332" s="5">
        <v>1</v>
      </c>
      <c r="H6332" s="5">
        <v>20</v>
      </c>
      <c r="I6332" s="5">
        <v>23</v>
      </c>
      <c r="J6332" s="5">
        <v>1</v>
      </c>
      <c r="K6332" s="5">
        <v>20</v>
      </c>
      <c r="L6332" s="5">
        <v>24</v>
      </c>
      <c r="M6332" s="5">
        <v>1</v>
      </c>
      <c r="N6332" s="5">
        <v>20</v>
      </c>
      <c r="O6332" s="5">
        <v>22</v>
      </c>
      <c r="P6332" s="5">
        <v>10</v>
      </c>
      <c r="Q6332" s="5">
        <v>20</v>
      </c>
      <c r="R6332" s="5">
        <v>26</v>
      </c>
      <c r="S6332" s="5" t="s">
        <v>26</v>
      </c>
      <c r="T6332" s="5"/>
    </row>
    <row r="6333" spans="1:20" x14ac:dyDescent="0.25">
      <c r="A6333" s="5">
        <f>6326</f>
      </c>
      <c r="B6333" s="5" t="s">
        <v>6352</v>
      </c>
      <c r="C6333" s="5" t="s">
        <v>27</v>
      </c>
      <c r="D6333" s="5" t="s">
        <v>26</v>
      </c>
      <c r="E6333" s="5">
        <v>21</v>
      </c>
      <c r="F6333" s="5">
        <v>60</v>
      </c>
      <c r="G6333" s="5">
        <v>1</v>
      </c>
      <c r="H6333" s="5">
        <v>20</v>
      </c>
      <c r="I6333" s="5">
        <v>23</v>
      </c>
      <c r="J6333" s="5">
        <v>1</v>
      </c>
      <c r="K6333" s="5">
        <v>20</v>
      </c>
      <c r="L6333" s="5">
        <v>24</v>
      </c>
      <c r="M6333" s="5">
        <v>1</v>
      </c>
      <c r="N6333" s="5">
        <v>20</v>
      </c>
      <c r="O6333" s="5">
        <v>22</v>
      </c>
      <c r="P6333" s="5">
        <v>10</v>
      </c>
      <c r="Q6333" s="5">
        <v>20</v>
      </c>
      <c r="R6333" s="5">
        <v>26</v>
      </c>
      <c r="S6333" s="5" t="s">
        <v>26</v>
      </c>
      <c r="T6333" s="5"/>
    </row>
    <row r="6334" spans="1:20" x14ac:dyDescent="0.25">
      <c r="A6334" s="5">
        <f>6327</f>
      </c>
      <c r="B6334" s="5" t="s">
        <v>6353</v>
      </c>
      <c r="C6334" s="5" t="s">
        <v>27</v>
      </c>
      <c r="D6334" s="5" t="s">
        <v>26</v>
      </c>
      <c r="E6334" s="5">
        <v>21</v>
      </c>
      <c r="F6334" s="5">
        <v>60</v>
      </c>
      <c r="G6334" s="5">
        <v>1</v>
      </c>
      <c r="H6334" s="5">
        <v>20</v>
      </c>
      <c r="I6334" s="5">
        <v>23</v>
      </c>
      <c r="J6334" s="5">
        <v>1</v>
      </c>
      <c r="K6334" s="5">
        <v>20</v>
      </c>
      <c r="L6334" s="5">
        <v>24</v>
      </c>
      <c r="M6334" s="5">
        <v>1</v>
      </c>
      <c r="N6334" s="5">
        <v>20</v>
      </c>
      <c r="O6334" s="5">
        <v>22</v>
      </c>
      <c r="P6334" s="5">
        <v>10</v>
      </c>
      <c r="Q6334" s="5">
        <v>20</v>
      </c>
      <c r="R6334" s="5">
        <v>26</v>
      </c>
      <c r="S6334" s="5" t="s">
        <v>26</v>
      </c>
      <c r="T6334" s="5"/>
    </row>
    <row r="6335" spans="1:20" x14ac:dyDescent="0.25">
      <c r="A6335" s="5">
        <f>6328</f>
      </c>
      <c r="B6335" s="5" t="s">
        <v>6354</v>
      </c>
      <c r="C6335" s="5" t="s">
        <v>27</v>
      </c>
      <c r="D6335" s="5" t="s">
        <v>26</v>
      </c>
      <c r="E6335" s="5">
        <v>21</v>
      </c>
      <c r="F6335" s="5">
        <v>60</v>
      </c>
      <c r="G6335" s="5">
        <v>1</v>
      </c>
      <c r="H6335" s="5">
        <v>20</v>
      </c>
      <c r="I6335" s="5">
        <v>23</v>
      </c>
      <c r="J6335" s="5">
        <v>1</v>
      </c>
      <c r="K6335" s="5">
        <v>20</v>
      </c>
      <c r="L6335" s="5">
        <v>24</v>
      </c>
      <c r="M6335" s="5">
        <v>1</v>
      </c>
      <c r="N6335" s="5">
        <v>20</v>
      </c>
      <c r="O6335" s="5">
        <v>22</v>
      </c>
      <c r="P6335" s="5">
        <v>10</v>
      </c>
      <c r="Q6335" s="5">
        <v>20</v>
      </c>
      <c r="R6335" s="5">
        <v>26</v>
      </c>
      <c r="S6335" s="5" t="s">
        <v>26</v>
      </c>
      <c r="T6335" s="5"/>
    </row>
    <row r="6336" spans="1:20" x14ac:dyDescent="0.25">
      <c r="A6336" s="5">
        <f>6329</f>
      </c>
      <c r="B6336" s="5" t="s">
        <v>6355</v>
      </c>
      <c r="C6336" s="5" t="s">
        <v>27</v>
      </c>
      <c r="D6336" s="5" t="s">
        <v>26</v>
      </c>
      <c r="E6336" s="5">
        <v>21</v>
      </c>
      <c r="F6336" s="5">
        <v>60</v>
      </c>
      <c r="G6336" s="5">
        <v>1</v>
      </c>
      <c r="H6336" s="5">
        <v>20</v>
      </c>
      <c r="I6336" s="5">
        <v>23</v>
      </c>
      <c r="J6336" s="5">
        <v>1</v>
      </c>
      <c r="K6336" s="5">
        <v>20</v>
      </c>
      <c r="L6336" s="5">
        <v>24</v>
      </c>
      <c r="M6336" s="5">
        <v>1</v>
      </c>
      <c r="N6336" s="5">
        <v>20</v>
      </c>
      <c r="O6336" s="5">
        <v>22</v>
      </c>
      <c r="P6336" s="5">
        <v>10</v>
      </c>
      <c r="Q6336" s="5">
        <v>20</v>
      </c>
      <c r="R6336" s="5">
        <v>26</v>
      </c>
      <c r="S6336" s="5" t="s">
        <v>26</v>
      </c>
      <c r="T6336" s="5"/>
    </row>
    <row r="6337" spans="1:20" x14ac:dyDescent="0.25">
      <c r="A6337" s="5">
        <f>6330</f>
      </c>
      <c r="B6337" s="5" t="s">
        <v>6356</v>
      </c>
      <c r="C6337" s="5" t="s">
        <v>27</v>
      </c>
      <c r="D6337" s="5" t="s">
        <v>26</v>
      </c>
      <c r="E6337" s="5">
        <v>21</v>
      </c>
      <c r="F6337" s="5">
        <v>60</v>
      </c>
      <c r="G6337" s="5">
        <v>1</v>
      </c>
      <c r="H6337" s="5">
        <v>20</v>
      </c>
      <c r="I6337" s="5">
        <v>23</v>
      </c>
      <c r="J6337" s="5">
        <v>1</v>
      </c>
      <c r="K6337" s="5">
        <v>20</v>
      </c>
      <c r="L6337" s="5">
        <v>24</v>
      </c>
      <c r="M6337" s="5">
        <v>1</v>
      </c>
      <c r="N6337" s="5">
        <v>20</v>
      </c>
      <c r="O6337" s="5">
        <v>22</v>
      </c>
      <c r="P6337" s="5">
        <v>10</v>
      </c>
      <c r="Q6337" s="5">
        <v>20</v>
      </c>
      <c r="R6337" s="5">
        <v>26</v>
      </c>
      <c r="S6337" s="5" t="s">
        <v>26</v>
      </c>
      <c r="T6337" s="5"/>
    </row>
    <row r="6338" spans="1:20" x14ac:dyDescent="0.25">
      <c r="A6338" s="5">
        <f>6331</f>
      </c>
      <c r="B6338" s="5" t="s">
        <v>6357</v>
      </c>
      <c r="C6338" s="5" t="s">
        <v>27</v>
      </c>
      <c r="D6338" s="5" t="s">
        <v>26</v>
      </c>
      <c r="E6338" s="5">
        <v>21</v>
      </c>
      <c r="F6338" s="5">
        <v>60</v>
      </c>
      <c r="G6338" s="5">
        <v>1</v>
      </c>
      <c r="H6338" s="5">
        <v>20</v>
      </c>
      <c r="I6338" s="5">
        <v>23</v>
      </c>
      <c r="J6338" s="5">
        <v>1</v>
      </c>
      <c r="K6338" s="5">
        <v>20</v>
      </c>
      <c r="L6338" s="5">
        <v>24</v>
      </c>
      <c r="M6338" s="5">
        <v>1</v>
      </c>
      <c r="N6338" s="5">
        <v>20</v>
      </c>
      <c r="O6338" s="5">
        <v>22</v>
      </c>
      <c r="P6338" s="5">
        <v>10</v>
      </c>
      <c r="Q6338" s="5">
        <v>20</v>
      </c>
      <c r="R6338" s="5">
        <v>26</v>
      </c>
      <c r="S6338" s="5" t="s">
        <v>26</v>
      </c>
      <c r="T6338" s="5"/>
    </row>
    <row r="6339" spans="1:20" x14ac:dyDescent="0.25">
      <c r="A6339" s="5">
        <f>6332</f>
      </c>
      <c r="B6339" s="5" t="s">
        <v>6358</v>
      </c>
      <c r="C6339" s="5" t="s">
        <v>27</v>
      </c>
      <c r="D6339" s="5" t="s">
        <v>26</v>
      </c>
      <c r="E6339" s="5">
        <v>21</v>
      </c>
      <c r="F6339" s="5">
        <v>60</v>
      </c>
      <c r="G6339" s="5">
        <v>1</v>
      </c>
      <c r="H6339" s="5">
        <v>20</v>
      </c>
      <c r="I6339" s="5">
        <v>23</v>
      </c>
      <c r="J6339" s="5">
        <v>1</v>
      </c>
      <c r="K6339" s="5">
        <v>20</v>
      </c>
      <c r="L6339" s="5">
        <v>24</v>
      </c>
      <c r="M6339" s="5">
        <v>1</v>
      </c>
      <c r="N6339" s="5">
        <v>20</v>
      </c>
      <c r="O6339" s="5">
        <v>22</v>
      </c>
      <c r="P6339" s="5">
        <v>10</v>
      </c>
      <c r="Q6339" s="5">
        <v>20</v>
      </c>
      <c r="R6339" s="5">
        <v>26</v>
      </c>
      <c r="S6339" s="5" t="s">
        <v>26</v>
      </c>
      <c r="T6339" s="5"/>
    </row>
    <row r="6340" spans="1:20" x14ac:dyDescent="0.25">
      <c r="A6340" s="5">
        <f>6333</f>
      </c>
      <c r="B6340" s="5" t="s">
        <v>6359</v>
      </c>
      <c r="C6340" s="5" t="s">
        <v>27</v>
      </c>
      <c r="D6340" s="5" t="s">
        <v>26</v>
      </c>
      <c r="E6340" s="5">
        <v>21</v>
      </c>
      <c r="F6340" s="5">
        <v>60</v>
      </c>
      <c r="G6340" s="5">
        <v>1</v>
      </c>
      <c r="H6340" s="5">
        <v>20</v>
      </c>
      <c r="I6340" s="5">
        <v>23</v>
      </c>
      <c r="J6340" s="5">
        <v>1</v>
      </c>
      <c r="K6340" s="5">
        <v>20</v>
      </c>
      <c r="L6340" s="5">
        <v>24</v>
      </c>
      <c r="M6340" s="5">
        <v>1</v>
      </c>
      <c r="N6340" s="5">
        <v>20</v>
      </c>
      <c r="O6340" s="5">
        <v>22</v>
      </c>
      <c r="P6340" s="5">
        <v>10</v>
      </c>
      <c r="Q6340" s="5">
        <v>20</v>
      </c>
      <c r="R6340" s="5">
        <v>26</v>
      </c>
      <c r="S6340" s="5" t="s">
        <v>26</v>
      </c>
      <c r="T6340" s="5"/>
    </row>
    <row r="6341" spans="1:20" x14ac:dyDescent="0.25">
      <c r="A6341" s="5">
        <f>6334</f>
      </c>
      <c r="B6341" s="5" t="s">
        <v>6360</v>
      </c>
      <c r="C6341" s="5" t="s">
        <v>27</v>
      </c>
      <c r="D6341" s="5" t="s">
        <v>26</v>
      </c>
      <c r="E6341" s="5">
        <v>21</v>
      </c>
      <c r="F6341" s="5">
        <v>60</v>
      </c>
      <c r="G6341" s="5">
        <v>1</v>
      </c>
      <c r="H6341" s="5">
        <v>20</v>
      </c>
      <c r="I6341" s="5">
        <v>23</v>
      </c>
      <c r="J6341" s="5">
        <v>1</v>
      </c>
      <c r="K6341" s="5">
        <v>20</v>
      </c>
      <c r="L6341" s="5">
        <v>24</v>
      </c>
      <c r="M6341" s="5">
        <v>1</v>
      </c>
      <c r="N6341" s="5">
        <v>20</v>
      </c>
      <c r="O6341" s="5">
        <v>22</v>
      </c>
      <c r="P6341" s="5">
        <v>10</v>
      </c>
      <c r="Q6341" s="5">
        <v>20</v>
      </c>
      <c r="R6341" s="5">
        <v>26</v>
      </c>
      <c r="S6341" s="5" t="s">
        <v>26</v>
      </c>
      <c r="T6341" s="5"/>
    </row>
    <row r="6342" spans="1:20" x14ac:dyDescent="0.25">
      <c r="A6342" s="5">
        <f>6335</f>
      </c>
      <c r="B6342" s="5" t="s">
        <v>6361</v>
      </c>
      <c r="C6342" s="5" t="s">
        <v>27</v>
      </c>
      <c r="D6342" s="5" t="s">
        <v>26</v>
      </c>
      <c r="E6342" s="5">
        <v>21</v>
      </c>
      <c r="F6342" s="5">
        <v>60</v>
      </c>
      <c r="G6342" s="5">
        <v>1</v>
      </c>
      <c r="H6342" s="5">
        <v>20</v>
      </c>
      <c r="I6342" s="5">
        <v>23</v>
      </c>
      <c r="J6342" s="5">
        <v>1</v>
      </c>
      <c r="K6342" s="5">
        <v>20</v>
      </c>
      <c r="L6342" s="5">
        <v>24</v>
      </c>
      <c r="M6342" s="5">
        <v>1</v>
      </c>
      <c r="N6342" s="5">
        <v>20</v>
      </c>
      <c r="O6342" s="5">
        <v>22</v>
      </c>
      <c r="P6342" s="5">
        <v>10</v>
      </c>
      <c r="Q6342" s="5">
        <v>20</v>
      </c>
      <c r="R6342" s="5">
        <v>26</v>
      </c>
      <c r="S6342" s="5" t="s">
        <v>26</v>
      </c>
      <c r="T6342" s="5"/>
    </row>
    <row r="6343" spans="1:20" x14ac:dyDescent="0.25">
      <c r="A6343" s="5">
        <f>6336</f>
      </c>
      <c r="B6343" s="5" t="s">
        <v>6362</v>
      </c>
      <c r="C6343" s="5" t="s">
        <v>27</v>
      </c>
      <c r="D6343" s="5" t="s">
        <v>26</v>
      </c>
      <c r="E6343" s="5">
        <v>21</v>
      </c>
      <c r="F6343" s="5">
        <v>60</v>
      </c>
      <c r="G6343" s="5">
        <v>1</v>
      </c>
      <c r="H6343" s="5">
        <v>20</v>
      </c>
      <c r="I6343" s="5">
        <v>23</v>
      </c>
      <c r="J6343" s="5">
        <v>1</v>
      </c>
      <c r="K6343" s="5">
        <v>20</v>
      </c>
      <c r="L6343" s="5">
        <v>24</v>
      </c>
      <c r="M6343" s="5">
        <v>1</v>
      </c>
      <c r="N6343" s="5">
        <v>20</v>
      </c>
      <c r="O6343" s="5">
        <v>22</v>
      </c>
      <c r="P6343" s="5">
        <v>10</v>
      </c>
      <c r="Q6343" s="5">
        <v>20</v>
      </c>
      <c r="R6343" s="5">
        <v>26</v>
      </c>
      <c r="S6343" s="5" t="s">
        <v>26</v>
      </c>
      <c r="T6343" s="5"/>
    </row>
    <row r="6344" spans="1:20" x14ac:dyDescent="0.25">
      <c r="A6344" s="5">
        <f>6337</f>
      </c>
      <c r="B6344" s="5" t="s">
        <v>6363</v>
      </c>
      <c r="C6344" s="5" t="s">
        <v>27</v>
      </c>
      <c r="D6344" s="5" t="s">
        <v>26</v>
      </c>
      <c r="E6344" s="5">
        <v>21</v>
      </c>
      <c r="F6344" s="5">
        <v>60</v>
      </c>
      <c r="G6344" s="5">
        <v>1</v>
      </c>
      <c r="H6344" s="5">
        <v>20</v>
      </c>
      <c r="I6344" s="5">
        <v>23</v>
      </c>
      <c r="J6344" s="5">
        <v>1</v>
      </c>
      <c r="K6344" s="5">
        <v>20</v>
      </c>
      <c r="L6344" s="5">
        <v>24</v>
      </c>
      <c r="M6344" s="5">
        <v>1</v>
      </c>
      <c r="N6344" s="5">
        <v>20</v>
      </c>
      <c r="O6344" s="5">
        <v>22</v>
      </c>
      <c r="P6344" s="5">
        <v>10</v>
      </c>
      <c r="Q6344" s="5">
        <v>20</v>
      </c>
      <c r="R6344" s="5">
        <v>26</v>
      </c>
      <c r="S6344" s="5" t="s">
        <v>26</v>
      </c>
      <c r="T6344" s="5"/>
    </row>
    <row r="6345" spans="1:20" x14ac:dyDescent="0.25">
      <c r="A6345" s="5">
        <f>6338</f>
      </c>
      <c r="B6345" s="5" t="s">
        <v>6364</v>
      </c>
      <c r="C6345" s="5" t="s">
        <v>27</v>
      </c>
      <c r="D6345" s="5" t="s">
        <v>26</v>
      </c>
      <c r="E6345" s="5">
        <v>21</v>
      </c>
      <c r="F6345" s="5">
        <v>60</v>
      </c>
      <c r="G6345" s="5">
        <v>1</v>
      </c>
      <c r="H6345" s="5">
        <v>20</v>
      </c>
      <c r="I6345" s="5">
        <v>23</v>
      </c>
      <c r="J6345" s="5">
        <v>1</v>
      </c>
      <c r="K6345" s="5">
        <v>20</v>
      </c>
      <c r="L6345" s="5">
        <v>24</v>
      </c>
      <c r="M6345" s="5">
        <v>1</v>
      </c>
      <c r="N6345" s="5">
        <v>20</v>
      </c>
      <c r="O6345" s="5">
        <v>22</v>
      </c>
      <c r="P6345" s="5">
        <v>10</v>
      </c>
      <c r="Q6345" s="5">
        <v>20</v>
      </c>
      <c r="R6345" s="5">
        <v>26</v>
      </c>
      <c r="S6345" s="5" t="s">
        <v>26</v>
      </c>
      <c r="T6345" s="5"/>
    </row>
    <row r="6346" spans="1:20" x14ac:dyDescent="0.25">
      <c r="A6346" s="5">
        <f>6339</f>
      </c>
      <c r="B6346" s="5" t="s">
        <v>6365</v>
      </c>
      <c r="C6346" s="5" t="s">
        <v>27</v>
      </c>
      <c r="D6346" s="5" t="s">
        <v>26</v>
      </c>
      <c r="E6346" s="5">
        <v>21</v>
      </c>
      <c r="F6346" s="5">
        <v>60</v>
      </c>
      <c r="G6346" s="5">
        <v>1</v>
      </c>
      <c r="H6346" s="5">
        <v>20</v>
      </c>
      <c r="I6346" s="5">
        <v>23</v>
      </c>
      <c r="J6346" s="5">
        <v>1</v>
      </c>
      <c r="K6346" s="5">
        <v>20</v>
      </c>
      <c r="L6346" s="5">
        <v>24</v>
      </c>
      <c r="M6346" s="5">
        <v>1</v>
      </c>
      <c r="N6346" s="5">
        <v>20</v>
      </c>
      <c r="O6346" s="5">
        <v>22</v>
      </c>
      <c r="P6346" s="5">
        <v>10</v>
      </c>
      <c r="Q6346" s="5">
        <v>20</v>
      </c>
      <c r="R6346" s="5">
        <v>26</v>
      </c>
      <c r="S6346" s="5" t="s">
        <v>26</v>
      </c>
      <c r="T6346" s="5"/>
    </row>
    <row r="6347" spans="1:20" x14ac:dyDescent="0.25">
      <c r="A6347" s="5">
        <f>6340</f>
      </c>
      <c r="B6347" s="5" t="s">
        <v>6366</v>
      </c>
      <c r="C6347" s="5" t="s">
        <v>27</v>
      </c>
      <c r="D6347" s="5" t="s">
        <v>26</v>
      </c>
      <c r="E6347" s="5">
        <v>21</v>
      </c>
      <c r="F6347" s="5">
        <v>60</v>
      </c>
      <c r="G6347" s="5">
        <v>1</v>
      </c>
      <c r="H6347" s="5">
        <v>20</v>
      </c>
      <c r="I6347" s="5">
        <v>23</v>
      </c>
      <c r="J6347" s="5">
        <v>1</v>
      </c>
      <c r="K6347" s="5">
        <v>20</v>
      </c>
      <c r="L6347" s="5">
        <v>24</v>
      </c>
      <c r="M6347" s="5">
        <v>1</v>
      </c>
      <c r="N6347" s="5">
        <v>20</v>
      </c>
      <c r="O6347" s="5">
        <v>22</v>
      </c>
      <c r="P6347" s="5">
        <v>10</v>
      </c>
      <c r="Q6347" s="5">
        <v>20</v>
      </c>
      <c r="R6347" s="5">
        <v>26</v>
      </c>
      <c r="S6347" s="5" t="s">
        <v>26</v>
      </c>
      <c r="T6347" s="5"/>
    </row>
    <row r="6348" spans="1:20" x14ac:dyDescent="0.25">
      <c r="A6348" s="5">
        <f>6341</f>
      </c>
      <c r="B6348" s="5" t="s">
        <v>6367</v>
      </c>
      <c r="C6348" s="5" t="s">
        <v>27</v>
      </c>
      <c r="D6348" s="5" t="s">
        <v>26</v>
      </c>
      <c r="E6348" s="5">
        <v>21</v>
      </c>
      <c r="F6348" s="5">
        <v>60</v>
      </c>
      <c r="G6348" s="5">
        <v>1</v>
      </c>
      <c r="H6348" s="5">
        <v>20</v>
      </c>
      <c r="I6348" s="5">
        <v>23</v>
      </c>
      <c r="J6348" s="5">
        <v>1</v>
      </c>
      <c r="K6348" s="5">
        <v>20</v>
      </c>
      <c r="L6348" s="5">
        <v>24</v>
      </c>
      <c r="M6348" s="5">
        <v>1</v>
      </c>
      <c r="N6348" s="5">
        <v>20</v>
      </c>
      <c r="O6348" s="5">
        <v>22</v>
      </c>
      <c r="P6348" s="5">
        <v>10</v>
      </c>
      <c r="Q6348" s="5">
        <v>20</v>
      </c>
      <c r="R6348" s="5">
        <v>26</v>
      </c>
      <c r="S6348" s="5" t="s">
        <v>26</v>
      </c>
      <c r="T6348" s="5"/>
    </row>
    <row r="6349" spans="1:20" x14ac:dyDescent="0.25">
      <c r="A6349" s="5">
        <f>6342</f>
      </c>
      <c r="B6349" s="5" t="s">
        <v>6368</v>
      </c>
      <c r="C6349" s="5" t="s">
        <v>27</v>
      </c>
      <c r="D6349" s="5" t="s">
        <v>26</v>
      </c>
      <c r="E6349" s="5">
        <v>21</v>
      </c>
      <c r="F6349" s="5">
        <v>60</v>
      </c>
      <c r="G6349" s="5">
        <v>1</v>
      </c>
      <c r="H6349" s="5">
        <v>20</v>
      </c>
      <c r="I6349" s="5">
        <v>23</v>
      </c>
      <c r="J6349" s="5">
        <v>1</v>
      </c>
      <c r="K6349" s="5">
        <v>20</v>
      </c>
      <c r="L6349" s="5">
        <v>24</v>
      </c>
      <c r="M6349" s="5">
        <v>1</v>
      </c>
      <c r="N6349" s="5">
        <v>20</v>
      </c>
      <c r="O6349" s="5">
        <v>22</v>
      </c>
      <c r="P6349" s="5">
        <v>10</v>
      </c>
      <c r="Q6349" s="5">
        <v>20</v>
      </c>
      <c r="R6349" s="5">
        <v>26</v>
      </c>
      <c r="S6349" s="5" t="s">
        <v>26</v>
      </c>
      <c r="T6349" s="5"/>
    </row>
    <row r="6350" spans="1:20" x14ac:dyDescent="0.25">
      <c r="A6350" s="5">
        <f>6343</f>
      </c>
      <c r="B6350" s="5" t="s">
        <v>6369</v>
      </c>
      <c r="C6350" s="5" t="s">
        <v>27</v>
      </c>
      <c r="D6350" s="5" t="s">
        <v>26</v>
      </c>
      <c r="E6350" s="5">
        <v>21</v>
      </c>
      <c r="F6350" s="5">
        <v>60</v>
      </c>
      <c r="G6350" s="5">
        <v>1</v>
      </c>
      <c r="H6350" s="5">
        <v>20</v>
      </c>
      <c r="I6350" s="5">
        <v>23</v>
      </c>
      <c r="J6350" s="5">
        <v>1</v>
      </c>
      <c r="K6350" s="5">
        <v>20</v>
      </c>
      <c r="L6350" s="5">
        <v>24</v>
      </c>
      <c r="M6350" s="5">
        <v>1</v>
      </c>
      <c r="N6350" s="5">
        <v>20</v>
      </c>
      <c r="O6350" s="5">
        <v>22</v>
      </c>
      <c r="P6350" s="5">
        <v>10</v>
      </c>
      <c r="Q6350" s="5">
        <v>20</v>
      </c>
      <c r="R6350" s="5">
        <v>26</v>
      </c>
      <c r="S6350" s="5" t="s">
        <v>26</v>
      </c>
      <c r="T6350" s="5"/>
    </row>
    <row r="6351" spans="1:20" x14ac:dyDescent="0.25">
      <c r="A6351" s="5">
        <f>6344</f>
      </c>
      <c r="B6351" s="5" t="s">
        <v>6370</v>
      </c>
      <c r="C6351" s="5" t="s">
        <v>27</v>
      </c>
      <c r="D6351" s="5" t="s">
        <v>26</v>
      </c>
      <c r="E6351" s="5">
        <v>21</v>
      </c>
      <c r="F6351" s="5">
        <v>60</v>
      </c>
      <c r="G6351" s="5">
        <v>1</v>
      </c>
      <c r="H6351" s="5">
        <v>20</v>
      </c>
      <c r="I6351" s="5">
        <v>23</v>
      </c>
      <c r="J6351" s="5">
        <v>1</v>
      </c>
      <c r="K6351" s="5">
        <v>20</v>
      </c>
      <c r="L6351" s="5">
        <v>24</v>
      </c>
      <c r="M6351" s="5">
        <v>1</v>
      </c>
      <c r="N6351" s="5">
        <v>20</v>
      </c>
      <c r="O6351" s="5">
        <v>22</v>
      </c>
      <c r="P6351" s="5">
        <v>10</v>
      </c>
      <c r="Q6351" s="5">
        <v>20</v>
      </c>
      <c r="R6351" s="5">
        <v>26</v>
      </c>
      <c r="S6351" s="5" t="s">
        <v>26</v>
      </c>
      <c r="T6351" s="5"/>
    </row>
    <row r="6352" spans="1:20" x14ac:dyDescent="0.25">
      <c r="A6352" s="5">
        <f>6345</f>
      </c>
      <c r="B6352" s="5" t="s">
        <v>6371</v>
      </c>
      <c r="C6352" s="5" t="s">
        <v>27</v>
      </c>
      <c r="D6352" s="5" t="s">
        <v>26</v>
      </c>
      <c r="E6352" s="5">
        <v>21</v>
      </c>
      <c r="F6352" s="5">
        <v>60</v>
      </c>
      <c r="G6352" s="5">
        <v>1</v>
      </c>
      <c r="H6352" s="5">
        <v>20</v>
      </c>
      <c r="I6352" s="5">
        <v>23</v>
      </c>
      <c r="J6352" s="5">
        <v>1</v>
      </c>
      <c r="K6352" s="5">
        <v>20</v>
      </c>
      <c r="L6352" s="5">
        <v>24</v>
      </c>
      <c r="M6352" s="5">
        <v>1</v>
      </c>
      <c r="N6352" s="5">
        <v>20</v>
      </c>
      <c r="O6352" s="5">
        <v>22</v>
      </c>
      <c r="P6352" s="5">
        <v>10</v>
      </c>
      <c r="Q6352" s="5">
        <v>20</v>
      </c>
      <c r="R6352" s="5">
        <v>26</v>
      </c>
      <c r="S6352" s="5" t="s">
        <v>26</v>
      </c>
      <c r="T6352" s="5"/>
    </row>
    <row r="6353" spans="1:20" x14ac:dyDescent="0.25">
      <c r="A6353" s="5">
        <f>6346</f>
      </c>
      <c r="B6353" s="5" t="s">
        <v>6372</v>
      </c>
      <c r="C6353" s="5" t="s">
        <v>27</v>
      </c>
      <c r="D6353" s="5" t="s">
        <v>26</v>
      </c>
      <c r="E6353" s="5">
        <v>21</v>
      </c>
      <c r="F6353" s="5">
        <v>60</v>
      </c>
      <c r="G6353" s="5">
        <v>1</v>
      </c>
      <c r="H6353" s="5">
        <v>20</v>
      </c>
      <c r="I6353" s="5">
        <v>23</v>
      </c>
      <c r="J6353" s="5">
        <v>1</v>
      </c>
      <c r="K6353" s="5">
        <v>20</v>
      </c>
      <c r="L6353" s="5">
        <v>24</v>
      </c>
      <c r="M6353" s="5">
        <v>1</v>
      </c>
      <c r="N6353" s="5">
        <v>20</v>
      </c>
      <c r="O6353" s="5">
        <v>22</v>
      </c>
      <c r="P6353" s="5">
        <v>10</v>
      </c>
      <c r="Q6353" s="5">
        <v>20</v>
      </c>
      <c r="R6353" s="5">
        <v>26</v>
      </c>
      <c r="S6353" s="5" t="s">
        <v>26</v>
      </c>
      <c r="T6353" s="5"/>
    </row>
    <row r="6354" spans="1:20" x14ac:dyDescent="0.25">
      <c r="A6354" s="5">
        <f>6347</f>
      </c>
      <c r="B6354" s="5" t="s">
        <v>6373</v>
      </c>
      <c r="C6354" s="5" t="s">
        <v>27</v>
      </c>
      <c r="D6354" s="5" t="s">
        <v>26</v>
      </c>
      <c r="E6354" s="5">
        <v>21</v>
      </c>
      <c r="F6354" s="5">
        <v>60</v>
      </c>
      <c r="G6354" s="5">
        <v>1</v>
      </c>
      <c r="H6354" s="5">
        <v>20</v>
      </c>
      <c r="I6354" s="5">
        <v>23</v>
      </c>
      <c r="J6354" s="5">
        <v>1</v>
      </c>
      <c r="K6354" s="5">
        <v>20</v>
      </c>
      <c r="L6354" s="5">
        <v>24</v>
      </c>
      <c r="M6354" s="5">
        <v>1</v>
      </c>
      <c r="N6354" s="5">
        <v>20</v>
      </c>
      <c r="O6354" s="5">
        <v>22</v>
      </c>
      <c r="P6354" s="5">
        <v>10</v>
      </c>
      <c r="Q6354" s="5">
        <v>20</v>
      </c>
      <c r="R6354" s="5">
        <v>26</v>
      </c>
      <c r="S6354" s="5" t="s">
        <v>26</v>
      </c>
      <c r="T6354" s="5"/>
    </row>
    <row r="6355" spans="1:20" x14ac:dyDescent="0.25">
      <c r="A6355" s="5">
        <f>6348</f>
      </c>
      <c r="B6355" s="5" t="s">
        <v>6374</v>
      </c>
      <c r="C6355" s="5" t="s">
        <v>27</v>
      </c>
      <c r="D6355" s="5" t="s">
        <v>26</v>
      </c>
      <c r="E6355" s="5">
        <v>21</v>
      </c>
      <c r="F6355" s="5">
        <v>60</v>
      </c>
      <c r="G6355" s="5">
        <v>1</v>
      </c>
      <c r="H6355" s="5">
        <v>20</v>
      </c>
      <c r="I6355" s="5">
        <v>23</v>
      </c>
      <c r="J6355" s="5">
        <v>1</v>
      </c>
      <c r="K6355" s="5">
        <v>20</v>
      </c>
      <c r="L6355" s="5">
        <v>24</v>
      </c>
      <c r="M6355" s="5">
        <v>1</v>
      </c>
      <c r="N6355" s="5">
        <v>20</v>
      </c>
      <c r="O6355" s="5">
        <v>22</v>
      </c>
      <c r="P6355" s="5">
        <v>10</v>
      </c>
      <c r="Q6355" s="5">
        <v>20</v>
      </c>
      <c r="R6355" s="5">
        <v>26</v>
      </c>
      <c r="S6355" s="5" t="s">
        <v>26</v>
      </c>
      <c r="T6355" s="5"/>
    </row>
    <row r="6356" spans="1:20" x14ac:dyDescent="0.25">
      <c r="A6356" s="5">
        <f>6349</f>
      </c>
      <c r="B6356" s="5" t="s">
        <v>6375</v>
      </c>
      <c r="C6356" s="5" t="s">
        <v>27</v>
      </c>
      <c r="D6356" s="5" t="s">
        <v>26</v>
      </c>
      <c r="E6356" s="5">
        <v>21</v>
      </c>
      <c r="F6356" s="5">
        <v>60</v>
      </c>
      <c r="G6356" s="5">
        <v>1</v>
      </c>
      <c r="H6356" s="5">
        <v>20</v>
      </c>
      <c r="I6356" s="5">
        <v>23</v>
      </c>
      <c r="J6356" s="5">
        <v>1</v>
      </c>
      <c r="K6356" s="5">
        <v>20</v>
      </c>
      <c r="L6356" s="5">
        <v>24</v>
      </c>
      <c r="M6356" s="5">
        <v>1</v>
      </c>
      <c r="N6356" s="5">
        <v>20</v>
      </c>
      <c r="O6356" s="5">
        <v>22</v>
      </c>
      <c r="P6356" s="5">
        <v>10</v>
      </c>
      <c r="Q6356" s="5">
        <v>20</v>
      </c>
      <c r="R6356" s="5">
        <v>26</v>
      </c>
      <c r="S6356" s="5" t="s">
        <v>26</v>
      </c>
      <c r="T6356" s="5"/>
    </row>
    <row r="6357" spans="1:20" x14ac:dyDescent="0.25">
      <c r="A6357" s="5">
        <f>6350</f>
      </c>
      <c r="B6357" s="5" t="s">
        <v>6376</v>
      </c>
      <c r="C6357" s="5" t="s">
        <v>27</v>
      </c>
      <c r="D6357" s="5" t="s">
        <v>26</v>
      </c>
      <c r="E6357" s="5">
        <v>21</v>
      </c>
      <c r="F6357" s="5">
        <v>60</v>
      </c>
      <c r="G6357" s="5">
        <v>1</v>
      </c>
      <c r="H6357" s="5">
        <v>20</v>
      </c>
      <c r="I6357" s="5">
        <v>23</v>
      </c>
      <c r="J6357" s="5">
        <v>1</v>
      </c>
      <c r="K6357" s="5">
        <v>20</v>
      </c>
      <c r="L6357" s="5">
        <v>24</v>
      </c>
      <c r="M6357" s="5">
        <v>1</v>
      </c>
      <c r="N6357" s="5">
        <v>20</v>
      </c>
      <c r="O6357" s="5">
        <v>22</v>
      </c>
      <c r="P6357" s="5">
        <v>10</v>
      </c>
      <c r="Q6357" s="5">
        <v>20</v>
      </c>
      <c r="R6357" s="5">
        <v>26</v>
      </c>
      <c r="S6357" s="5" t="s">
        <v>26</v>
      </c>
      <c r="T6357" s="5"/>
    </row>
    <row r="6358" spans="1:20" x14ac:dyDescent="0.25">
      <c r="A6358" s="5">
        <f>6351</f>
      </c>
      <c r="B6358" s="5" t="s">
        <v>6377</v>
      </c>
      <c r="C6358" s="5" t="s">
        <v>27</v>
      </c>
      <c r="D6358" s="5" t="s">
        <v>26</v>
      </c>
      <c r="E6358" s="5">
        <v>21</v>
      </c>
      <c r="F6358" s="5">
        <v>60</v>
      </c>
      <c r="G6358" s="5">
        <v>1</v>
      </c>
      <c r="H6358" s="5">
        <v>20</v>
      </c>
      <c r="I6358" s="5">
        <v>23</v>
      </c>
      <c r="J6358" s="5">
        <v>1</v>
      </c>
      <c r="K6358" s="5">
        <v>20</v>
      </c>
      <c r="L6358" s="5">
        <v>24</v>
      </c>
      <c r="M6358" s="5">
        <v>1</v>
      </c>
      <c r="N6358" s="5">
        <v>20</v>
      </c>
      <c r="O6358" s="5">
        <v>22</v>
      </c>
      <c r="P6358" s="5">
        <v>10</v>
      </c>
      <c r="Q6358" s="5">
        <v>20</v>
      </c>
      <c r="R6358" s="5">
        <v>26</v>
      </c>
      <c r="S6358" s="5" t="s">
        <v>26</v>
      </c>
      <c r="T6358" s="5"/>
    </row>
    <row r="6359" spans="1:20" x14ac:dyDescent="0.25">
      <c r="A6359" s="5">
        <f>6352</f>
      </c>
      <c r="B6359" s="5" t="s">
        <v>6378</v>
      </c>
      <c r="C6359" s="5" t="s">
        <v>27</v>
      </c>
      <c r="D6359" s="5" t="s">
        <v>26</v>
      </c>
      <c r="E6359" s="5">
        <v>21</v>
      </c>
      <c r="F6359" s="5">
        <v>60</v>
      </c>
      <c r="G6359" s="5">
        <v>1</v>
      </c>
      <c r="H6359" s="5">
        <v>20</v>
      </c>
      <c r="I6359" s="5">
        <v>23</v>
      </c>
      <c r="J6359" s="5">
        <v>1</v>
      </c>
      <c r="K6359" s="5">
        <v>20</v>
      </c>
      <c r="L6359" s="5">
        <v>24</v>
      </c>
      <c r="M6359" s="5">
        <v>1</v>
      </c>
      <c r="N6359" s="5">
        <v>20</v>
      </c>
      <c r="O6359" s="5">
        <v>22</v>
      </c>
      <c r="P6359" s="5">
        <v>10</v>
      </c>
      <c r="Q6359" s="5">
        <v>20</v>
      </c>
      <c r="R6359" s="5">
        <v>26</v>
      </c>
      <c r="S6359" s="5" t="s">
        <v>26</v>
      </c>
      <c r="T6359" s="5"/>
    </row>
    <row r="6360" spans="1:20" x14ac:dyDescent="0.25">
      <c r="A6360" s="5">
        <f>6353</f>
      </c>
      <c r="B6360" s="5" t="s">
        <v>6379</v>
      </c>
      <c r="C6360" s="5" t="s">
        <v>27</v>
      </c>
      <c r="D6360" s="5" t="s">
        <v>26</v>
      </c>
      <c r="E6360" s="5">
        <v>21</v>
      </c>
      <c r="F6360" s="5">
        <v>60</v>
      </c>
      <c r="G6360" s="5">
        <v>1</v>
      </c>
      <c r="H6360" s="5">
        <v>20</v>
      </c>
      <c r="I6360" s="5">
        <v>23</v>
      </c>
      <c r="J6360" s="5">
        <v>1</v>
      </c>
      <c r="K6360" s="5">
        <v>20</v>
      </c>
      <c r="L6360" s="5">
        <v>24</v>
      </c>
      <c r="M6360" s="5">
        <v>1</v>
      </c>
      <c r="N6360" s="5">
        <v>20</v>
      </c>
      <c r="O6360" s="5">
        <v>22</v>
      </c>
      <c r="P6360" s="5">
        <v>10</v>
      </c>
      <c r="Q6360" s="5">
        <v>20</v>
      </c>
      <c r="R6360" s="5">
        <v>26</v>
      </c>
      <c r="S6360" s="5" t="s">
        <v>26</v>
      </c>
      <c r="T6360" s="5"/>
    </row>
    <row r="6361" spans="1:20" x14ac:dyDescent="0.25">
      <c r="A6361" s="5">
        <f>6354</f>
      </c>
      <c r="B6361" s="5" t="s">
        <v>6380</v>
      </c>
      <c r="C6361" s="5" t="s">
        <v>27</v>
      </c>
      <c r="D6361" s="5" t="s">
        <v>26</v>
      </c>
      <c r="E6361" s="5">
        <v>21</v>
      </c>
      <c r="F6361" s="5">
        <v>60</v>
      </c>
      <c r="G6361" s="5">
        <v>1</v>
      </c>
      <c r="H6361" s="5">
        <v>20</v>
      </c>
      <c r="I6361" s="5">
        <v>23</v>
      </c>
      <c r="J6361" s="5">
        <v>1</v>
      </c>
      <c r="K6361" s="5">
        <v>20</v>
      </c>
      <c r="L6361" s="5">
        <v>24</v>
      </c>
      <c r="M6361" s="5">
        <v>1</v>
      </c>
      <c r="N6361" s="5">
        <v>20</v>
      </c>
      <c r="O6361" s="5">
        <v>22</v>
      </c>
      <c r="P6361" s="5">
        <v>10</v>
      </c>
      <c r="Q6361" s="5">
        <v>20</v>
      </c>
      <c r="R6361" s="5">
        <v>26</v>
      </c>
      <c r="S6361" s="5" t="s">
        <v>26</v>
      </c>
      <c r="T6361" s="5"/>
    </row>
    <row r="6362" spans="1:20" x14ac:dyDescent="0.25">
      <c r="A6362" s="5">
        <f>6355</f>
      </c>
      <c r="B6362" s="5" t="s">
        <v>6381</v>
      </c>
      <c r="C6362" s="5" t="s">
        <v>27</v>
      </c>
      <c r="D6362" s="5" t="s">
        <v>26</v>
      </c>
      <c r="E6362" s="5">
        <v>21</v>
      </c>
      <c r="F6362" s="5">
        <v>60</v>
      </c>
      <c r="G6362" s="5">
        <v>1</v>
      </c>
      <c r="H6362" s="5">
        <v>20</v>
      </c>
      <c r="I6362" s="5">
        <v>23</v>
      </c>
      <c r="J6362" s="5">
        <v>1</v>
      </c>
      <c r="K6362" s="5">
        <v>20</v>
      </c>
      <c r="L6362" s="5">
        <v>24</v>
      </c>
      <c r="M6362" s="5">
        <v>1</v>
      </c>
      <c r="N6362" s="5">
        <v>20</v>
      </c>
      <c r="O6362" s="5">
        <v>22</v>
      </c>
      <c r="P6362" s="5">
        <v>10</v>
      </c>
      <c r="Q6362" s="5">
        <v>20</v>
      </c>
      <c r="R6362" s="5">
        <v>26</v>
      </c>
      <c r="S6362" s="5" t="s">
        <v>26</v>
      </c>
      <c r="T6362" s="5"/>
    </row>
    <row r="6363" spans="1:20" x14ac:dyDescent="0.25">
      <c r="A6363" s="5">
        <f>6356</f>
      </c>
      <c r="B6363" s="5" t="s">
        <v>6382</v>
      </c>
      <c r="C6363" s="5" t="s">
        <v>27</v>
      </c>
      <c r="D6363" s="5" t="s">
        <v>26</v>
      </c>
      <c r="E6363" s="5">
        <v>21</v>
      </c>
      <c r="F6363" s="5">
        <v>60</v>
      </c>
      <c r="G6363" s="5">
        <v>1</v>
      </c>
      <c r="H6363" s="5">
        <v>20</v>
      </c>
      <c r="I6363" s="5">
        <v>23</v>
      </c>
      <c r="J6363" s="5">
        <v>1</v>
      </c>
      <c r="K6363" s="5">
        <v>20</v>
      </c>
      <c r="L6363" s="5">
        <v>24</v>
      </c>
      <c r="M6363" s="5">
        <v>1</v>
      </c>
      <c r="N6363" s="5">
        <v>20</v>
      </c>
      <c r="O6363" s="5">
        <v>22</v>
      </c>
      <c r="P6363" s="5">
        <v>10</v>
      </c>
      <c r="Q6363" s="5">
        <v>20</v>
      </c>
      <c r="R6363" s="5">
        <v>26</v>
      </c>
      <c r="S6363" s="5" t="s">
        <v>26</v>
      </c>
      <c r="T6363" s="5"/>
    </row>
    <row r="6364" spans="1:20" x14ac:dyDescent="0.25">
      <c r="A6364" s="5">
        <f>6357</f>
      </c>
      <c r="B6364" s="5" t="s">
        <v>6383</v>
      </c>
      <c r="C6364" s="5" t="s">
        <v>27</v>
      </c>
      <c r="D6364" s="5" t="s">
        <v>26</v>
      </c>
      <c r="E6364" s="5">
        <v>21</v>
      </c>
      <c r="F6364" s="5">
        <v>60</v>
      </c>
      <c r="G6364" s="5">
        <v>1</v>
      </c>
      <c r="H6364" s="5">
        <v>20</v>
      </c>
      <c r="I6364" s="5">
        <v>23</v>
      </c>
      <c r="J6364" s="5">
        <v>1</v>
      </c>
      <c r="K6364" s="5">
        <v>20</v>
      </c>
      <c r="L6364" s="5">
        <v>24</v>
      </c>
      <c r="M6364" s="5">
        <v>1</v>
      </c>
      <c r="N6364" s="5">
        <v>20</v>
      </c>
      <c r="O6364" s="5">
        <v>22</v>
      </c>
      <c r="P6364" s="5">
        <v>10</v>
      </c>
      <c r="Q6364" s="5">
        <v>20</v>
      </c>
      <c r="R6364" s="5">
        <v>26</v>
      </c>
      <c r="S6364" s="5" t="s">
        <v>26</v>
      </c>
      <c r="T6364" s="5"/>
    </row>
    <row r="6365" spans="1:20" x14ac:dyDescent="0.25">
      <c r="A6365" s="5">
        <f>6358</f>
      </c>
      <c r="B6365" s="5" t="s">
        <v>6384</v>
      </c>
      <c r="C6365" s="5" t="s">
        <v>27</v>
      </c>
      <c r="D6365" s="5" t="s">
        <v>26</v>
      </c>
      <c r="E6365" s="5">
        <v>21</v>
      </c>
      <c r="F6365" s="5">
        <v>60</v>
      </c>
      <c r="G6365" s="5">
        <v>1</v>
      </c>
      <c r="H6365" s="5">
        <v>20</v>
      </c>
      <c r="I6365" s="5">
        <v>23</v>
      </c>
      <c r="J6365" s="5">
        <v>1</v>
      </c>
      <c r="K6365" s="5">
        <v>20</v>
      </c>
      <c r="L6365" s="5">
        <v>24</v>
      </c>
      <c r="M6365" s="5">
        <v>1</v>
      </c>
      <c r="N6365" s="5">
        <v>20</v>
      </c>
      <c r="O6365" s="5">
        <v>22</v>
      </c>
      <c r="P6365" s="5">
        <v>10</v>
      </c>
      <c r="Q6365" s="5">
        <v>20</v>
      </c>
      <c r="R6365" s="5">
        <v>26</v>
      </c>
      <c r="S6365" s="5" t="s">
        <v>26</v>
      </c>
      <c r="T6365" s="5"/>
    </row>
    <row r="6366" spans="1:20" x14ac:dyDescent="0.25">
      <c r="A6366" s="5">
        <f>6359</f>
      </c>
      <c r="B6366" s="5" t="s">
        <v>6385</v>
      </c>
      <c r="C6366" s="5" t="s">
        <v>27</v>
      </c>
      <c r="D6366" s="5" t="s">
        <v>26</v>
      </c>
      <c r="E6366" s="5">
        <v>21</v>
      </c>
      <c r="F6366" s="5">
        <v>60</v>
      </c>
      <c r="G6366" s="5">
        <v>1</v>
      </c>
      <c r="H6366" s="5">
        <v>20</v>
      </c>
      <c r="I6366" s="5">
        <v>23</v>
      </c>
      <c r="J6366" s="5">
        <v>1</v>
      </c>
      <c r="K6366" s="5">
        <v>20</v>
      </c>
      <c r="L6366" s="5">
        <v>24</v>
      </c>
      <c r="M6366" s="5">
        <v>1</v>
      </c>
      <c r="N6366" s="5">
        <v>20</v>
      </c>
      <c r="O6366" s="5">
        <v>22</v>
      </c>
      <c r="P6366" s="5">
        <v>10</v>
      </c>
      <c r="Q6366" s="5">
        <v>20</v>
      </c>
      <c r="R6366" s="5">
        <v>26</v>
      </c>
      <c r="S6366" s="5" t="s">
        <v>26</v>
      </c>
      <c r="T6366" s="5"/>
    </row>
    <row r="6367" spans="1:20" x14ac:dyDescent="0.25">
      <c r="A6367" s="5">
        <f>6360</f>
      </c>
      <c r="B6367" s="5" t="s">
        <v>6386</v>
      </c>
      <c r="C6367" s="5" t="s">
        <v>27</v>
      </c>
      <c r="D6367" s="5" t="s">
        <v>26</v>
      </c>
      <c r="E6367" s="5">
        <v>21</v>
      </c>
      <c r="F6367" s="5">
        <v>60</v>
      </c>
      <c r="G6367" s="5">
        <v>1</v>
      </c>
      <c r="H6367" s="5">
        <v>20</v>
      </c>
      <c r="I6367" s="5">
        <v>23</v>
      </c>
      <c r="J6367" s="5">
        <v>1</v>
      </c>
      <c r="K6367" s="5">
        <v>20</v>
      </c>
      <c r="L6367" s="5">
        <v>24</v>
      </c>
      <c r="M6367" s="5">
        <v>1</v>
      </c>
      <c r="N6367" s="5">
        <v>20</v>
      </c>
      <c r="O6367" s="5">
        <v>22</v>
      </c>
      <c r="P6367" s="5">
        <v>10</v>
      </c>
      <c r="Q6367" s="5">
        <v>20</v>
      </c>
      <c r="R6367" s="5">
        <v>26</v>
      </c>
      <c r="S6367" s="5" t="s">
        <v>26</v>
      </c>
      <c r="T6367" s="5"/>
    </row>
    <row r="6368" spans="1:20" x14ac:dyDescent="0.25">
      <c r="A6368" s="5">
        <f>6361</f>
      </c>
      <c r="B6368" s="5" t="s">
        <v>6387</v>
      </c>
      <c r="C6368" s="5" t="s">
        <v>27</v>
      </c>
      <c r="D6368" s="5" t="s">
        <v>26</v>
      </c>
      <c r="E6368" s="5">
        <v>21</v>
      </c>
      <c r="F6368" s="5">
        <v>60</v>
      </c>
      <c r="G6368" s="5">
        <v>1</v>
      </c>
      <c r="H6368" s="5">
        <v>20</v>
      </c>
      <c r="I6368" s="5">
        <v>23</v>
      </c>
      <c r="J6368" s="5">
        <v>1</v>
      </c>
      <c r="K6368" s="5">
        <v>20</v>
      </c>
      <c r="L6368" s="5">
        <v>24</v>
      </c>
      <c r="M6368" s="5">
        <v>1</v>
      </c>
      <c r="N6368" s="5">
        <v>20</v>
      </c>
      <c r="O6368" s="5">
        <v>22</v>
      </c>
      <c r="P6368" s="5">
        <v>10</v>
      </c>
      <c r="Q6368" s="5">
        <v>20</v>
      </c>
      <c r="R6368" s="5">
        <v>26</v>
      </c>
      <c r="S6368" s="5" t="s">
        <v>26</v>
      </c>
      <c r="T6368" s="5"/>
    </row>
    <row r="6369" spans="1:20" x14ac:dyDescent="0.25">
      <c r="A6369" s="5">
        <f>6362</f>
      </c>
      <c r="B6369" s="5" t="s">
        <v>6388</v>
      </c>
      <c r="C6369" s="5" t="s">
        <v>27</v>
      </c>
      <c r="D6369" s="5" t="s">
        <v>26</v>
      </c>
      <c r="E6369" s="5">
        <v>21</v>
      </c>
      <c r="F6369" s="5">
        <v>60</v>
      </c>
      <c r="G6369" s="5">
        <v>1</v>
      </c>
      <c r="H6369" s="5">
        <v>20</v>
      </c>
      <c r="I6369" s="5">
        <v>23</v>
      </c>
      <c r="J6369" s="5">
        <v>1</v>
      </c>
      <c r="K6369" s="5">
        <v>20</v>
      </c>
      <c r="L6369" s="5">
        <v>24</v>
      </c>
      <c r="M6369" s="5">
        <v>1</v>
      </c>
      <c r="N6369" s="5">
        <v>20</v>
      </c>
      <c r="O6369" s="5">
        <v>22</v>
      </c>
      <c r="P6369" s="5">
        <v>10</v>
      </c>
      <c r="Q6369" s="5">
        <v>20</v>
      </c>
      <c r="R6369" s="5">
        <v>26</v>
      </c>
      <c r="S6369" s="5" t="s">
        <v>26</v>
      </c>
      <c r="T6369" s="5"/>
    </row>
    <row r="6370" spans="1:20" x14ac:dyDescent="0.25">
      <c r="A6370" s="5">
        <f>6363</f>
      </c>
      <c r="B6370" s="5" t="s">
        <v>6389</v>
      </c>
      <c r="C6370" s="5" t="s">
        <v>27</v>
      </c>
      <c r="D6370" s="5" t="s">
        <v>26</v>
      </c>
      <c r="E6370" s="5">
        <v>21</v>
      </c>
      <c r="F6370" s="5">
        <v>60</v>
      </c>
      <c r="G6370" s="5">
        <v>1</v>
      </c>
      <c r="H6370" s="5">
        <v>20</v>
      </c>
      <c r="I6370" s="5">
        <v>23</v>
      </c>
      <c r="J6370" s="5">
        <v>1</v>
      </c>
      <c r="K6370" s="5">
        <v>20</v>
      </c>
      <c r="L6370" s="5">
        <v>24</v>
      </c>
      <c r="M6370" s="5">
        <v>1</v>
      </c>
      <c r="N6370" s="5">
        <v>20</v>
      </c>
      <c r="O6370" s="5">
        <v>22</v>
      </c>
      <c r="P6370" s="5">
        <v>10</v>
      </c>
      <c r="Q6370" s="5">
        <v>20</v>
      </c>
      <c r="R6370" s="5">
        <v>26</v>
      </c>
      <c r="S6370" s="5" t="s">
        <v>26</v>
      </c>
      <c r="T6370" s="5"/>
    </row>
    <row r="6371" spans="1:20" x14ac:dyDescent="0.25">
      <c r="A6371" s="5">
        <f>6364</f>
      </c>
      <c r="B6371" s="5" t="s">
        <v>6390</v>
      </c>
      <c r="C6371" s="5" t="s">
        <v>27</v>
      </c>
      <c r="D6371" s="5" t="s">
        <v>26</v>
      </c>
      <c r="E6371" s="5">
        <v>21</v>
      </c>
      <c r="F6371" s="5">
        <v>60</v>
      </c>
      <c r="G6371" s="5">
        <v>1</v>
      </c>
      <c r="H6371" s="5">
        <v>20</v>
      </c>
      <c r="I6371" s="5">
        <v>23</v>
      </c>
      <c r="J6371" s="5">
        <v>1</v>
      </c>
      <c r="K6371" s="5">
        <v>20</v>
      </c>
      <c r="L6371" s="5">
        <v>24</v>
      </c>
      <c r="M6371" s="5">
        <v>1</v>
      </c>
      <c r="N6371" s="5">
        <v>20</v>
      </c>
      <c r="O6371" s="5">
        <v>22</v>
      </c>
      <c r="P6371" s="5">
        <v>10</v>
      </c>
      <c r="Q6371" s="5">
        <v>20</v>
      </c>
      <c r="R6371" s="5">
        <v>26</v>
      </c>
      <c r="S6371" s="5" t="s">
        <v>26</v>
      </c>
      <c r="T6371" s="5"/>
    </row>
    <row r="6372" spans="1:20" x14ac:dyDescent="0.25">
      <c r="A6372" s="5">
        <f>6365</f>
      </c>
      <c r="B6372" s="5" t="s">
        <v>6391</v>
      </c>
      <c r="C6372" s="5" t="s">
        <v>27</v>
      </c>
      <c r="D6372" s="5" t="s">
        <v>26</v>
      </c>
      <c r="E6372" s="5">
        <v>21</v>
      </c>
      <c r="F6372" s="5">
        <v>60</v>
      </c>
      <c r="G6372" s="5">
        <v>1</v>
      </c>
      <c r="H6372" s="5">
        <v>20</v>
      </c>
      <c r="I6372" s="5">
        <v>23</v>
      </c>
      <c r="J6372" s="5">
        <v>1</v>
      </c>
      <c r="K6372" s="5">
        <v>20</v>
      </c>
      <c r="L6372" s="5">
        <v>24</v>
      </c>
      <c r="M6372" s="5">
        <v>1</v>
      </c>
      <c r="N6372" s="5">
        <v>20</v>
      </c>
      <c r="O6372" s="5">
        <v>22</v>
      </c>
      <c r="P6372" s="5">
        <v>10</v>
      </c>
      <c r="Q6372" s="5">
        <v>20</v>
      </c>
      <c r="R6372" s="5">
        <v>26</v>
      </c>
      <c r="S6372" s="5" t="s">
        <v>26</v>
      </c>
      <c r="T6372" s="5"/>
    </row>
    <row r="6373" spans="1:20" x14ac:dyDescent="0.25">
      <c r="A6373" s="5">
        <f>6366</f>
      </c>
      <c r="B6373" s="5" t="s">
        <v>6392</v>
      </c>
      <c r="C6373" s="5" t="s">
        <v>27</v>
      </c>
      <c r="D6373" s="5" t="s">
        <v>26</v>
      </c>
      <c r="E6373" s="5">
        <v>21</v>
      </c>
      <c r="F6373" s="5">
        <v>60</v>
      </c>
      <c r="G6373" s="5">
        <v>1</v>
      </c>
      <c r="H6373" s="5">
        <v>20</v>
      </c>
      <c r="I6373" s="5">
        <v>23</v>
      </c>
      <c r="J6373" s="5">
        <v>1</v>
      </c>
      <c r="K6373" s="5">
        <v>20</v>
      </c>
      <c r="L6373" s="5">
        <v>24</v>
      </c>
      <c r="M6373" s="5">
        <v>1</v>
      </c>
      <c r="N6373" s="5">
        <v>20</v>
      </c>
      <c r="O6373" s="5">
        <v>22</v>
      </c>
      <c r="P6373" s="5">
        <v>10</v>
      </c>
      <c r="Q6373" s="5">
        <v>20</v>
      </c>
      <c r="R6373" s="5">
        <v>26</v>
      </c>
      <c r="S6373" s="5" t="s">
        <v>26</v>
      </c>
      <c r="T6373" s="5"/>
    </row>
    <row r="6374" spans="1:20" x14ac:dyDescent="0.25">
      <c r="A6374" s="5">
        <f>6367</f>
      </c>
      <c r="B6374" s="5" t="s">
        <v>6393</v>
      </c>
      <c r="C6374" s="5" t="s">
        <v>27</v>
      </c>
      <c r="D6374" s="5" t="s">
        <v>26</v>
      </c>
      <c r="E6374" s="5">
        <v>21</v>
      </c>
      <c r="F6374" s="5">
        <v>60</v>
      </c>
      <c r="G6374" s="5">
        <v>1</v>
      </c>
      <c r="H6374" s="5">
        <v>20</v>
      </c>
      <c r="I6374" s="5">
        <v>23</v>
      </c>
      <c r="J6374" s="5">
        <v>1</v>
      </c>
      <c r="K6374" s="5">
        <v>20</v>
      </c>
      <c r="L6374" s="5">
        <v>24</v>
      </c>
      <c r="M6374" s="5">
        <v>1</v>
      </c>
      <c r="N6374" s="5">
        <v>20</v>
      </c>
      <c r="O6374" s="5">
        <v>22</v>
      </c>
      <c r="P6374" s="5">
        <v>10</v>
      </c>
      <c r="Q6374" s="5">
        <v>20</v>
      </c>
      <c r="R6374" s="5">
        <v>26</v>
      </c>
      <c r="S6374" s="5" t="s">
        <v>26</v>
      </c>
      <c r="T6374" s="5"/>
    </row>
    <row r="6375" spans="1:20" x14ac:dyDescent="0.25">
      <c r="A6375" s="5">
        <f>6368</f>
      </c>
      <c r="B6375" s="5" t="s">
        <v>6394</v>
      </c>
      <c r="C6375" s="5" t="s">
        <v>27</v>
      </c>
      <c r="D6375" s="5" t="s">
        <v>26</v>
      </c>
      <c r="E6375" s="5">
        <v>21</v>
      </c>
      <c r="F6375" s="5">
        <v>60</v>
      </c>
      <c r="G6375" s="5">
        <v>1</v>
      </c>
      <c r="H6375" s="5">
        <v>20</v>
      </c>
      <c r="I6375" s="5">
        <v>23</v>
      </c>
      <c r="J6375" s="5">
        <v>1</v>
      </c>
      <c r="K6375" s="5">
        <v>20</v>
      </c>
      <c r="L6375" s="5">
        <v>24</v>
      </c>
      <c r="M6375" s="5">
        <v>1</v>
      </c>
      <c r="N6375" s="5">
        <v>20</v>
      </c>
      <c r="O6375" s="5">
        <v>22</v>
      </c>
      <c r="P6375" s="5">
        <v>10</v>
      </c>
      <c r="Q6375" s="5">
        <v>20</v>
      </c>
      <c r="R6375" s="5">
        <v>26</v>
      </c>
      <c r="S6375" s="5" t="s">
        <v>26</v>
      </c>
      <c r="T6375" s="5"/>
    </row>
    <row r="6376" spans="1:20" x14ac:dyDescent="0.25">
      <c r="A6376" s="5">
        <f>6369</f>
      </c>
      <c r="B6376" s="5" t="s">
        <v>6395</v>
      </c>
      <c r="C6376" s="5" t="s">
        <v>27</v>
      </c>
      <c r="D6376" s="5" t="s">
        <v>26</v>
      </c>
      <c r="E6376" s="5">
        <v>21</v>
      </c>
      <c r="F6376" s="5">
        <v>60</v>
      </c>
      <c r="G6376" s="5">
        <v>1</v>
      </c>
      <c r="H6376" s="5">
        <v>20</v>
      </c>
      <c r="I6376" s="5">
        <v>23</v>
      </c>
      <c r="J6376" s="5">
        <v>1</v>
      </c>
      <c r="K6376" s="5">
        <v>20</v>
      </c>
      <c r="L6376" s="5">
        <v>24</v>
      </c>
      <c r="M6376" s="5">
        <v>1</v>
      </c>
      <c r="N6376" s="5">
        <v>20</v>
      </c>
      <c r="O6376" s="5">
        <v>22</v>
      </c>
      <c r="P6376" s="5">
        <v>10</v>
      </c>
      <c r="Q6376" s="5">
        <v>20</v>
      </c>
      <c r="R6376" s="5">
        <v>26</v>
      </c>
      <c r="S6376" s="5" t="s">
        <v>26</v>
      </c>
      <c r="T6376" s="5"/>
    </row>
    <row r="6377" spans="1:20" x14ac:dyDescent="0.25">
      <c r="A6377" s="5">
        <f>6370</f>
      </c>
      <c r="B6377" s="5" t="s">
        <v>6396</v>
      </c>
      <c r="C6377" s="5" t="s">
        <v>27</v>
      </c>
      <c r="D6377" s="5" t="s">
        <v>26</v>
      </c>
      <c r="E6377" s="5">
        <v>21</v>
      </c>
      <c r="F6377" s="5">
        <v>60</v>
      </c>
      <c r="G6377" s="5">
        <v>1</v>
      </c>
      <c r="H6377" s="5">
        <v>20</v>
      </c>
      <c r="I6377" s="5">
        <v>23</v>
      </c>
      <c r="J6377" s="5">
        <v>1</v>
      </c>
      <c r="K6377" s="5">
        <v>20</v>
      </c>
      <c r="L6377" s="5">
        <v>24</v>
      </c>
      <c r="M6377" s="5">
        <v>1</v>
      </c>
      <c r="N6377" s="5">
        <v>20</v>
      </c>
      <c r="O6377" s="5">
        <v>22</v>
      </c>
      <c r="P6377" s="5">
        <v>10</v>
      </c>
      <c r="Q6377" s="5">
        <v>20</v>
      </c>
      <c r="R6377" s="5">
        <v>26</v>
      </c>
      <c r="S6377" s="5" t="s">
        <v>26</v>
      </c>
      <c r="T6377" s="5"/>
    </row>
    <row r="6378" spans="1:20" x14ac:dyDescent="0.25">
      <c r="A6378" s="5">
        <f>6371</f>
      </c>
      <c r="B6378" s="5" t="s">
        <v>6397</v>
      </c>
      <c r="C6378" s="5" t="s">
        <v>27</v>
      </c>
      <c r="D6378" s="5" t="s">
        <v>26</v>
      </c>
      <c r="E6378" s="5">
        <v>21</v>
      </c>
      <c r="F6378" s="5">
        <v>60</v>
      </c>
      <c r="G6378" s="5">
        <v>1</v>
      </c>
      <c r="H6378" s="5">
        <v>20</v>
      </c>
      <c r="I6378" s="5">
        <v>23</v>
      </c>
      <c r="J6378" s="5">
        <v>1</v>
      </c>
      <c r="K6378" s="5">
        <v>20</v>
      </c>
      <c r="L6378" s="5">
        <v>24</v>
      </c>
      <c r="M6378" s="5">
        <v>1</v>
      </c>
      <c r="N6378" s="5">
        <v>20</v>
      </c>
      <c r="O6378" s="5">
        <v>22</v>
      </c>
      <c r="P6378" s="5">
        <v>10</v>
      </c>
      <c r="Q6378" s="5">
        <v>20</v>
      </c>
      <c r="R6378" s="5">
        <v>26</v>
      </c>
      <c r="S6378" s="5" t="s">
        <v>26</v>
      </c>
      <c r="T6378" s="5"/>
    </row>
    <row r="6379" spans="1:20" x14ac:dyDescent="0.25">
      <c r="A6379" s="5">
        <f>6372</f>
      </c>
      <c r="B6379" s="5" t="s">
        <v>6398</v>
      </c>
      <c r="C6379" s="5" t="s">
        <v>27</v>
      </c>
      <c r="D6379" s="5" t="s">
        <v>26</v>
      </c>
      <c r="E6379" s="5">
        <v>21</v>
      </c>
      <c r="F6379" s="5">
        <v>60</v>
      </c>
      <c r="G6379" s="5">
        <v>1</v>
      </c>
      <c r="H6379" s="5">
        <v>20</v>
      </c>
      <c r="I6379" s="5">
        <v>23</v>
      </c>
      <c r="J6379" s="5">
        <v>1</v>
      </c>
      <c r="K6379" s="5">
        <v>20</v>
      </c>
      <c r="L6379" s="5">
        <v>24</v>
      </c>
      <c r="M6379" s="5">
        <v>1</v>
      </c>
      <c r="N6379" s="5">
        <v>20</v>
      </c>
      <c r="O6379" s="5">
        <v>22</v>
      </c>
      <c r="P6379" s="5">
        <v>10</v>
      </c>
      <c r="Q6379" s="5">
        <v>20</v>
      </c>
      <c r="R6379" s="5">
        <v>26</v>
      </c>
      <c r="S6379" s="5" t="s">
        <v>26</v>
      </c>
      <c r="T6379" s="5"/>
    </row>
    <row r="6380" spans="1:20" x14ac:dyDescent="0.25">
      <c r="A6380" s="5">
        <f>6373</f>
      </c>
      <c r="B6380" s="5" t="s">
        <v>6399</v>
      </c>
      <c r="C6380" s="5" t="s">
        <v>27</v>
      </c>
      <c r="D6380" s="5" t="s">
        <v>26</v>
      </c>
      <c r="E6380" s="5">
        <v>21</v>
      </c>
      <c r="F6380" s="5">
        <v>60</v>
      </c>
      <c r="G6380" s="5">
        <v>1</v>
      </c>
      <c r="H6380" s="5">
        <v>20</v>
      </c>
      <c r="I6380" s="5">
        <v>23</v>
      </c>
      <c r="J6380" s="5">
        <v>1</v>
      </c>
      <c r="K6380" s="5">
        <v>20</v>
      </c>
      <c r="L6380" s="5">
        <v>24</v>
      </c>
      <c r="M6380" s="5">
        <v>1</v>
      </c>
      <c r="N6380" s="5">
        <v>20</v>
      </c>
      <c r="O6380" s="5">
        <v>22</v>
      </c>
      <c r="P6380" s="5">
        <v>10</v>
      </c>
      <c r="Q6380" s="5">
        <v>20</v>
      </c>
      <c r="R6380" s="5">
        <v>26</v>
      </c>
      <c r="S6380" s="5" t="s">
        <v>26</v>
      </c>
      <c r="T6380" s="5"/>
    </row>
    <row r="6381" spans="1:20" x14ac:dyDescent="0.25">
      <c r="A6381" s="5">
        <f>6374</f>
      </c>
      <c r="B6381" s="5" t="s">
        <v>6400</v>
      </c>
      <c r="C6381" s="5" t="s">
        <v>27</v>
      </c>
      <c r="D6381" s="5" t="s">
        <v>26</v>
      </c>
      <c r="E6381" s="5">
        <v>21</v>
      </c>
      <c r="F6381" s="5">
        <v>60</v>
      </c>
      <c r="G6381" s="5">
        <v>1</v>
      </c>
      <c r="H6381" s="5">
        <v>20</v>
      </c>
      <c r="I6381" s="5">
        <v>23</v>
      </c>
      <c r="J6381" s="5">
        <v>1</v>
      </c>
      <c r="K6381" s="5">
        <v>20</v>
      </c>
      <c r="L6381" s="5">
        <v>24</v>
      </c>
      <c r="M6381" s="5">
        <v>1</v>
      </c>
      <c r="N6381" s="5">
        <v>20</v>
      </c>
      <c r="O6381" s="5">
        <v>22</v>
      </c>
      <c r="P6381" s="5">
        <v>10</v>
      </c>
      <c r="Q6381" s="5">
        <v>20</v>
      </c>
      <c r="R6381" s="5">
        <v>26</v>
      </c>
      <c r="S6381" s="5" t="s">
        <v>26</v>
      </c>
      <c r="T6381" s="5"/>
    </row>
    <row r="6382" spans="1:20" x14ac:dyDescent="0.25">
      <c r="A6382" s="5">
        <f>6375</f>
      </c>
      <c r="B6382" s="5" t="s">
        <v>6401</v>
      </c>
      <c r="C6382" s="5" t="s">
        <v>27</v>
      </c>
      <c r="D6382" s="5" t="s">
        <v>26</v>
      </c>
      <c r="E6382" s="5">
        <v>21</v>
      </c>
      <c r="F6382" s="5">
        <v>60</v>
      </c>
      <c r="G6382" s="5">
        <v>1</v>
      </c>
      <c r="H6382" s="5">
        <v>20</v>
      </c>
      <c r="I6382" s="5">
        <v>23</v>
      </c>
      <c r="J6382" s="5">
        <v>1</v>
      </c>
      <c r="K6382" s="5">
        <v>20</v>
      </c>
      <c r="L6382" s="5">
        <v>24</v>
      </c>
      <c r="M6382" s="5">
        <v>1</v>
      </c>
      <c r="N6382" s="5">
        <v>20</v>
      </c>
      <c r="O6382" s="5">
        <v>22</v>
      </c>
      <c r="P6382" s="5">
        <v>10</v>
      </c>
      <c r="Q6382" s="5">
        <v>20</v>
      </c>
      <c r="R6382" s="5">
        <v>26</v>
      </c>
      <c r="S6382" s="5" t="s">
        <v>26</v>
      </c>
      <c r="T6382" s="5"/>
    </row>
    <row r="6383" spans="1:20" x14ac:dyDescent="0.25">
      <c r="A6383" s="5">
        <f>6376</f>
      </c>
      <c r="B6383" s="5" t="s">
        <v>6402</v>
      </c>
      <c r="C6383" s="5" t="s">
        <v>27</v>
      </c>
      <c r="D6383" s="5" t="s">
        <v>26</v>
      </c>
      <c r="E6383" s="5">
        <v>21</v>
      </c>
      <c r="F6383" s="5">
        <v>60</v>
      </c>
      <c r="G6383" s="5">
        <v>1</v>
      </c>
      <c r="H6383" s="5">
        <v>20</v>
      </c>
      <c r="I6383" s="5">
        <v>23</v>
      </c>
      <c r="J6383" s="5">
        <v>1</v>
      </c>
      <c r="K6383" s="5">
        <v>20</v>
      </c>
      <c r="L6383" s="5">
        <v>24</v>
      </c>
      <c r="M6383" s="5">
        <v>1</v>
      </c>
      <c r="N6383" s="5">
        <v>20</v>
      </c>
      <c r="O6383" s="5">
        <v>22</v>
      </c>
      <c r="P6383" s="5">
        <v>10</v>
      </c>
      <c r="Q6383" s="5">
        <v>20</v>
      </c>
      <c r="R6383" s="5">
        <v>26</v>
      </c>
      <c r="S6383" s="5" t="s">
        <v>26</v>
      </c>
      <c r="T6383" s="5"/>
    </row>
    <row r="6384" spans="1:20" x14ac:dyDescent="0.25">
      <c r="A6384" s="5">
        <f>6377</f>
      </c>
      <c r="B6384" s="5" t="s">
        <v>6403</v>
      </c>
      <c r="C6384" s="5" t="s">
        <v>27</v>
      </c>
      <c r="D6384" s="5" t="s">
        <v>26</v>
      </c>
      <c r="E6384" s="5">
        <v>21</v>
      </c>
      <c r="F6384" s="5">
        <v>60</v>
      </c>
      <c r="G6384" s="5">
        <v>1</v>
      </c>
      <c r="H6384" s="5">
        <v>20</v>
      </c>
      <c r="I6384" s="5">
        <v>23</v>
      </c>
      <c r="J6384" s="5">
        <v>1</v>
      </c>
      <c r="K6384" s="5">
        <v>20</v>
      </c>
      <c r="L6384" s="5">
        <v>24</v>
      </c>
      <c r="M6384" s="5">
        <v>1</v>
      </c>
      <c r="N6384" s="5">
        <v>20</v>
      </c>
      <c r="O6384" s="5">
        <v>22</v>
      </c>
      <c r="P6384" s="5">
        <v>10</v>
      </c>
      <c r="Q6384" s="5">
        <v>20</v>
      </c>
      <c r="R6384" s="5">
        <v>26</v>
      </c>
      <c r="S6384" s="5" t="s">
        <v>26</v>
      </c>
      <c r="T6384" s="5"/>
    </row>
    <row r="6385" spans="1:20" x14ac:dyDescent="0.25">
      <c r="A6385" s="5">
        <f>6378</f>
      </c>
      <c r="B6385" s="5" t="s">
        <v>6404</v>
      </c>
      <c r="C6385" s="5" t="s">
        <v>27</v>
      </c>
      <c r="D6385" s="5" t="s">
        <v>26</v>
      </c>
      <c r="E6385" s="5">
        <v>21</v>
      </c>
      <c r="F6385" s="5">
        <v>60</v>
      </c>
      <c r="G6385" s="5">
        <v>1</v>
      </c>
      <c r="H6385" s="5">
        <v>20</v>
      </c>
      <c r="I6385" s="5">
        <v>23</v>
      </c>
      <c r="J6385" s="5">
        <v>1</v>
      </c>
      <c r="K6385" s="5">
        <v>20</v>
      </c>
      <c r="L6385" s="5">
        <v>24</v>
      </c>
      <c r="M6385" s="5">
        <v>1</v>
      </c>
      <c r="N6385" s="5">
        <v>20</v>
      </c>
      <c r="O6385" s="5">
        <v>22</v>
      </c>
      <c r="P6385" s="5">
        <v>10</v>
      </c>
      <c r="Q6385" s="5">
        <v>20</v>
      </c>
      <c r="R6385" s="5">
        <v>26</v>
      </c>
      <c r="S6385" s="5" t="s">
        <v>26</v>
      </c>
      <c r="T6385" s="5"/>
    </row>
    <row r="6386" spans="1:20" x14ac:dyDescent="0.25">
      <c r="A6386" s="5">
        <f>6379</f>
      </c>
      <c r="B6386" s="5" t="s">
        <v>6405</v>
      </c>
      <c r="C6386" s="5" t="s">
        <v>27</v>
      </c>
      <c r="D6386" s="5" t="s">
        <v>26</v>
      </c>
      <c r="E6386" s="5">
        <v>21</v>
      </c>
      <c r="F6386" s="5">
        <v>60</v>
      </c>
      <c r="G6386" s="5">
        <v>1</v>
      </c>
      <c r="H6386" s="5">
        <v>20</v>
      </c>
      <c r="I6386" s="5">
        <v>23</v>
      </c>
      <c r="J6386" s="5">
        <v>1</v>
      </c>
      <c r="K6386" s="5">
        <v>20</v>
      </c>
      <c r="L6386" s="5">
        <v>24</v>
      </c>
      <c r="M6386" s="5">
        <v>1</v>
      </c>
      <c r="N6386" s="5">
        <v>20</v>
      </c>
      <c r="O6386" s="5">
        <v>22</v>
      </c>
      <c r="P6386" s="5">
        <v>10</v>
      </c>
      <c r="Q6386" s="5">
        <v>20</v>
      </c>
      <c r="R6386" s="5">
        <v>26</v>
      </c>
      <c r="S6386" s="5" t="s">
        <v>26</v>
      </c>
      <c r="T6386" s="5"/>
    </row>
    <row r="6387" spans="1:20" x14ac:dyDescent="0.25">
      <c r="A6387" s="5">
        <f>6380</f>
      </c>
      <c r="B6387" s="5" t="s">
        <v>6406</v>
      </c>
      <c r="C6387" s="5" t="s">
        <v>27</v>
      </c>
      <c r="D6387" s="5" t="s">
        <v>26</v>
      </c>
      <c r="E6387" s="5">
        <v>21</v>
      </c>
      <c r="F6387" s="5">
        <v>60</v>
      </c>
      <c r="G6387" s="5">
        <v>1</v>
      </c>
      <c r="H6387" s="5">
        <v>20</v>
      </c>
      <c r="I6387" s="5">
        <v>23</v>
      </c>
      <c r="J6387" s="5">
        <v>1</v>
      </c>
      <c r="K6387" s="5">
        <v>20</v>
      </c>
      <c r="L6387" s="5">
        <v>24</v>
      </c>
      <c r="M6387" s="5">
        <v>1</v>
      </c>
      <c r="N6387" s="5">
        <v>20</v>
      </c>
      <c r="O6387" s="5">
        <v>22</v>
      </c>
      <c r="P6387" s="5">
        <v>10</v>
      </c>
      <c r="Q6387" s="5">
        <v>20</v>
      </c>
      <c r="R6387" s="5">
        <v>26</v>
      </c>
      <c r="S6387" s="5" t="s">
        <v>26</v>
      </c>
      <c r="T6387" s="5"/>
    </row>
    <row r="6388" spans="1:20" x14ac:dyDescent="0.25">
      <c r="A6388" s="5">
        <f>6381</f>
      </c>
      <c r="B6388" s="5" t="s">
        <v>6407</v>
      </c>
      <c r="C6388" s="5" t="s">
        <v>27</v>
      </c>
      <c r="D6388" s="5" t="s">
        <v>26</v>
      </c>
      <c r="E6388" s="5">
        <v>21</v>
      </c>
      <c r="F6388" s="5">
        <v>60</v>
      </c>
      <c r="G6388" s="5">
        <v>1</v>
      </c>
      <c r="H6388" s="5">
        <v>20</v>
      </c>
      <c r="I6388" s="5">
        <v>23</v>
      </c>
      <c r="J6388" s="5">
        <v>1</v>
      </c>
      <c r="K6388" s="5">
        <v>20</v>
      </c>
      <c r="L6388" s="5">
        <v>24</v>
      </c>
      <c r="M6388" s="5">
        <v>1</v>
      </c>
      <c r="N6388" s="5">
        <v>20</v>
      </c>
      <c r="O6388" s="5">
        <v>22</v>
      </c>
      <c r="P6388" s="5">
        <v>10</v>
      </c>
      <c r="Q6388" s="5">
        <v>20</v>
      </c>
      <c r="R6388" s="5">
        <v>26</v>
      </c>
      <c r="S6388" s="5" t="s">
        <v>26</v>
      </c>
      <c r="T6388" s="5"/>
    </row>
    <row r="6389" spans="1:20" x14ac:dyDescent="0.25">
      <c r="A6389" s="5">
        <f>6382</f>
      </c>
      <c r="B6389" s="5" t="s">
        <v>6408</v>
      </c>
      <c r="C6389" s="5" t="s">
        <v>27</v>
      </c>
      <c r="D6389" s="5" t="s">
        <v>26</v>
      </c>
      <c r="E6389" s="5">
        <v>21</v>
      </c>
      <c r="F6389" s="5">
        <v>60</v>
      </c>
      <c r="G6389" s="5">
        <v>1</v>
      </c>
      <c r="H6389" s="5">
        <v>20</v>
      </c>
      <c r="I6389" s="5">
        <v>23</v>
      </c>
      <c r="J6389" s="5">
        <v>1</v>
      </c>
      <c r="K6389" s="5">
        <v>20</v>
      </c>
      <c r="L6389" s="5">
        <v>24</v>
      </c>
      <c r="M6389" s="5">
        <v>1</v>
      </c>
      <c r="N6389" s="5">
        <v>20</v>
      </c>
      <c r="O6389" s="5">
        <v>22</v>
      </c>
      <c r="P6389" s="5">
        <v>10</v>
      </c>
      <c r="Q6389" s="5">
        <v>20</v>
      </c>
      <c r="R6389" s="5">
        <v>26</v>
      </c>
      <c r="S6389" s="5" t="s">
        <v>26</v>
      </c>
      <c r="T6389" s="5"/>
    </row>
    <row r="6390" spans="1:20" x14ac:dyDescent="0.25">
      <c r="A6390" s="5">
        <f>6383</f>
      </c>
      <c r="B6390" s="5" t="s">
        <v>6409</v>
      </c>
      <c r="C6390" s="5" t="s">
        <v>27</v>
      </c>
      <c r="D6390" s="5" t="s">
        <v>26</v>
      </c>
      <c r="E6390" s="5">
        <v>21</v>
      </c>
      <c r="F6390" s="5">
        <v>60</v>
      </c>
      <c r="G6390" s="5">
        <v>1</v>
      </c>
      <c r="H6390" s="5">
        <v>20</v>
      </c>
      <c r="I6390" s="5">
        <v>23</v>
      </c>
      <c r="J6390" s="5">
        <v>1</v>
      </c>
      <c r="K6390" s="5">
        <v>20</v>
      </c>
      <c r="L6390" s="5">
        <v>24</v>
      </c>
      <c r="M6390" s="5">
        <v>1</v>
      </c>
      <c r="N6390" s="5">
        <v>20</v>
      </c>
      <c r="O6390" s="5">
        <v>22</v>
      </c>
      <c r="P6390" s="5">
        <v>10</v>
      </c>
      <c r="Q6390" s="5">
        <v>20</v>
      </c>
      <c r="R6390" s="5">
        <v>26</v>
      </c>
      <c r="S6390" s="5" t="s">
        <v>26</v>
      </c>
      <c r="T6390" s="5"/>
    </row>
    <row r="6391" spans="1:20" x14ac:dyDescent="0.25">
      <c r="A6391" s="5">
        <f>6384</f>
      </c>
      <c r="B6391" s="5" t="s">
        <v>6410</v>
      </c>
      <c r="C6391" s="5" t="s">
        <v>27</v>
      </c>
      <c r="D6391" s="5" t="s">
        <v>26</v>
      </c>
      <c r="E6391" s="5">
        <v>21</v>
      </c>
      <c r="F6391" s="5">
        <v>60</v>
      </c>
      <c r="G6391" s="5">
        <v>1</v>
      </c>
      <c r="H6391" s="5">
        <v>20</v>
      </c>
      <c r="I6391" s="5">
        <v>23</v>
      </c>
      <c r="J6391" s="5">
        <v>1</v>
      </c>
      <c r="K6391" s="5">
        <v>20</v>
      </c>
      <c r="L6391" s="5">
        <v>24</v>
      </c>
      <c r="M6391" s="5">
        <v>1</v>
      </c>
      <c r="N6391" s="5">
        <v>20</v>
      </c>
      <c r="O6391" s="5">
        <v>22</v>
      </c>
      <c r="P6391" s="5">
        <v>10</v>
      </c>
      <c r="Q6391" s="5">
        <v>20</v>
      </c>
      <c r="R6391" s="5">
        <v>26</v>
      </c>
      <c r="S6391" s="5" t="s">
        <v>26</v>
      </c>
      <c r="T6391" s="5"/>
    </row>
    <row r="6392" spans="1:20" x14ac:dyDescent="0.25">
      <c r="A6392" s="5">
        <f>6385</f>
      </c>
      <c r="B6392" s="5" t="s">
        <v>6411</v>
      </c>
      <c r="C6392" s="5" t="s">
        <v>27</v>
      </c>
      <c r="D6392" s="5" t="s">
        <v>26</v>
      </c>
      <c r="E6392" s="5">
        <v>21</v>
      </c>
      <c r="F6392" s="5">
        <v>60</v>
      </c>
      <c r="G6392" s="5">
        <v>1</v>
      </c>
      <c r="H6392" s="5">
        <v>20</v>
      </c>
      <c r="I6392" s="5">
        <v>23</v>
      </c>
      <c r="J6392" s="5">
        <v>1</v>
      </c>
      <c r="K6392" s="5">
        <v>20</v>
      </c>
      <c r="L6392" s="5">
        <v>24</v>
      </c>
      <c r="M6392" s="5">
        <v>1</v>
      </c>
      <c r="N6392" s="5">
        <v>20</v>
      </c>
      <c r="O6392" s="5">
        <v>22</v>
      </c>
      <c r="P6392" s="5">
        <v>10</v>
      </c>
      <c r="Q6392" s="5">
        <v>20</v>
      </c>
      <c r="R6392" s="5">
        <v>26</v>
      </c>
      <c r="S6392" s="5" t="s">
        <v>26</v>
      </c>
      <c r="T6392" s="5"/>
    </row>
    <row r="6393" spans="1:20" x14ac:dyDescent="0.25">
      <c r="A6393" s="5">
        <f>6386</f>
      </c>
      <c r="B6393" s="5" t="s">
        <v>6412</v>
      </c>
      <c r="C6393" s="5" t="s">
        <v>27</v>
      </c>
      <c r="D6393" s="5" t="s">
        <v>26</v>
      </c>
      <c r="E6393" s="5">
        <v>21</v>
      </c>
      <c r="F6393" s="5">
        <v>60</v>
      </c>
      <c r="G6393" s="5">
        <v>1</v>
      </c>
      <c r="H6393" s="5">
        <v>20</v>
      </c>
      <c r="I6393" s="5">
        <v>23</v>
      </c>
      <c r="J6393" s="5">
        <v>1</v>
      </c>
      <c r="K6393" s="5">
        <v>20</v>
      </c>
      <c r="L6393" s="5">
        <v>24</v>
      </c>
      <c r="M6393" s="5">
        <v>1</v>
      </c>
      <c r="N6393" s="5">
        <v>20</v>
      </c>
      <c r="O6393" s="5">
        <v>22</v>
      </c>
      <c r="P6393" s="5">
        <v>10</v>
      </c>
      <c r="Q6393" s="5">
        <v>20</v>
      </c>
      <c r="R6393" s="5">
        <v>26</v>
      </c>
      <c r="S6393" s="5" t="s">
        <v>26</v>
      </c>
      <c r="T6393" s="5"/>
    </row>
    <row r="6394" spans="1:20" x14ac:dyDescent="0.25">
      <c r="A6394" s="5">
        <f>6387</f>
      </c>
      <c r="B6394" s="5" t="s">
        <v>6413</v>
      </c>
      <c r="C6394" s="5" t="s">
        <v>27</v>
      </c>
      <c r="D6394" s="5" t="s">
        <v>26</v>
      </c>
      <c r="E6394" s="5">
        <v>21</v>
      </c>
      <c r="F6394" s="5">
        <v>60</v>
      </c>
      <c r="G6394" s="5">
        <v>1</v>
      </c>
      <c r="H6394" s="5">
        <v>20</v>
      </c>
      <c r="I6394" s="5">
        <v>23</v>
      </c>
      <c r="J6394" s="5">
        <v>1</v>
      </c>
      <c r="K6394" s="5">
        <v>20</v>
      </c>
      <c r="L6394" s="5">
        <v>24</v>
      </c>
      <c r="M6394" s="5">
        <v>1</v>
      </c>
      <c r="N6394" s="5">
        <v>20</v>
      </c>
      <c r="O6394" s="5">
        <v>22</v>
      </c>
      <c r="P6394" s="5">
        <v>10</v>
      </c>
      <c r="Q6394" s="5">
        <v>20</v>
      </c>
      <c r="R6394" s="5">
        <v>26</v>
      </c>
      <c r="S6394" s="5" t="s">
        <v>26</v>
      </c>
      <c r="T6394" s="5"/>
    </row>
    <row r="6395" spans="1:20" x14ac:dyDescent="0.25">
      <c r="A6395" s="5">
        <f>6388</f>
      </c>
      <c r="B6395" s="5" t="s">
        <v>6414</v>
      </c>
      <c r="C6395" s="5" t="s">
        <v>27</v>
      </c>
      <c r="D6395" s="5" t="s">
        <v>26</v>
      </c>
      <c r="E6395" s="5">
        <v>21</v>
      </c>
      <c r="F6395" s="5">
        <v>60</v>
      </c>
      <c r="G6395" s="5">
        <v>1</v>
      </c>
      <c r="H6395" s="5">
        <v>20</v>
      </c>
      <c r="I6395" s="5">
        <v>23</v>
      </c>
      <c r="J6395" s="5">
        <v>1</v>
      </c>
      <c r="K6395" s="5">
        <v>20</v>
      </c>
      <c r="L6395" s="5">
        <v>24</v>
      </c>
      <c r="M6395" s="5">
        <v>1</v>
      </c>
      <c r="N6395" s="5">
        <v>20</v>
      </c>
      <c r="O6395" s="5">
        <v>22</v>
      </c>
      <c r="P6395" s="5">
        <v>10</v>
      </c>
      <c r="Q6395" s="5">
        <v>20</v>
      </c>
      <c r="R6395" s="5">
        <v>26</v>
      </c>
      <c r="S6395" s="5" t="s">
        <v>26</v>
      </c>
      <c r="T6395" s="5"/>
    </row>
    <row r="6396" spans="1:20" x14ac:dyDescent="0.25">
      <c r="A6396" s="5">
        <f>6389</f>
      </c>
      <c r="B6396" s="5" t="s">
        <v>6415</v>
      </c>
      <c r="C6396" s="5" t="s">
        <v>27</v>
      </c>
      <c r="D6396" s="5" t="s">
        <v>26</v>
      </c>
      <c r="E6396" s="5">
        <v>21</v>
      </c>
      <c r="F6396" s="5">
        <v>60</v>
      </c>
      <c r="G6396" s="5">
        <v>1</v>
      </c>
      <c r="H6396" s="5">
        <v>20</v>
      </c>
      <c r="I6396" s="5">
        <v>23</v>
      </c>
      <c r="J6396" s="5">
        <v>1</v>
      </c>
      <c r="K6396" s="5">
        <v>20</v>
      </c>
      <c r="L6396" s="5">
        <v>24</v>
      </c>
      <c r="M6396" s="5">
        <v>1</v>
      </c>
      <c r="N6396" s="5">
        <v>20</v>
      </c>
      <c r="O6396" s="5">
        <v>22</v>
      </c>
      <c r="P6396" s="5">
        <v>10</v>
      </c>
      <c r="Q6396" s="5">
        <v>20</v>
      </c>
      <c r="R6396" s="5">
        <v>26</v>
      </c>
      <c r="S6396" s="5" t="s">
        <v>26</v>
      </c>
      <c r="T6396" s="5"/>
    </row>
    <row r="6397" spans="1:20" x14ac:dyDescent="0.25">
      <c r="A6397" s="5">
        <f>6390</f>
      </c>
      <c r="B6397" s="5" t="s">
        <v>6416</v>
      </c>
      <c r="C6397" s="5" t="s">
        <v>27</v>
      </c>
      <c r="D6397" s="5" t="s">
        <v>26</v>
      </c>
      <c r="E6397" s="5">
        <v>21</v>
      </c>
      <c r="F6397" s="5">
        <v>60</v>
      </c>
      <c r="G6397" s="5">
        <v>1</v>
      </c>
      <c r="H6397" s="5">
        <v>20</v>
      </c>
      <c r="I6397" s="5">
        <v>23</v>
      </c>
      <c r="J6397" s="5">
        <v>1</v>
      </c>
      <c r="K6397" s="5">
        <v>20</v>
      </c>
      <c r="L6397" s="5">
        <v>24</v>
      </c>
      <c r="M6397" s="5">
        <v>1</v>
      </c>
      <c r="N6397" s="5">
        <v>20</v>
      </c>
      <c r="O6397" s="5">
        <v>22</v>
      </c>
      <c r="P6397" s="5">
        <v>10</v>
      </c>
      <c r="Q6397" s="5">
        <v>20</v>
      </c>
      <c r="R6397" s="5">
        <v>26</v>
      </c>
      <c r="S6397" s="5" t="s">
        <v>26</v>
      </c>
      <c r="T6397" s="5"/>
    </row>
    <row r="6398" spans="1:20" x14ac:dyDescent="0.25">
      <c r="A6398" s="5">
        <f>6391</f>
      </c>
      <c r="B6398" s="5" t="s">
        <v>6417</v>
      </c>
      <c r="C6398" s="5" t="s">
        <v>27</v>
      </c>
      <c r="D6398" s="5" t="s">
        <v>26</v>
      </c>
      <c r="E6398" s="5">
        <v>21</v>
      </c>
      <c r="F6398" s="5">
        <v>60</v>
      </c>
      <c r="G6398" s="5">
        <v>1</v>
      </c>
      <c r="H6398" s="5">
        <v>20</v>
      </c>
      <c r="I6398" s="5">
        <v>23</v>
      </c>
      <c r="J6398" s="5">
        <v>1</v>
      </c>
      <c r="K6398" s="5">
        <v>20</v>
      </c>
      <c r="L6398" s="5">
        <v>24</v>
      </c>
      <c r="M6398" s="5">
        <v>1</v>
      </c>
      <c r="N6398" s="5">
        <v>20</v>
      </c>
      <c r="O6398" s="5">
        <v>22</v>
      </c>
      <c r="P6398" s="5">
        <v>10</v>
      </c>
      <c r="Q6398" s="5">
        <v>20</v>
      </c>
      <c r="R6398" s="5">
        <v>26</v>
      </c>
      <c r="S6398" s="5" t="s">
        <v>26</v>
      </c>
      <c r="T6398" s="5"/>
    </row>
    <row r="6399" spans="1:20" x14ac:dyDescent="0.25">
      <c r="A6399" s="5">
        <f>6392</f>
      </c>
      <c r="B6399" s="5" t="s">
        <v>6418</v>
      </c>
      <c r="C6399" s="5" t="s">
        <v>27</v>
      </c>
      <c r="D6399" s="5" t="s">
        <v>26</v>
      </c>
      <c r="E6399" s="5">
        <v>21</v>
      </c>
      <c r="F6399" s="5">
        <v>60</v>
      </c>
      <c r="G6399" s="5">
        <v>1</v>
      </c>
      <c r="H6399" s="5">
        <v>20</v>
      </c>
      <c r="I6399" s="5">
        <v>23</v>
      </c>
      <c r="J6399" s="5">
        <v>1</v>
      </c>
      <c r="K6399" s="5">
        <v>20</v>
      </c>
      <c r="L6399" s="5">
        <v>24</v>
      </c>
      <c r="M6399" s="5">
        <v>1</v>
      </c>
      <c r="N6399" s="5">
        <v>20</v>
      </c>
      <c r="O6399" s="5">
        <v>22</v>
      </c>
      <c r="P6399" s="5">
        <v>10</v>
      </c>
      <c r="Q6399" s="5">
        <v>20</v>
      </c>
      <c r="R6399" s="5">
        <v>26</v>
      </c>
      <c r="S6399" s="5" t="s">
        <v>26</v>
      </c>
      <c r="T6399" s="5"/>
    </row>
    <row r="6400" spans="1:20" x14ac:dyDescent="0.25">
      <c r="A6400" s="5">
        <f>6393</f>
      </c>
      <c r="B6400" s="5" t="s">
        <v>6419</v>
      </c>
      <c r="C6400" s="5" t="s">
        <v>27</v>
      </c>
      <c r="D6400" s="5" t="s">
        <v>26</v>
      </c>
      <c r="E6400" s="5">
        <v>21</v>
      </c>
      <c r="F6400" s="5">
        <v>60</v>
      </c>
      <c r="G6400" s="5">
        <v>1</v>
      </c>
      <c r="H6400" s="5">
        <v>20</v>
      </c>
      <c r="I6400" s="5">
        <v>23</v>
      </c>
      <c r="J6400" s="5">
        <v>1</v>
      </c>
      <c r="K6400" s="5">
        <v>20</v>
      </c>
      <c r="L6400" s="5">
        <v>24</v>
      </c>
      <c r="M6400" s="5">
        <v>1</v>
      </c>
      <c r="N6400" s="5">
        <v>20</v>
      </c>
      <c r="O6400" s="5">
        <v>22</v>
      </c>
      <c r="P6400" s="5">
        <v>10</v>
      </c>
      <c r="Q6400" s="5">
        <v>20</v>
      </c>
      <c r="R6400" s="5">
        <v>26</v>
      </c>
      <c r="S6400" s="5" t="s">
        <v>26</v>
      </c>
      <c r="T6400" s="5"/>
    </row>
    <row r="6401" spans="1:20" x14ac:dyDescent="0.25">
      <c r="A6401" s="5">
        <f>6394</f>
      </c>
      <c r="B6401" s="5" t="s">
        <v>6420</v>
      </c>
      <c r="C6401" s="5" t="s">
        <v>27</v>
      </c>
      <c r="D6401" s="5" t="s">
        <v>26</v>
      </c>
      <c r="E6401" s="5">
        <v>21</v>
      </c>
      <c r="F6401" s="5">
        <v>60</v>
      </c>
      <c r="G6401" s="5">
        <v>1</v>
      </c>
      <c r="H6401" s="5">
        <v>20</v>
      </c>
      <c r="I6401" s="5">
        <v>23</v>
      </c>
      <c r="J6401" s="5">
        <v>1</v>
      </c>
      <c r="K6401" s="5">
        <v>20</v>
      </c>
      <c r="L6401" s="5">
        <v>24</v>
      </c>
      <c r="M6401" s="5">
        <v>1</v>
      </c>
      <c r="N6401" s="5">
        <v>20</v>
      </c>
      <c r="O6401" s="5">
        <v>22</v>
      </c>
      <c r="P6401" s="5">
        <v>10</v>
      </c>
      <c r="Q6401" s="5">
        <v>20</v>
      </c>
      <c r="R6401" s="5">
        <v>26</v>
      </c>
      <c r="S6401" s="5" t="s">
        <v>26</v>
      </c>
      <c r="T6401" s="5"/>
    </row>
    <row r="6402" spans="1:20" x14ac:dyDescent="0.25">
      <c r="A6402" s="5">
        <f>6395</f>
      </c>
      <c r="B6402" s="5" t="s">
        <v>6421</v>
      </c>
      <c r="C6402" s="5" t="s">
        <v>27</v>
      </c>
      <c r="D6402" s="5" t="s">
        <v>26</v>
      </c>
      <c r="E6402" s="5">
        <v>21</v>
      </c>
      <c r="F6402" s="5">
        <v>60</v>
      </c>
      <c r="G6402" s="5">
        <v>1</v>
      </c>
      <c r="H6402" s="5">
        <v>20</v>
      </c>
      <c r="I6402" s="5">
        <v>23</v>
      </c>
      <c r="J6402" s="5">
        <v>1</v>
      </c>
      <c r="K6402" s="5">
        <v>20</v>
      </c>
      <c r="L6402" s="5">
        <v>24</v>
      </c>
      <c r="M6402" s="5">
        <v>1</v>
      </c>
      <c r="N6402" s="5">
        <v>20</v>
      </c>
      <c r="O6402" s="5">
        <v>22</v>
      </c>
      <c r="P6402" s="5">
        <v>10</v>
      </c>
      <c r="Q6402" s="5">
        <v>20</v>
      </c>
      <c r="R6402" s="5">
        <v>26</v>
      </c>
      <c r="S6402" s="5" t="s">
        <v>26</v>
      </c>
      <c r="T6402" s="5"/>
    </row>
    <row r="6403" spans="1:20" x14ac:dyDescent="0.25">
      <c r="A6403" s="5">
        <f>6396</f>
      </c>
      <c r="B6403" s="5" t="s">
        <v>6422</v>
      </c>
      <c r="C6403" s="5" t="s">
        <v>27</v>
      </c>
      <c r="D6403" s="5" t="s">
        <v>26</v>
      </c>
      <c r="E6403" s="5">
        <v>21</v>
      </c>
      <c r="F6403" s="5">
        <v>60</v>
      </c>
      <c r="G6403" s="5">
        <v>1</v>
      </c>
      <c r="H6403" s="5">
        <v>20</v>
      </c>
      <c r="I6403" s="5">
        <v>23</v>
      </c>
      <c r="J6403" s="5">
        <v>1</v>
      </c>
      <c r="K6403" s="5">
        <v>20</v>
      </c>
      <c r="L6403" s="5">
        <v>24</v>
      </c>
      <c r="M6403" s="5">
        <v>1</v>
      </c>
      <c r="N6403" s="5">
        <v>20</v>
      </c>
      <c r="O6403" s="5">
        <v>22</v>
      </c>
      <c r="P6403" s="5">
        <v>10</v>
      </c>
      <c r="Q6403" s="5">
        <v>20</v>
      </c>
      <c r="R6403" s="5">
        <v>26</v>
      </c>
      <c r="S6403" s="5" t="s">
        <v>26</v>
      </c>
      <c r="T6403" s="5"/>
    </row>
    <row r="6404" spans="1:20" x14ac:dyDescent="0.25">
      <c r="A6404" s="5">
        <f>6397</f>
      </c>
      <c r="B6404" s="5" t="s">
        <v>6423</v>
      </c>
      <c r="C6404" s="5" t="s">
        <v>27</v>
      </c>
      <c r="D6404" s="5" t="s">
        <v>26</v>
      </c>
      <c r="E6404" s="5">
        <v>21</v>
      </c>
      <c r="F6404" s="5">
        <v>60</v>
      </c>
      <c r="G6404" s="5">
        <v>1</v>
      </c>
      <c r="H6404" s="5">
        <v>20</v>
      </c>
      <c r="I6404" s="5">
        <v>23</v>
      </c>
      <c r="J6404" s="5">
        <v>1</v>
      </c>
      <c r="K6404" s="5">
        <v>20</v>
      </c>
      <c r="L6404" s="5">
        <v>24</v>
      </c>
      <c r="M6404" s="5">
        <v>1</v>
      </c>
      <c r="N6404" s="5">
        <v>20</v>
      </c>
      <c r="O6404" s="5">
        <v>22</v>
      </c>
      <c r="P6404" s="5">
        <v>10</v>
      </c>
      <c r="Q6404" s="5">
        <v>20</v>
      </c>
      <c r="R6404" s="5">
        <v>26</v>
      </c>
      <c r="S6404" s="5" t="s">
        <v>26</v>
      </c>
      <c r="T6404" s="5"/>
    </row>
    <row r="6405" spans="1:20" x14ac:dyDescent="0.25">
      <c r="A6405" s="5">
        <f>6398</f>
      </c>
      <c r="B6405" s="5" t="s">
        <v>6424</v>
      </c>
      <c r="C6405" s="5" t="s">
        <v>27</v>
      </c>
      <c r="D6405" s="5" t="s">
        <v>26</v>
      </c>
      <c r="E6405" s="5">
        <v>21</v>
      </c>
      <c r="F6405" s="5">
        <v>60</v>
      </c>
      <c r="G6405" s="5">
        <v>1</v>
      </c>
      <c r="H6405" s="5">
        <v>20</v>
      </c>
      <c r="I6405" s="5">
        <v>23</v>
      </c>
      <c r="J6405" s="5">
        <v>1</v>
      </c>
      <c r="K6405" s="5">
        <v>20</v>
      </c>
      <c r="L6405" s="5">
        <v>24</v>
      </c>
      <c r="M6405" s="5">
        <v>1</v>
      </c>
      <c r="N6405" s="5">
        <v>20</v>
      </c>
      <c r="O6405" s="5">
        <v>22</v>
      </c>
      <c r="P6405" s="5">
        <v>10</v>
      </c>
      <c r="Q6405" s="5">
        <v>20</v>
      </c>
      <c r="R6405" s="5">
        <v>26</v>
      </c>
      <c r="S6405" s="5" t="s">
        <v>26</v>
      </c>
      <c r="T6405" s="5"/>
    </row>
    <row r="6406" spans="1:20" x14ac:dyDescent="0.25">
      <c r="A6406" s="5">
        <f>6399</f>
      </c>
      <c r="B6406" s="5" t="s">
        <v>6425</v>
      </c>
      <c r="C6406" s="5" t="s">
        <v>27</v>
      </c>
      <c r="D6406" s="5" t="s">
        <v>26</v>
      </c>
      <c r="E6406" s="5">
        <v>21</v>
      </c>
      <c r="F6406" s="5">
        <v>60</v>
      </c>
      <c r="G6406" s="5">
        <v>1</v>
      </c>
      <c r="H6406" s="5">
        <v>20</v>
      </c>
      <c r="I6406" s="5">
        <v>23</v>
      </c>
      <c r="J6406" s="5">
        <v>1</v>
      </c>
      <c r="K6406" s="5">
        <v>20</v>
      </c>
      <c r="L6406" s="5">
        <v>24</v>
      </c>
      <c r="M6406" s="5">
        <v>1</v>
      </c>
      <c r="N6406" s="5">
        <v>20</v>
      </c>
      <c r="O6406" s="5">
        <v>22</v>
      </c>
      <c r="P6406" s="5">
        <v>10</v>
      </c>
      <c r="Q6406" s="5">
        <v>20</v>
      </c>
      <c r="R6406" s="5">
        <v>26</v>
      </c>
      <c r="S6406" s="5" t="s">
        <v>26</v>
      </c>
      <c r="T6406" s="5"/>
    </row>
    <row r="6407" spans="1:20" x14ac:dyDescent="0.25">
      <c r="A6407" s="5">
        <f>6400</f>
      </c>
      <c r="B6407" s="5" t="s">
        <v>6426</v>
      </c>
      <c r="C6407" s="5" t="s">
        <v>27</v>
      </c>
      <c r="D6407" s="5" t="s">
        <v>26</v>
      </c>
      <c r="E6407" s="5">
        <v>21</v>
      </c>
      <c r="F6407" s="5">
        <v>60</v>
      </c>
      <c r="G6407" s="5">
        <v>1</v>
      </c>
      <c r="H6407" s="5">
        <v>20</v>
      </c>
      <c r="I6407" s="5">
        <v>23</v>
      </c>
      <c r="J6407" s="5">
        <v>1</v>
      </c>
      <c r="K6407" s="5">
        <v>20</v>
      </c>
      <c r="L6407" s="5">
        <v>24</v>
      </c>
      <c r="M6407" s="5">
        <v>1</v>
      </c>
      <c r="N6407" s="5">
        <v>20</v>
      </c>
      <c r="O6407" s="5">
        <v>22</v>
      </c>
      <c r="P6407" s="5">
        <v>10</v>
      </c>
      <c r="Q6407" s="5">
        <v>20</v>
      </c>
      <c r="R6407" s="5">
        <v>26</v>
      </c>
      <c r="S6407" s="5" t="s">
        <v>26</v>
      </c>
      <c r="T6407" s="5"/>
    </row>
    <row r="6408" spans="1:20" x14ac:dyDescent="0.25">
      <c r="A6408" s="5">
        <f>6401</f>
      </c>
      <c r="B6408" s="5" t="s">
        <v>6427</v>
      </c>
      <c r="C6408" s="5" t="s">
        <v>27</v>
      </c>
      <c r="D6408" s="5" t="s">
        <v>26</v>
      </c>
      <c r="E6408" s="5">
        <v>21</v>
      </c>
      <c r="F6408" s="5">
        <v>60</v>
      </c>
      <c r="G6408" s="5">
        <v>1</v>
      </c>
      <c r="H6408" s="5">
        <v>20</v>
      </c>
      <c r="I6408" s="5">
        <v>23</v>
      </c>
      <c r="J6408" s="5">
        <v>1</v>
      </c>
      <c r="K6408" s="5">
        <v>20</v>
      </c>
      <c r="L6408" s="5">
        <v>24</v>
      </c>
      <c r="M6408" s="5">
        <v>1</v>
      </c>
      <c r="N6408" s="5">
        <v>20</v>
      </c>
      <c r="O6408" s="5">
        <v>22</v>
      </c>
      <c r="P6408" s="5">
        <v>10</v>
      </c>
      <c r="Q6408" s="5">
        <v>20</v>
      </c>
      <c r="R6408" s="5">
        <v>26</v>
      </c>
      <c r="S6408" s="5" t="s">
        <v>26</v>
      </c>
      <c r="T6408" s="5"/>
    </row>
    <row r="6409" spans="1:20" x14ac:dyDescent="0.25">
      <c r="A6409" s="5">
        <f>6402</f>
      </c>
      <c r="B6409" s="5" t="s">
        <v>6428</v>
      </c>
      <c r="C6409" s="5" t="s">
        <v>27</v>
      </c>
      <c r="D6409" s="5" t="s">
        <v>26</v>
      </c>
      <c r="E6409" s="5">
        <v>21</v>
      </c>
      <c r="F6409" s="5">
        <v>60</v>
      </c>
      <c r="G6409" s="5">
        <v>1</v>
      </c>
      <c r="H6409" s="5">
        <v>20</v>
      </c>
      <c r="I6409" s="5">
        <v>23</v>
      </c>
      <c r="J6409" s="5">
        <v>1</v>
      </c>
      <c r="K6409" s="5">
        <v>20</v>
      </c>
      <c r="L6409" s="5">
        <v>24</v>
      </c>
      <c r="M6409" s="5">
        <v>1</v>
      </c>
      <c r="N6409" s="5">
        <v>20</v>
      </c>
      <c r="O6409" s="5">
        <v>22</v>
      </c>
      <c r="P6409" s="5">
        <v>10</v>
      </c>
      <c r="Q6409" s="5">
        <v>20</v>
      </c>
      <c r="R6409" s="5">
        <v>26</v>
      </c>
      <c r="S6409" s="5" t="s">
        <v>26</v>
      </c>
      <c r="T6409" s="5"/>
    </row>
    <row r="6410" spans="1:20" x14ac:dyDescent="0.25">
      <c r="A6410" s="5">
        <f>6403</f>
      </c>
      <c r="B6410" s="5" t="s">
        <v>6429</v>
      </c>
      <c r="C6410" s="5" t="s">
        <v>27</v>
      </c>
      <c r="D6410" s="5" t="s">
        <v>26</v>
      </c>
      <c r="E6410" s="5">
        <v>21</v>
      </c>
      <c r="F6410" s="5">
        <v>60</v>
      </c>
      <c r="G6410" s="5">
        <v>1</v>
      </c>
      <c r="H6410" s="5">
        <v>20</v>
      </c>
      <c r="I6410" s="5">
        <v>23</v>
      </c>
      <c r="J6410" s="5">
        <v>1</v>
      </c>
      <c r="K6410" s="5">
        <v>20</v>
      </c>
      <c r="L6410" s="5">
        <v>24</v>
      </c>
      <c r="M6410" s="5">
        <v>1</v>
      </c>
      <c r="N6410" s="5">
        <v>20</v>
      </c>
      <c r="O6410" s="5">
        <v>22</v>
      </c>
      <c r="P6410" s="5">
        <v>10</v>
      </c>
      <c r="Q6410" s="5">
        <v>20</v>
      </c>
      <c r="R6410" s="5">
        <v>26</v>
      </c>
      <c r="S6410" s="5" t="s">
        <v>26</v>
      </c>
      <c r="T6410" s="5"/>
    </row>
    <row r="6411" spans="1:20" x14ac:dyDescent="0.25">
      <c r="A6411" s="5">
        <f>6404</f>
      </c>
      <c r="B6411" s="5" t="s">
        <v>6430</v>
      </c>
      <c r="C6411" s="5" t="s">
        <v>27</v>
      </c>
      <c r="D6411" s="5" t="s">
        <v>26</v>
      </c>
      <c r="E6411" s="5">
        <v>21</v>
      </c>
      <c r="F6411" s="5">
        <v>60</v>
      </c>
      <c r="G6411" s="5">
        <v>1</v>
      </c>
      <c r="H6411" s="5">
        <v>20</v>
      </c>
      <c r="I6411" s="5">
        <v>23</v>
      </c>
      <c r="J6411" s="5">
        <v>1</v>
      </c>
      <c r="K6411" s="5">
        <v>20</v>
      </c>
      <c r="L6411" s="5">
        <v>24</v>
      </c>
      <c r="M6411" s="5">
        <v>1</v>
      </c>
      <c r="N6411" s="5">
        <v>20</v>
      </c>
      <c r="O6411" s="5">
        <v>22</v>
      </c>
      <c r="P6411" s="5">
        <v>10</v>
      </c>
      <c r="Q6411" s="5">
        <v>20</v>
      </c>
      <c r="R6411" s="5">
        <v>26</v>
      </c>
      <c r="S6411" s="5" t="s">
        <v>26</v>
      </c>
      <c r="T6411" s="5"/>
    </row>
    <row r="6412" spans="1:20" x14ac:dyDescent="0.25">
      <c r="A6412" s="5">
        <f>6405</f>
      </c>
      <c r="B6412" s="5" t="s">
        <v>6431</v>
      </c>
      <c r="C6412" s="5" t="s">
        <v>27</v>
      </c>
      <c r="D6412" s="5" t="s">
        <v>26</v>
      </c>
      <c r="E6412" s="5">
        <v>21</v>
      </c>
      <c r="F6412" s="5">
        <v>60</v>
      </c>
      <c r="G6412" s="5">
        <v>1</v>
      </c>
      <c r="H6412" s="5">
        <v>20</v>
      </c>
      <c r="I6412" s="5">
        <v>23</v>
      </c>
      <c r="J6412" s="5">
        <v>1</v>
      </c>
      <c r="K6412" s="5">
        <v>20</v>
      </c>
      <c r="L6412" s="5">
        <v>24</v>
      </c>
      <c r="M6412" s="5">
        <v>1</v>
      </c>
      <c r="N6412" s="5">
        <v>20</v>
      </c>
      <c r="O6412" s="5">
        <v>22</v>
      </c>
      <c r="P6412" s="5">
        <v>10</v>
      </c>
      <c r="Q6412" s="5">
        <v>20</v>
      </c>
      <c r="R6412" s="5">
        <v>26</v>
      </c>
      <c r="S6412" s="5" t="s">
        <v>26</v>
      </c>
      <c r="T6412" s="5"/>
    </row>
    <row r="6413" spans="1:20" x14ac:dyDescent="0.25">
      <c r="A6413" s="5">
        <f>6406</f>
      </c>
      <c r="B6413" s="5" t="s">
        <v>6432</v>
      </c>
      <c r="C6413" s="5" t="s">
        <v>27</v>
      </c>
      <c r="D6413" s="5" t="s">
        <v>26</v>
      </c>
      <c r="E6413" s="5">
        <v>21</v>
      </c>
      <c r="F6413" s="5">
        <v>60</v>
      </c>
      <c r="G6413" s="5">
        <v>1</v>
      </c>
      <c r="H6413" s="5">
        <v>20</v>
      </c>
      <c r="I6413" s="5">
        <v>23</v>
      </c>
      <c r="J6413" s="5">
        <v>1</v>
      </c>
      <c r="K6413" s="5">
        <v>20</v>
      </c>
      <c r="L6413" s="5">
        <v>24</v>
      </c>
      <c r="M6413" s="5">
        <v>1</v>
      </c>
      <c r="N6413" s="5">
        <v>20</v>
      </c>
      <c r="O6413" s="5">
        <v>22</v>
      </c>
      <c r="P6413" s="5">
        <v>10</v>
      </c>
      <c r="Q6413" s="5">
        <v>20</v>
      </c>
      <c r="R6413" s="5">
        <v>26</v>
      </c>
      <c r="S6413" s="5" t="s">
        <v>26</v>
      </c>
      <c r="T6413" s="5"/>
    </row>
    <row r="6414" spans="1:20" x14ac:dyDescent="0.25">
      <c r="A6414" s="5">
        <f>6407</f>
      </c>
      <c r="B6414" s="5" t="s">
        <v>6433</v>
      </c>
      <c r="C6414" s="5" t="s">
        <v>27</v>
      </c>
      <c r="D6414" s="5" t="s">
        <v>26</v>
      </c>
      <c r="E6414" s="5">
        <v>21</v>
      </c>
      <c r="F6414" s="5">
        <v>60</v>
      </c>
      <c r="G6414" s="5">
        <v>1</v>
      </c>
      <c r="H6414" s="5">
        <v>20</v>
      </c>
      <c r="I6414" s="5">
        <v>23</v>
      </c>
      <c r="J6414" s="5">
        <v>1</v>
      </c>
      <c r="K6414" s="5">
        <v>20</v>
      </c>
      <c r="L6414" s="5">
        <v>24</v>
      </c>
      <c r="M6414" s="5">
        <v>1</v>
      </c>
      <c r="N6414" s="5">
        <v>20</v>
      </c>
      <c r="O6414" s="5">
        <v>22</v>
      </c>
      <c r="P6414" s="5">
        <v>10</v>
      </c>
      <c r="Q6414" s="5">
        <v>20</v>
      </c>
      <c r="R6414" s="5">
        <v>26</v>
      </c>
      <c r="S6414" s="5" t="s">
        <v>26</v>
      </c>
      <c r="T6414" s="5"/>
    </row>
    <row r="6415" spans="1:20" x14ac:dyDescent="0.25">
      <c r="A6415" s="5">
        <f>6408</f>
      </c>
      <c r="B6415" s="5" t="s">
        <v>6434</v>
      </c>
      <c r="C6415" s="5" t="s">
        <v>27</v>
      </c>
      <c r="D6415" s="5" t="s">
        <v>26</v>
      </c>
      <c r="E6415" s="5">
        <v>21</v>
      </c>
      <c r="F6415" s="5">
        <v>60</v>
      </c>
      <c r="G6415" s="5">
        <v>1</v>
      </c>
      <c r="H6415" s="5">
        <v>20</v>
      </c>
      <c r="I6415" s="5">
        <v>23</v>
      </c>
      <c r="J6415" s="5">
        <v>1</v>
      </c>
      <c r="K6415" s="5">
        <v>20</v>
      </c>
      <c r="L6415" s="5">
        <v>24</v>
      </c>
      <c r="M6415" s="5">
        <v>1</v>
      </c>
      <c r="N6415" s="5">
        <v>20</v>
      </c>
      <c r="O6415" s="5">
        <v>22</v>
      </c>
      <c r="P6415" s="5">
        <v>10</v>
      </c>
      <c r="Q6415" s="5">
        <v>20</v>
      </c>
      <c r="R6415" s="5">
        <v>26</v>
      </c>
      <c r="S6415" s="5" t="s">
        <v>26</v>
      </c>
      <c r="T6415" s="5"/>
    </row>
    <row r="6416" spans="1:20" x14ac:dyDescent="0.25">
      <c r="A6416" s="5">
        <f>6409</f>
      </c>
      <c r="B6416" s="5" t="s">
        <v>6435</v>
      </c>
      <c r="C6416" s="5" t="s">
        <v>27</v>
      </c>
      <c r="D6416" s="5" t="s">
        <v>26</v>
      </c>
      <c r="E6416" s="5">
        <v>21</v>
      </c>
      <c r="F6416" s="5">
        <v>60</v>
      </c>
      <c r="G6416" s="5">
        <v>1</v>
      </c>
      <c r="H6416" s="5">
        <v>20</v>
      </c>
      <c r="I6416" s="5">
        <v>23</v>
      </c>
      <c r="J6416" s="5">
        <v>1</v>
      </c>
      <c r="K6416" s="5">
        <v>20</v>
      </c>
      <c r="L6416" s="5">
        <v>24</v>
      </c>
      <c r="M6416" s="5">
        <v>1</v>
      </c>
      <c r="N6416" s="5">
        <v>20</v>
      </c>
      <c r="O6416" s="5">
        <v>22</v>
      </c>
      <c r="P6416" s="5">
        <v>10</v>
      </c>
      <c r="Q6416" s="5">
        <v>20</v>
      </c>
      <c r="R6416" s="5">
        <v>26</v>
      </c>
      <c r="S6416" s="5" t="s">
        <v>26</v>
      </c>
      <c r="T6416" s="5"/>
    </row>
    <row r="6417" spans="1:20" x14ac:dyDescent="0.25">
      <c r="A6417" s="5">
        <f>6410</f>
      </c>
      <c r="B6417" s="5" t="s">
        <v>6436</v>
      </c>
      <c r="C6417" s="5" t="s">
        <v>27</v>
      </c>
      <c r="D6417" s="5" t="s">
        <v>26</v>
      </c>
      <c r="E6417" s="5">
        <v>21</v>
      </c>
      <c r="F6417" s="5">
        <v>60</v>
      </c>
      <c r="G6417" s="5">
        <v>1</v>
      </c>
      <c r="H6417" s="5">
        <v>20</v>
      </c>
      <c r="I6417" s="5">
        <v>23</v>
      </c>
      <c r="J6417" s="5">
        <v>1</v>
      </c>
      <c r="K6417" s="5">
        <v>20</v>
      </c>
      <c r="L6417" s="5">
        <v>24</v>
      </c>
      <c r="M6417" s="5">
        <v>1</v>
      </c>
      <c r="N6417" s="5">
        <v>20</v>
      </c>
      <c r="O6417" s="5">
        <v>22</v>
      </c>
      <c r="P6417" s="5">
        <v>10</v>
      </c>
      <c r="Q6417" s="5">
        <v>20</v>
      </c>
      <c r="R6417" s="5">
        <v>26</v>
      </c>
      <c r="S6417" s="5" t="s">
        <v>26</v>
      </c>
      <c r="T6417" s="5"/>
    </row>
    <row r="6418" spans="1:20" x14ac:dyDescent="0.25">
      <c r="A6418" s="5">
        <f>6411</f>
      </c>
      <c r="B6418" s="5" t="s">
        <v>6437</v>
      </c>
      <c r="C6418" s="5" t="s">
        <v>27</v>
      </c>
      <c r="D6418" s="5" t="s">
        <v>26</v>
      </c>
      <c r="E6418" s="5">
        <v>21</v>
      </c>
      <c r="F6418" s="5">
        <v>60</v>
      </c>
      <c r="G6418" s="5">
        <v>1</v>
      </c>
      <c r="H6418" s="5">
        <v>20</v>
      </c>
      <c r="I6418" s="5">
        <v>23</v>
      </c>
      <c r="J6418" s="5">
        <v>1</v>
      </c>
      <c r="K6418" s="5">
        <v>20</v>
      </c>
      <c r="L6418" s="5">
        <v>24</v>
      </c>
      <c r="M6418" s="5">
        <v>1</v>
      </c>
      <c r="N6418" s="5">
        <v>20</v>
      </c>
      <c r="O6418" s="5">
        <v>22</v>
      </c>
      <c r="P6418" s="5">
        <v>10</v>
      </c>
      <c r="Q6418" s="5">
        <v>20</v>
      </c>
      <c r="R6418" s="5">
        <v>26</v>
      </c>
      <c r="S6418" s="5" t="s">
        <v>26</v>
      </c>
      <c r="T6418" s="5"/>
    </row>
    <row r="6419" spans="1:20" x14ac:dyDescent="0.25">
      <c r="A6419" s="5">
        <f>6412</f>
      </c>
      <c r="B6419" s="5" t="s">
        <v>6438</v>
      </c>
      <c r="C6419" s="5" t="s">
        <v>27</v>
      </c>
      <c r="D6419" s="5" t="s">
        <v>26</v>
      </c>
      <c r="E6419" s="5">
        <v>21</v>
      </c>
      <c r="F6419" s="5">
        <v>60</v>
      </c>
      <c r="G6419" s="5">
        <v>1</v>
      </c>
      <c r="H6419" s="5">
        <v>20</v>
      </c>
      <c r="I6419" s="5">
        <v>23</v>
      </c>
      <c r="J6419" s="5">
        <v>1</v>
      </c>
      <c r="K6419" s="5">
        <v>20</v>
      </c>
      <c r="L6419" s="5">
        <v>24</v>
      </c>
      <c r="M6419" s="5">
        <v>1</v>
      </c>
      <c r="N6419" s="5">
        <v>20</v>
      </c>
      <c r="O6419" s="5">
        <v>22</v>
      </c>
      <c r="P6419" s="5">
        <v>10</v>
      </c>
      <c r="Q6419" s="5">
        <v>20</v>
      </c>
      <c r="R6419" s="5">
        <v>26</v>
      </c>
      <c r="S6419" s="5" t="s">
        <v>26</v>
      </c>
      <c r="T6419" s="5"/>
    </row>
    <row r="6420" spans="1:20" x14ac:dyDescent="0.25">
      <c r="A6420" s="5">
        <f>6413</f>
      </c>
      <c r="B6420" s="5" t="s">
        <v>6439</v>
      </c>
      <c r="C6420" s="5" t="s">
        <v>27</v>
      </c>
      <c r="D6420" s="5" t="s">
        <v>26</v>
      </c>
      <c r="E6420" s="5">
        <v>21</v>
      </c>
      <c r="F6420" s="5">
        <v>60</v>
      </c>
      <c r="G6420" s="5">
        <v>1</v>
      </c>
      <c r="H6420" s="5">
        <v>20</v>
      </c>
      <c r="I6420" s="5">
        <v>23</v>
      </c>
      <c r="J6420" s="5">
        <v>1</v>
      </c>
      <c r="K6420" s="5">
        <v>20</v>
      </c>
      <c r="L6420" s="5">
        <v>24</v>
      </c>
      <c r="M6420" s="5">
        <v>1</v>
      </c>
      <c r="N6420" s="5">
        <v>20</v>
      </c>
      <c r="O6420" s="5">
        <v>22</v>
      </c>
      <c r="P6420" s="5">
        <v>10</v>
      </c>
      <c r="Q6420" s="5">
        <v>20</v>
      </c>
      <c r="R6420" s="5">
        <v>26</v>
      </c>
      <c r="S6420" s="5" t="s">
        <v>26</v>
      </c>
      <c r="T6420" s="5"/>
    </row>
    <row r="6421" spans="1:20" x14ac:dyDescent="0.25">
      <c r="A6421" s="5">
        <f>6414</f>
      </c>
      <c r="B6421" s="5" t="s">
        <v>6440</v>
      </c>
      <c r="C6421" s="5" t="s">
        <v>27</v>
      </c>
      <c r="D6421" s="5" t="s">
        <v>26</v>
      </c>
      <c r="E6421" s="5">
        <v>21</v>
      </c>
      <c r="F6421" s="5">
        <v>60</v>
      </c>
      <c r="G6421" s="5">
        <v>1</v>
      </c>
      <c r="H6421" s="5">
        <v>20</v>
      </c>
      <c r="I6421" s="5">
        <v>23</v>
      </c>
      <c r="J6421" s="5">
        <v>1</v>
      </c>
      <c r="K6421" s="5">
        <v>20</v>
      </c>
      <c r="L6421" s="5">
        <v>24</v>
      </c>
      <c r="M6421" s="5">
        <v>1</v>
      </c>
      <c r="N6421" s="5">
        <v>20</v>
      </c>
      <c r="O6421" s="5">
        <v>22</v>
      </c>
      <c r="P6421" s="5">
        <v>10</v>
      </c>
      <c r="Q6421" s="5">
        <v>20</v>
      </c>
      <c r="R6421" s="5">
        <v>26</v>
      </c>
      <c r="S6421" s="5" t="s">
        <v>26</v>
      </c>
      <c r="T6421" s="5"/>
    </row>
    <row r="6422" spans="1:20" x14ac:dyDescent="0.25">
      <c r="A6422" s="5">
        <f>6415</f>
      </c>
      <c r="B6422" s="5" t="s">
        <v>6441</v>
      </c>
      <c r="C6422" s="5" t="s">
        <v>27</v>
      </c>
      <c r="D6422" s="5" t="s">
        <v>26</v>
      </c>
      <c r="E6422" s="5">
        <v>21</v>
      </c>
      <c r="F6422" s="5">
        <v>60</v>
      </c>
      <c r="G6422" s="5">
        <v>1</v>
      </c>
      <c r="H6422" s="5">
        <v>20</v>
      </c>
      <c r="I6422" s="5">
        <v>23</v>
      </c>
      <c r="J6422" s="5">
        <v>1</v>
      </c>
      <c r="K6422" s="5">
        <v>20</v>
      </c>
      <c r="L6422" s="5">
        <v>24</v>
      </c>
      <c r="M6422" s="5">
        <v>1</v>
      </c>
      <c r="N6422" s="5">
        <v>20</v>
      </c>
      <c r="O6422" s="5">
        <v>22</v>
      </c>
      <c r="P6422" s="5">
        <v>10</v>
      </c>
      <c r="Q6422" s="5">
        <v>20</v>
      </c>
      <c r="R6422" s="5">
        <v>26</v>
      </c>
      <c r="S6422" s="5" t="s">
        <v>26</v>
      </c>
      <c r="T6422" s="5"/>
    </row>
    <row r="6423" spans="1:20" x14ac:dyDescent="0.25">
      <c r="A6423" s="5">
        <f>6416</f>
      </c>
      <c r="B6423" s="5" t="s">
        <v>6442</v>
      </c>
      <c r="C6423" s="5" t="s">
        <v>27</v>
      </c>
      <c r="D6423" s="5" t="s">
        <v>26</v>
      </c>
      <c r="E6423" s="5">
        <v>21</v>
      </c>
      <c r="F6423" s="5">
        <v>60</v>
      </c>
      <c r="G6423" s="5">
        <v>1</v>
      </c>
      <c r="H6423" s="5">
        <v>20</v>
      </c>
      <c r="I6423" s="5">
        <v>23</v>
      </c>
      <c r="J6423" s="5">
        <v>1</v>
      </c>
      <c r="K6423" s="5">
        <v>20</v>
      </c>
      <c r="L6423" s="5">
        <v>24</v>
      </c>
      <c r="M6423" s="5">
        <v>1</v>
      </c>
      <c r="N6423" s="5">
        <v>20</v>
      </c>
      <c r="O6423" s="5">
        <v>22</v>
      </c>
      <c r="P6423" s="5">
        <v>10</v>
      </c>
      <c r="Q6423" s="5">
        <v>20</v>
      </c>
      <c r="R6423" s="5">
        <v>26</v>
      </c>
      <c r="S6423" s="5" t="s">
        <v>26</v>
      </c>
      <c r="T6423" s="5"/>
    </row>
    <row r="6424" spans="1:20" x14ac:dyDescent="0.25">
      <c r="A6424" s="5">
        <f>6417</f>
      </c>
      <c r="B6424" s="5" t="s">
        <v>6443</v>
      </c>
      <c r="C6424" s="5" t="s">
        <v>27</v>
      </c>
      <c r="D6424" s="5" t="s">
        <v>26</v>
      </c>
      <c r="E6424" s="5">
        <v>21</v>
      </c>
      <c r="F6424" s="5">
        <v>60</v>
      </c>
      <c r="G6424" s="5">
        <v>1</v>
      </c>
      <c r="H6424" s="5">
        <v>20</v>
      </c>
      <c r="I6424" s="5">
        <v>23</v>
      </c>
      <c r="J6424" s="5">
        <v>1</v>
      </c>
      <c r="K6424" s="5">
        <v>20</v>
      </c>
      <c r="L6424" s="5">
        <v>24</v>
      </c>
      <c r="M6424" s="5">
        <v>1</v>
      </c>
      <c r="N6424" s="5">
        <v>20</v>
      </c>
      <c r="O6424" s="5">
        <v>22</v>
      </c>
      <c r="P6424" s="5">
        <v>10</v>
      </c>
      <c r="Q6424" s="5">
        <v>20</v>
      </c>
      <c r="R6424" s="5">
        <v>26</v>
      </c>
      <c r="S6424" s="5" t="s">
        <v>26</v>
      </c>
      <c r="T6424" s="5"/>
    </row>
    <row r="6425" spans="1:20" x14ac:dyDescent="0.25">
      <c r="A6425" s="5">
        <f>6418</f>
      </c>
      <c r="B6425" s="5" t="s">
        <v>6444</v>
      </c>
      <c r="C6425" s="5" t="s">
        <v>27</v>
      </c>
      <c r="D6425" s="5" t="s">
        <v>26</v>
      </c>
      <c r="E6425" s="5">
        <v>21</v>
      </c>
      <c r="F6425" s="5">
        <v>60</v>
      </c>
      <c r="G6425" s="5">
        <v>1</v>
      </c>
      <c r="H6425" s="5">
        <v>20</v>
      </c>
      <c r="I6425" s="5">
        <v>23</v>
      </c>
      <c r="J6425" s="5">
        <v>1</v>
      </c>
      <c r="K6425" s="5">
        <v>20</v>
      </c>
      <c r="L6425" s="5">
        <v>24</v>
      </c>
      <c r="M6425" s="5">
        <v>1</v>
      </c>
      <c r="N6425" s="5">
        <v>20</v>
      </c>
      <c r="O6425" s="5">
        <v>22</v>
      </c>
      <c r="P6425" s="5">
        <v>10</v>
      </c>
      <c r="Q6425" s="5">
        <v>20</v>
      </c>
      <c r="R6425" s="5">
        <v>26</v>
      </c>
      <c r="S6425" s="5" t="s">
        <v>26</v>
      </c>
      <c r="T6425" s="5"/>
    </row>
    <row r="6426" spans="1:20" x14ac:dyDescent="0.25">
      <c r="A6426" s="6" t="s">
        <v>6445</v>
      </c>
      <c r="B6426" s="7" t="s">
        <v>6446</v>
      </c>
      <c r="C6426" s="7" t="s">
        <v>6446</v>
      </c>
      <c r="D6426" s="7" t="s">
        <v>6446</v>
      </c>
      <c r="E6426" s="7">
        <f>=average(E8:E6425)</f>
      </c>
      <c r="F6426" s="7">
        <f>=average(F8:F6425)</f>
      </c>
      <c r="G6426" s="7" t="s">
        <v>6446</v>
      </c>
      <c r="H6426" s="7">
        <f>=average(H8:H6425)</f>
      </c>
      <c r="I6426" s="7">
        <f>=average(I8:I6425)</f>
      </c>
      <c r="J6426" s="7" t="s">
        <v>6446</v>
      </c>
      <c r="K6426" s="7">
        <f>=average(K8:K6425)</f>
      </c>
      <c r="L6426" s="7">
        <f>=average(L8:L6425)</f>
      </c>
      <c r="M6426" s="7" t="s">
        <v>6446</v>
      </c>
      <c r="N6426" s="7">
        <f>=average(N8:N6425)</f>
      </c>
      <c r="O6426" s="7">
        <f>=average(O8:O6425)</f>
      </c>
      <c r="P6426" s="7">
        <f>=average(P8:P6425)</f>
      </c>
      <c r="Q6426" s="7">
        <f>=average(Q8:Q6425)</f>
      </c>
      <c r="R6426" s="7">
        <f>=average(R8:R6425)</f>
      </c>
      <c r="S6426" s="7" t="s">
        <v>6446</v>
      </c>
      <c r="T6426" s="7" t="s">
        <v>6446</v>
      </c>
    </row>
    <row r="6427" spans="13:13" x14ac:dyDescent="0.25">
      <c r="M6427" s="8" t="s">
        <v>6447</v>
      </c>
    </row>
    <row r="6428" spans="2:12" x14ac:dyDescent="0.25">
      <c r="B6428" s="9" t="s">
        <v>6448</v>
      </c>
      <c r="G6428" s="9" t="s">
        <v>6449</v>
      </c>
      <c r="L6428" s="9" t="s">
        <v>6450</v>
      </c>
    </row>
    <row r="6429" spans="2:12" x14ac:dyDescent="0.25">
      <c r="B6429" s="10" t="s">
        <v>6451</v>
      </c>
      <c r="G6429" s="10" t="s">
        <v>6451</v>
      </c>
      <c r="L6429" s="10" t="s">
        <v>6451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2023-09-27T05:20:38Z</dcterms:created>
  <dcterms:modified xsi:type="dcterms:W3CDTF">2023-09-27T05:20:38Z</dcterms:modified>
</cp:coreProperties>
</file>