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<sst xmlns="http://schemas.openxmlformats.org/spreadsheetml/2006/main" count="2449" uniqueCount="636">
  <si>
    <t>Công Ty CP Tập đoàn Trường Hải (THACO)</t>
  </si>
  <si>
    <t xml:space="preserve">Địa chỉ:  </t>
  </si>
  <si>
    <t xml:space="preserve">Hotline: </t>
  </si>
  <si>
    <t>Ngày in biểu: Thứ năm, 27/07/2023 14:15:33</t>
  </si>
  <si>
    <t>BÁO CÁO DỮ LIỆU VẬN HÀNH MÁY LẠNH HỆ THỐNG LƯU FOAM</t>
  </si>
  <si>
    <t>STT</t>
  </si>
  <si>
    <t>Thời gian</t>
  </si>
  <si>
    <t>Auto</t>
  </si>
  <si>
    <t>Manual</t>
  </si>
  <si>
    <t>Nhiệt độ phòng</t>
  </si>
  <si>
    <t>Độ ẩm</t>
  </si>
  <si>
    <t>Trạng thái máy lạnh 1</t>
  </si>
  <si>
    <t>Nhiệt độ máy lạnh 1</t>
  </si>
  <si>
    <t>Nhiệt độ tham chiếu máy lạnh 1</t>
  </si>
  <si>
    <t>Trạng thái máy lạnh 2</t>
  </si>
  <si>
    <t>Nhiệt độ máy lạnh 2</t>
  </si>
  <si>
    <t>Nhiệt độ tham chiếu máy lạnh 2</t>
  </si>
  <si>
    <t>Trạng thái máy lạnh 3</t>
  </si>
  <si>
    <t>Nhiệt độ máy lạnh 3</t>
  </si>
  <si>
    <t>Nhiệt độ tham chiếu máy lạnh 3</t>
  </si>
  <si>
    <t>Thời gian cập nhật nhiệt độ</t>
  </si>
  <si>
    <t>Biên độ nhiệt thấp</t>
  </si>
  <si>
    <t>Biên độ nhiệt cao</t>
  </si>
  <si>
    <t>Cảnh báo nhiệt độ</t>
  </si>
  <si>
    <t>Ghi chú</t>
  </si>
  <si>
    <t>2023-07-26 14:18:25</t>
  </si>
  <si>
    <t>true</t>
  </si>
  <si>
    <t>false</t>
  </si>
  <si>
    <t>2023-07-26 14:18:48</t>
  </si>
  <si>
    <t>2023-07-26 14:19:17</t>
  </si>
  <si>
    <t>2023-07-26 14:19:45</t>
  </si>
  <si>
    <t>2023-07-26 14:20:14</t>
  </si>
  <si>
    <t>2023-07-26 14:20:43</t>
  </si>
  <si>
    <t>2023-07-26 14:21:13</t>
  </si>
  <si>
    <t>2023-07-26 14:21:41</t>
  </si>
  <si>
    <t>2023-07-26 14:22:10</t>
  </si>
  <si>
    <t>2023-07-26 14:22:40</t>
  </si>
  <si>
    <t>2023-07-26 14:23:09</t>
  </si>
  <si>
    <t>2023-07-26 14:23:37</t>
  </si>
  <si>
    <t>2023-07-26 14:24:07</t>
  </si>
  <si>
    <t>2023-07-26 14:24:35</t>
  </si>
  <si>
    <t>2023-07-26 14:25:04</t>
  </si>
  <si>
    <t>2023-07-26 14:25:34</t>
  </si>
  <si>
    <t>2023-07-26 14:26:02</t>
  </si>
  <si>
    <t>2023-07-26 14:27:58</t>
  </si>
  <si>
    <t>2023-07-26 14:28:28</t>
  </si>
  <si>
    <t>2023-07-26 14:28:57</t>
  </si>
  <si>
    <t>2023-07-26 14:29:25</t>
  </si>
  <si>
    <t>2023-07-26 14:29:54</t>
  </si>
  <si>
    <t>2023-07-26 14:30:23</t>
  </si>
  <si>
    <t>2023-07-26 14:30:53</t>
  </si>
  <si>
    <t>2023-07-26 14:31:21</t>
  </si>
  <si>
    <t>2023-07-26 14:31:50</t>
  </si>
  <si>
    <t>2023-07-26 14:32:19</t>
  </si>
  <si>
    <t>2023-07-26 14:32:49</t>
  </si>
  <si>
    <t>2023-07-26 14:33:18</t>
  </si>
  <si>
    <t>2023-07-26 14:33:46</t>
  </si>
  <si>
    <t>2023-07-26 14:34:15</t>
  </si>
  <si>
    <t>2023-07-26 14:34:44</t>
  </si>
  <si>
    <t>2023-07-26 14:35:14</t>
  </si>
  <si>
    <t>2023-07-26 14:35:43</t>
  </si>
  <si>
    <t>2023-07-26 14:36:11</t>
  </si>
  <si>
    <t>2023-07-26 14:36:40</t>
  </si>
  <si>
    <t>2023-07-26 14:37:10</t>
  </si>
  <si>
    <t>2023-07-26 14:37:39</t>
  </si>
  <si>
    <t>2023-07-26 14:38:07</t>
  </si>
  <si>
    <t>2023-07-26 14:38:36</t>
  </si>
  <si>
    <t>2023-07-26 14:39:05</t>
  </si>
  <si>
    <t>2023-07-26 14:39:35</t>
  </si>
  <si>
    <t>2023-07-26 14:40:04</t>
  </si>
  <si>
    <t>2023-07-26 14:40:32</t>
  </si>
  <si>
    <t>2023-07-26 14:41:01</t>
  </si>
  <si>
    <t>2023-07-26 14:41:31</t>
  </si>
  <si>
    <t>2023-07-26 14:46:50</t>
  </si>
  <si>
    <t>2023-07-26 14:47:18</t>
  </si>
  <si>
    <t>2023-07-26 14:49:17</t>
  </si>
  <si>
    <t>2023-07-26 14:49:43</t>
  </si>
  <si>
    <t>2023-07-26 14:50:12</t>
  </si>
  <si>
    <t>2023-07-26 14:50:42</t>
  </si>
  <si>
    <t>2023-07-26 14:51:11</t>
  </si>
  <si>
    <t>2023-07-26 14:51:39</t>
  </si>
  <si>
    <t>2023-07-26 14:52:08</t>
  </si>
  <si>
    <t>2023-07-26 14:52:37</t>
  </si>
  <si>
    <t>2023-07-26 14:53:06</t>
  </si>
  <si>
    <t>2023-07-26 14:53:36</t>
  </si>
  <si>
    <t>2023-07-26 14:54:04</t>
  </si>
  <si>
    <t>2023-07-26 14:54:33</t>
  </si>
  <si>
    <t>2023-07-26 14:55:03</t>
  </si>
  <si>
    <t>2023-07-26 14:55:32</t>
  </si>
  <si>
    <t>2023-07-26 14:56:00</t>
  </si>
  <si>
    <t>2023-07-26 14:56:29</t>
  </si>
  <si>
    <t>2023-07-26 14:56:59</t>
  </si>
  <si>
    <t>2023-07-26 14:57:28</t>
  </si>
  <si>
    <t>2023-07-26 15:07:09</t>
  </si>
  <si>
    <t>2023-07-26 15:08:06</t>
  </si>
  <si>
    <t>2023-07-26 15:08:34</t>
  </si>
  <si>
    <t>2023-07-26 15:09:39</t>
  </si>
  <si>
    <t>2023-07-26 15:10:02</t>
  </si>
  <si>
    <t>2023-07-26 15:13:28</t>
  </si>
  <si>
    <t>2023-07-26 15:15:32</t>
  </si>
  <si>
    <t>2023-07-26 15:15:49</t>
  </si>
  <si>
    <t>2023-07-26 15:16:18</t>
  </si>
  <si>
    <t>2023-07-27 07:40:34</t>
  </si>
  <si>
    <t>2023-07-27 07:40:56</t>
  </si>
  <si>
    <t>2023-07-27 07:41:24</t>
  </si>
  <si>
    <t>2023-07-27 07:41:53</t>
  </si>
  <si>
    <t>2023-07-27 07:42:52</t>
  </si>
  <si>
    <t>2023-07-27 07:43:21</t>
  </si>
  <si>
    <t>2023-07-27 07:47:13</t>
  </si>
  <si>
    <t>2023-07-27 07:47:42</t>
  </si>
  <si>
    <t>2023-07-27 07:48:11</t>
  </si>
  <si>
    <t>2023-07-27 07:48:39</t>
  </si>
  <si>
    <t>2023-07-27 07:49:08</t>
  </si>
  <si>
    <t>2023-07-27 07:49:38</t>
  </si>
  <si>
    <t>2023-07-27 07:50:07</t>
  </si>
  <si>
    <t>2023-07-27 07:50:36</t>
  </si>
  <si>
    <t>2023-07-27 07:51:04</t>
  </si>
  <si>
    <t>2023-07-27 07:51:34</t>
  </si>
  <si>
    <t>2023-07-27 07:52:03</t>
  </si>
  <si>
    <t>2023-07-27 07:52:32</t>
  </si>
  <si>
    <t>2023-07-27 07:53:00</t>
  </si>
  <si>
    <t>2023-07-27 07:53:29</t>
  </si>
  <si>
    <t>2023-07-27 07:53:59</t>
  </si>
  <si>
    <t>2023-07-27 07:54:28</t>
  </si>
  <si>
    <t>2023-07-27 07:54:56</t>
  </si>
  <si>
    <t>2023-07-27 07:55:26</t>
  </si>
  <si>
    <t>2023-07-27 07:55:55</t>
  </si>
  <si>
    <t>2023-07-27 07:56:24</t>
  </si>
  <si>
    <t>2023-07-27 07:56:53</t>
  </si>
  <si>
    <t>2023-07-27 07:57:21</t>
  </si>
  <si>
    <t>2023-07-27 07:57:51</t>
  </si>
  <si>
    <t>2023-07-27 07:58:20</t>
  </si>
  <si>
    <t>2023-07-27 07:58:49</t>
  </si>
  <si>
    <t>2023-07-27 07:59:17</t>
  </si>
  <si>
    <t>2023-07-27 07:59:47</t>
  </si>
  <si>
    <t>2023-07-27 08:00:16</t>
  </si>
  <si>
    <t>2023-07-27 08:00:45</t>
  </si>
  <si>
    <t>2023-07-27 08:01:13</t>
  </si>
  <si>
    <t>2023-07-27 08:01:43</t>
  </si>
  <si>
    <t>2023-07-27 08:02:12</t>
  </si>
  <si>
    <t>2023-07-27 08:02:41</t>
  </si>
  <si>
    <t>2023-07-27 08:03:10</t>
  </si>
  <si>
    <t>2023-07-27 08:03:38</t>
  </si>
  <si>
    <t>2023-07-27 08:04:08</t>
  </si>
  <si>
    <t>2023-07-27 08:04:37</t>
  </si>
  <si>
    <t>2023-07-27 08:05:06</t>
  </si>
  <si>
    <t>2023-07-27 08:05:34</t>
  </si>
  <si>
    <t>2023-07-27 08:06:04</t>
  </si>
  <si>
    <t>2023-07-27 08:06:33</t>
  </si>
  <si>
    <t>2023-07-27 08:07:02</t>
  </si>
  <si>
    <t>2023-07-27 08:07:30</t>
  </si>
  <si>
    <t>2023-07-27 08:08:00</t>
  </si>
  <si>
    <t>2023-07-27 08:08:29</t>
  </si>
  <si>
    <t>2023-07-27 08:08:58</t>
  </si>
  <si>
    <t>2023-07-27 08:09:26</t>
  </si>
  <si>
    <t>2023-07-27 08:09:56</t>
  </si>
  <si>
    <t>2023-07-27 08:10:25</t>
  </si>
  <si>
    <t>2023-07-27 08:10:54</t>
  </si>
  <si>
    <t>2023-07-27 08:11:23</t>
  </si>
  <si>
    <t>2023-07-27 08:11:51</t>
  </si>
  <si>
    <t>2023-07-27 08:12:21</t>
  </si>
  <si>
    <t>2023-07-27 08:12:50</t>
  </si>
  <si>
    <t>2023-07-27 08:13:19</t>
  </si>
  <si>
    <t>2023-07-27 08:13:47</t>
  </si>
  <si>
    <t>2023-07-27 08:14:17</t>
  </si>
  <si>
    <t>2023-07-27 08:14:46</t>
  </si>
  <si>
    <t>2023-07-27 08:15:15</t>
  </si>
  <si>
    <t>2023-07-27 08:15:44</t>
  </si>
  <si>
    <t>2023-07-27 08:16:13</t>
  </si>
  <si>
    <t>2023-07-27 08:16:42</t>
  </si>
  <si>
    <t>2023-07-27 08:17:10</t>
  </si>
  <si>
    <t>2023-07-27 08:17:40</t>
  </si>
  <si>
    <t>2023-07-27 08:18:09</t>
  </si>
  <si>
    <t>2023-07-27 08:18:37</t>
  </si>
  <si>
    <t>2023-07-27 08:19:07</t>
  </si>
  <si>
    <t>2023-07-27 08:19:36</t>
  </si>
  <si>
    <t>2023-07-27 08:20:05</t>
  </si>
  <si>
    <t>2023-07-27 08:20:33</t>
  </si>
  <si>
    <t>2023-07-27 08:21:03</t>
  </si>
  <si>
    <t>2023-07-27 08:21:32</t>
  </si>
  <si>
    <t>2023-07-27 08:22:01</t>
  </si>
  <si>
    <t>2023-07-27 08:22:30</t>
  </si>
  <si>
    <t>2023-07-27 08:22:59</t>
  </si>
  <si>
    <t>2023-07-27 08:23:27</t>
  </si>
  <si>
    <t>2023-07-27 08:23:57</t>
  </si>
  <si>
    <t>2023-07-27 08:24:26</t>
  </si>
  <si>
    <t>2023-07-27 08:24:55</t>
  </si>
  <si>
    <t>2023-07-27 08:25:23</t>
  </si>
  <si>
    <t>2023-07-27 08:25:53</t>
  </si>
  <si>
    <t>2023-07-27 08:26:22</t>
  </si>
  <si>
    <t>2023-07-27 08:26:51</t>
  </si>
  <si>
    <t>2023-07-27 08:27:20</t>
  </si>
  <si>
    <t>2023-07-27 08:27:48</t>
  </si>
  <si>
    <t>2023-07-27 08:28:17</t>
  </si>
  <si>
    <t>2023-07-27 08:28:47</t>
  </si>
  <si>
    <t>2023-07-27 08:29:16</t>
  </si>
  <si>
    <t>2023-07-27 08:29:45</t>
  </si>
  <si>
    <t>2023-07-27 08:30:13</t>
  </si>
  <si>
    <t>2023-07-27 08:30:43</t>
  </si>
  <si>
    <t>2023-07-27 08:31:12</t>
  </si>
  <si>
    <t>2023-07-27 08:31:41</t>
  </si>
  <si>
    <t>2023-07-27 08:32:09</t>
  </si>
  <si>
    <t>2023-07-27 08:32:39</t>
  </si>
  <si>
    <t>2023-07-27 08:33:08</t>
  </si>
  <si>
    <t>2023-07-27 08:33:37</t>
  </si>
  <si>
    <t>2023-07-27 08:34:06</t>
  </si>
  <si>
    <t>2023-07-27 08:34:34</t>
  </si>
  <si>
    <t>2023-07-27 08:35:04</t>
  </si>
  <si>
    <t>2023-07-27 08:35:33</t>
  </si>
  <si>
    <t>2023-07-27 08:36:02</t>
  </si>
  <si>
    <t>2023-07-27 08:36:30</t>
  </si>
  <si>
    <t>2023-07-27 08:36:59</t>
  </si>
  <si>
    <t>2023-07-27 08:37:29</t>
  </si>
  <si>
    <t>2023-07-27 08:37:58</t>
  </si>
  <si>
    <t>2023-07-27 08:38:27</t>
  </si>
  <si>
    <t>2023-07-27 08:38:55</t>
  </si>
  <si>
    <t>2023-07-27 08:39:25</t>
  </si>
  <si>
    <t>2023-07-27 08:39:54</t>
  </si>
  <si>
    <t>2023-07-27 08:40:23</t>
  </si>
  <si>
    <t>2023-07-27 08:40:51</t>
  </si>
  <si>
    <t>2023-07-27 08:41:21</t>
  </si>
  <si>
    <t>2023-07-27 08:41:50</t>
  </si>
  <si>
    <t>2023-07-27 08:42:19</t>
  </si>
  <si>
    <t>2023-07-27 08:42:47</t>
  </si>
  <si>
    <t>2023-07-27 08:43:17</t>
  </si>
  <si>
    <t>2023-07-27 08:43:46</t>
  </si>
  <si>
    <t>2023-07-27 08:44:15</t>
  </si>
  <si>
    <t>2023-07-27 08:44:21</t>
  </si>
  <si>
    <t>2023-07-27 08:44:44</t>
  </si>
  <si>
    <t>2023-07-27 08:45:13</t>
  </si>
  <si>
    <t>2023-07-27 08:45:42</t>
  </si>
  <si>
    <t>2023-07-27 08:46:10</t>
  </si>
  <si>
    <t>2023-07-27 08:46:40</t>
  </si>
  <si>
    <t>2023-07-27 08:47:09</t>
  </si>
  <si>
    <t>2023-07-27 08:47:37</t>
  </si>
  <si>
    <t>2023-07-27 08:48:07</t>
  </si>
  <si>
    <t>2023-07-27 08:48:36</t>
  </si>
  <si>
    <t>2023-07-27 08:49:05</t>
  </si>
  <si>
    <t>2023-07-27 08:49:33</t>
  </si>
  <si>
    <t>2023-07-27 08:50:03</t>
  </si>
  <si>
    <t>2023-07-27 08:50:32</t>
  </si>
  <si>
    <t>2023-07-27 08:51:00</t>
  </si>
  <si>
    <t>2023-07-27 08:51:30</t>
  </si>
  <si>
    <t>2023-07-27 08:51:59</t>
  </si>
  <si>
    <t>2023-07-27 08:52:28</t>
  </si>
  <si>
    <t>2023-07-27 08:52:56</t>
  </si>
  <si>
    <t>2023-07-27 08:53:26</t>
  </si>
  <si>
    <t>2023-07-27 08:53:55</t>
  </si>
  <si>
    <t>2023-07-27 08:54:24</t>
  </si>
  <si>
    <t>2023-07-27 08:54:53</t>
  </si>
  <si>
    <t>2023-07-27 08:55:21</t>
  </si>
  <si>
    <t>2023-07-27 08:56:59</t>
  </si>
  <si>
    <t>2023-07-27 08:57:18</t>
  </si>
  <si>
    <t>2023-07-27 08:57:47</t>
  </si>
  <si>
    <t>2023-07-27 08:58:15</t>
  </si>
  <si>
    <t>2023-07-27 08:58:45</t>
  </si>
  <si>
    <t>2023-07-27 08:59:14</t>
  </si>
  <si>
    <t>2023-07-27 08:59:43</t>
  </si>
  <si>
    <t>2023-07-27 09:00:11</t>
  </si>
  <si>
    <t>2023-07-27 09:00:41</t>
  </si>
  <si>
    <t>2023-07-27 09:01:10</t>
  </si>
  <si>
    <t>2023-07-27 09:01:39</t>
  </si>
  <si>
    <t>2023-07-27 09:02:07</t>
  </si>
  <si>
    <t>2023-07-27 09:02:37</t>
  </si>
  <si>
    <t>2023-07-27 09:03:06</t>
  </si>
  <si>
    <t>2023-07-27 09:03:35</t>
  </si>
  <si>
    <t>2023-07-27 09:04:03</t>
  </si>
  <si>
    <t>2023-07-27 09:04:32</t>
  </si>
  <si>
    <t>2023-07-27 09:05:02</t>
  </si>
  <si>
    <t>2023-07-27 09:05:31</t>
  </si>
  <si>
    <t>2023-07-27 09:06:00</t>
  </si>
  <si>
    <t>2023-07-27 09:06:28</t>
  </si>
  <si>
    <t>2023-07-27 09:06:58</t>
  </si>
  <si>
    <t>2023-07-27 09:07:27</t>
  </si>
  <si>
    <t>2023-07-27 09:07:56</t>
  </si>
  <si>
    <t>2023-07-27 09:08:24</t>
  </si>
  <si>
    <t>2023-07-27 09:08:54</t>
  </si>
  <si>
    <t>2023-07-27 09:09:23</t>
  </si>
  <si>
    <t>2023-07-27 09:09:52</t>
  </si>
  <si>
    <t>2023-07-27 09:10:20</t>
  </si>
  <si>
    <t>2023-07-27 09:10:50</t>
  </si>
  <si>
    <t>2023-07-27 09:17:16</t>
  </si>
  <si>
    <t>2023-07-27 09:18:41</t>
  </si>
  <si>
    <t>2023-07-27 09:19:02</t>
  </si>
  <si>
    <t>2023-07-27 09:19:31</t>
  </si>
  <si>
    <t>2023-07-27 09:20:01</t>
  </si>
  <si>
    <t>2023-07-27 09:20:30</t>
  </si>
  <si>
    <t>2023-07-27 09:20:58</t>
  </si>
  <si>
    <t>2023-07-27 09:21:29</t>
  </si>
  <si>
    <t>2023-07-27 09:21:57</t>
  </si>
  <si>
    <t>2023-07-27 09:22:27</t>
  </si>
  <si>
    <t>2023-07-27 09:22:56</t>
  </si>
  <si>
    <t>2023-07-27 09:23:25</t>
  </si>
  <si>
    <t>2023-07-27 09:23:54</t>
  </si>
  <si>
    <t>2023-07-27 09:24:22</t>
  </si>
  <si>
    <t>2023-07-27 09:24:32</t>
  </si>
  <si>
    <t>2023-07-27 09:24:52</t>
  </si>
  <si>
    <t>2023-07-27 09:25:20</t>
  </si>
  <si>
    <t>2023-07-27 09:25:49</t>
  </si>
  <si>
    <t>2023-07-27 09:26:19</t>
  </si>
  <si>
    <t>2023-07-27 09:27:55</t>
  </si>
  <si>
    <t>2023-07-27 09:28:14</t>
  </si>
  <si>
    <t>2023-07-27 09:28:44</t>
  </si>
  <si>
    <t>2023-07-27 09:29:13</t>
  </si>
  <si>
    <t>2023-07-27 09:29:42</t>
  </si>
  <si>
    <t>2023-07-27 09:30:11</t>
  </si>
  <si>
    <t>2023-07-27 10:11:16</t>
  </si>
  <si>
    <t>2023-07-27 10:11:45</t>
  </si>
  <si>
    <t>2023-07-27 10:12:13</t>
  </si>
  <si>
    <t>2023-07-27 10:12:42</t>
  </si>
  <si>
    <t>2023-07-27 10:13:12</t>
  </si>
  <si>
    <t>2023-07-27 10:13:41</t>
  </si>
  <si>
    <t>2023-07-27 10:14:09</t>
  </si>
  <si>
    <t>2023-07-27 10:14:38</t>
  </si>
  <si>
    <t>2023-07-27 10:15:08</t>
  </si>
  <si>
    <t>2023-07-27 10:15:37</t>
  </si>
  <si>
    <t>2023-07-27 10:16:06</t>
  </si>
  <si>
    <t>2023-07-27 10:16:34</t>
  </si>
  <si>
    <t>2023-07-27 10:17:04</t>
  </si>
  <si>
    <t>2023-07-27 10:17:33</t>
  </si>
  <si>
    <t>2023-07-27 10:18:02</t>
  </si>
  <si>
    <t>2023-07-27 10:18:30</t>
  </si>
  <si>
    <t>2023-07-27 10:19:00</t>
  </si>
  <si>
    <t>2023-07-27 10:19:29</t>
  </si>
  <si>
    <t>2023-07-27 10:19:58</t>
  </si>
  <si>
    <t>2023-07-27 10:20:26</t>
  </si>
  <si>
    <t>2023-07-27 10:20:56</t>
  </si>
  <si>
    <t>2023-07-27 10:21:25</t>
  </si>
  <si>
    <t>2023-07-27 10:21:54</t>
  </si>
  <si>
    <t>2023-07-27 10:22:22</t>
  </si>
  <si>
    <t>2023-07-27 10:22:51</t>
  </si>
  <si>
    <t>2023-07-27 10:23:21</t>
  </si>
  <si>
    <t>2023-07-27 10:23:50</t>
  </si>
  <si>
    <t>2023-07-27 10:24:19</t>
  </si>
  <si>
    <t>2023-07-27 10:24:47</t>
  </si>
  <si>
    <t>2023-07-27 10:25:17</t>
  </si>
  <si>
    <t>2023-07-27 10:25:46</t>
  </si>
  <si>
    <t>2023-07-27 10:26:15</t>
  </si>
  <si>
    <t>2023-07-27 10:26:43</t>
  </si>
  <si>
    <t>2023-07-27 10:27:13</t>
  </si>
  <si>
    <t>2023-07-27 10:27:42</t>
  </si>
  <si>
    <t>2023-07-27 10:28:11</t>
  </si>
  <si>
    <t>2023-07-27 10:28:40</t>
  </si>
  <si>
    <t>2023-07-27 10:29:08</t>
  </si>
  <si>
    <t>2023-07-27 10:29:38</t>
  </si>
  <si>
    <t>2023-07-27 10:30:07</t>
  </si>
  <si>
    <t>2023-07-27 10:30:36</t>
  </si>
  <si>
    <t>2023-07-27 10:31:04</t>
  </si>
  <si>
    <t>2023-07-27 10:31:34</t>
  </si>
  <si>
    <t>2023-07-27 10:32:03</t>
  </si>
  <si>
    <t>2023-07-27 10:32:32</t>
  </si>
  <si>
    <t>2023-07-27 10:33:01</t>
  </si>
  <si>
    <t>2023-07-27 10:33:30</t>
  </si>
  <si>
    <t>2023-07-27 10:33:59</t>
  </si>
  <si>
    <t>2023-07-27 10:34:27</t>
  </si>
  <si>
    <t>2023-07-27 10:34:57</t>
  </si>
  <si>
    <t>2023-07-27 10:35:26</t>
  </si>
  <si>
    <t>2023-07-27 10:35:55</t>
  </si>
  <si>
    <t>2023-07-27 10:36:23</t>
  </si>
  <si>
    <t>2023-07-27 10:36:53</t>
  </si>
  <si>
    <t>2023-07-27 10:37:22</t>
  </si>
  <si>
    <t>2023-07-27 10:37:51</t>
  </si>
  <si>
    <t>2023-07-27 10:38:19</t>
  </si>
  <si>
    <t>2023-07-27 10:38:49</t>
  </si>
  <si>
    <t>2023-07-27 10:39:18</t>
  </si>
  <si>
    <t>2023-07-27 10:39:47</t>
  </si>
  <si>
    <t>2023-07-27 10:40:15</t>
  </si>
  <si>
    <t>2023-07-27 10:40:45</t>
  </si>
  <si>
    <t>2023-07-27 10:41:14</t>
  </si>
  <si>
    <t>2023-07-27 10:41:43</t>
  </si>
  <si>
    <t>2023-07-27 10:42:11</t>
  </si>
  <si>
    <t>2023-07-27 10:42:41</t>
  </si>
  <si>
    <t>2023-07-27 10:43:10</t>
  </si>
  <si>
    <t>2023-07-27 10:43:39</t>
  </si>
  <si>
    <t>2023-07-27 10:44:07</t>
  </si>
  <si>
    <t>2023-07-27 10:44:37</t>
  </si>
  <si>
    <t>2023-07-27 10:45:06</t>
  </si>
  <si>
    <t>2023-07-27 10:45:35</t>
  </si>
  <si>
    <t>2023-07-27 10:46:03</t>
  </si>
  <si>
    <t>2023-07-27 10:46:33</t>
  </si>
  <si>
    <t>2023-07-27 10:47:02</t>
  </si>
  <si>
    <t>2023-07-27 10:47:30</t>
  </si>
  <si>
    <t>2023-07-27 10:48:00</t>
  </si>
  <si>
    <t>2023-07-27 10:48:29</t>
  </si>
  <si>
    <t>2023-07-27 10:48:58</t>
  </si>
  <si>
    <t>2023-07-27 10:49:26</t>
  </si>
  <si>
    <t>2023-07-27 10:49:56</t>
  </si>
  <si>
    <t>2023-07-27 10:50:25</t>
  </si>
  <si>
    <t>2023-07-27 10:50:54</t>
  </si>
  <si>
    <t>2023-07-27 10:51:22</t>
  </si>
  <si>
    <t>2023-07-27 10:51:52</t>
  </si>
  <si>
    <t>2023-07-27 10:52:21</t>
  </si>
  <si>
    <t>2023-07-27 10:52:50</t>
  </si>
  <si>
    <t>2023-07-27 10:53:18</t>
  </si>
  <si>
    <t>2023-07-27 10:53:48</t>
  </si>
  <si>
    <t>2023-07-27 10:54:17</t>
  </si>
  <si>
    <t>2023-07-27 10:54:46</t>
  </si>
  <si>
    <t>2023-07-27 10:55:14</t>
  </si>
  <si>
    <t>2023-07-27 10:55:44</t>
  </si>
  <si>
    <t>2023-07-27 10:56:24</t>
  </si>
  <si>
    <t>2023-07-27 10:56:42</t>
  </si>
  <si>
    <t>2023-07-27 10:57:11</t>
  </si>
  <si>
    <t>2023-07-27 10:57:40</t>
  </si>
  <si>
    <t>2023-07-27 10:58:08</t>
  </si>
  <si>
    <t>2023-07-27 10:58:38</t>
  </si>
  <si>
    <t>2023-07-27 10:59:07</t>
  </si>
  <si>
    <t>2023-07-27 10:59:36</t>
  </si>
  <si>
    <t>2023-07-27 11:00:04</t>
  </si>
  <si>
    <t>2023-07-27 11:00:34</t>
  </si>
  <si>
    <t>2023-07-27 11:01:03</t>
  </si>
  <si>
    <t>2023-07-27 11:01:32</t>
  </si>
  <si>
    <t>2023-07-27 11:02:00</t>
  </si>
  <si>
    <t>2023-07-27 11:02:30</t>
  </si>
  <si>
    <t>2023-07-27 11:02:59</t>
  </si>
  <si>
    <t>2023-07-27 11:03:28</t>
  </si>
  <si>
    <t>2023-07-27 11:03:56</t>
  </si>
  <si>
    <t>2023-07-27 11:04:26</t>
  </si>
  <si>
    <t>2023-07-27 11:04:55</t>
  </si>
  <si>
    <t>2023-07-27 11:05:24</t>
  </si>
  <si>
    <t>2023-07-27 11:05:52</t>
  </si>
  <si>
    <t>2023-07-27 11:06:22</t>
  </si>
  <si>
    <t>2023-07-27 11:06:51</t>
  </si>
  <si>
    <t>2023-07-27 11:07:20</t>
  </si>
  <si>
    <t>2023-07-27 11:07:48</t>
  </si>
  <si>
    <t>2023-07-27 11:08:18</t>
  </si>
  <si>
    <t>2023-07-27 11:08:47</t>
  </si>
  <si>
    <t>2023-07-27 11:09:16</t>
  </si>
  <si>
    <t>2023-07-27 11:09:44</t>
  </si>
  <si>
    <t>2023-07-27 11:10:14</t>
  </si>
  <si>
    <t>2023-07-27 11:10:43</t>
  </si>
  <si>
    <t>2023-07-27 11:11:12</t>
  </si>
  <si>
    <t>2023-07-27 11:11:40</t>
  </si>
  <si>
    <t>2023-07-27 11:12:10</t>
  </si>
  <si>
    <t>2023-07-27 11:12:39</t>
  </si>
  <si>
    <t>2023-07-27 11:13:08</t>
  </si>
  <si>
    <t>2023-07-27 11:13:37</t>
  </si>
  <si>
    <t>2023-07-27 11:14:06</t>
  </si>
  <si>
    <t>2023-07-27 11:14:35</t>
  </si>
  <si>
    <t>2023-07-27 11:15:03</t>
  </si>
  <si>
    <t>2023-07-27 11:15:33</t>
  </si>
  <si>
    <t>2023-07-27 11:16:02</t>
  </si>
  <si>
    <t>2023-07-27 11:16:31</t>
  </si>
  <si>
    <t>2023-07-27 11:16:59</t>
  </si>
  <si>
    <t>2023-07-27 11:17:29</t>
  </si>
  <si>
    <t>2023-07-27 11:17:58</t>
  </si>
  <si>
    <t>2023-07-27 11:18:27</t>
  </si>
  <si>
    <t>2023-07-27 11:18:55</t>
  </si>
  <si>
    <t>2023-07-27 11:19:25</t>
  </si>
  <si>
    <t>2023-07-27 11:19:54</t>
  </si>
  <si>
    <t>2023-07-27 11:20:23</t>
  </si>
  <si>
    <t>2023-07-27 11:20:51</t>
  </si>
  <si>
    <t>2023-07-27 11:21:21</t>
  </si>
  <si>
    <t>2023-07-27 11:21:50</t>
  </si>
  <si>
    <t>2023-07-27 11:22:19</t>
  </si>
  <si>
    <t>2023-07-27 11:22:47</t>
  </si>
  <si>
    <t>2023-07-27 11:23:17</t>
  </si>
  <si>
    <t>2023-07-27 11:23:46</t>
  </si>
  <si>
    <t>2023-07-27 11:24:15</t>
  </si>
  <si>
    <t>2023-07-27 11:24:43</t>
  </si>
  <si>
    <t>2023-07-27 11:25:13</t>
  </si>
  <si>
    <t>2023-07-27 11:25:42</t>
  </si>
  <si>
    <t>2023-07-27 11:26:11</t>
  </si>
  <si>
    <t>2023-07-27 11:26:39</t>
  </si>
  <si>
    <t>2023-07-27 11:27:09</t>
  </si>
  <si>
    <t>2023-07-27 11:27:38</t>
  </si>
  <si>
    <t>2023-07-27 11:28:07</t>
  </si>
  <si>
    <t>2023-07-27 11:28:35</t>
  </si>
  <si>
    <t>2023-07-27 11:29:05</t>
  </si>
  <si>
    <t>2023-07-27 11:29:34</t>
  </si>
  <si>
    <t>2023-07-27 11:30:03</t>
  </si>
  <si>
    <t>2023-07-27 11:30:31</t>
  </si>
  <si>
    <t>2023-07-27 11:31:01</t>
  </si>
  <si>
    <t>2023-07-27 11:31:30</t>
  </si>
  <si>
    <t>2023-07-27 11:31:58</t>
  </si>
  <si>
    <t>2023-07-27 11:32:28</t>
  </si>
  <si>
    <t>2023-07-27 11:32:57</t>
  </si>
  <si>
    <t>2023-07-27 11:33:26</t>
  </si>
  <si>
    <t>2023-07-27 11:33:54</t>
  </si>
  <si>
    <t>2023-07-27 11:34:24</t>
  </si>
  <si>
    <t>2023-07-27 11:34:53</t>
  </si>
  <si>
    <t>2023-07-27 11:35:22</t>
  </si>
  <si>
    <t>2023-07-27 11:35:50</t>
  </si>
  <si>
    <t>2023-07-27 11:36:20</t>
  </si>
  <si>
    <t>2023-07-27 11:36:49</t>
  </si>
  <si>
    <t>2023-07-27 11:37:17</t>
  </si>
  <si>
    <t>2023-07-27 11:37:47</t>
  </si>
  <si>
    <t>2023-07-27 11:38:16</t>
  </si>
  <si>
    <t>2023-07-27 11:38:45</t>
  </si>
  <si>
    <t>2023-07-27 11:39:13</t>
  </si>
  <si>
    <t>2023-07-27 11:39:43</t>
  </si>
  <si>
    <t>2023-07-27 11:40:12</t>
  </si>
  <si>
    <t>2023-07-27 11:40:41</t>
  </si>
  <si>
    <t>2023-07-27 11:41:09</t>
  </si>
  <si>
    <t>2023-07-27 11:41:39</t>
  </si>
  <si>
    <t>2023-07-27 11:42:08</t>
  </si>
  <si>
    <t>2023-07-27 11:42:37</t>
  </si>
  <si>
    <t>2023-07-27 11:43:06</t>
  </si>
  <si>
    <t>2023-07-27 11:43:35</t>
  </si>
  <si>
    <t>2023-07-27 11:44:04</t>
  </si>
  <si>
    <t>2023-07-27 11:44:32</t>
  </si>
  <si>
    <t>2023-07-27 11:45:02</t>
  </si>
  <si>
    <t>2023-07-27 11:45:31</t>
  </si>
  <si>
    <t>2023-07-27 11:46:00</t>
  </si>
  <si>
    <t>2023-07-27 11:46:28</t>
  </si>
  <si>
    <t>2023-07-27 11:46:58</t>
  </si>
  <si>
    <t>2023-07-27 11:47:27</t>
  </si>
  <si>
    <t>2023-07-27 11:47:56</t>
  </si>
  <si>
    <t>2023-07-27 11:48:25</t>
  </si>
  <si>
    <t>2023-07-27 11:48:54</t>
  </si>
  <si>
    <t>2023-07-27 11:49:23</t>
  </si>
  <si>
    <t>2023-07-27 11:49:51</t>
  </si>
  <si>
    <t>2023-07-27 11:50:21</t>
  </si>
  <si>
    <t>2023-07-27 11:50:50</t>
  </si>
  <si>
    <t>2023-07-27 11:51:19</t>
  </si>
  <si>
    <t>2023-07-27 11:51:47</t>
  </si>
  <si>
    <t>2023-07-27 11:52:17</t>
  </si>
  <si>
    <t>2023-07-27 11:52:46</t>
  </si>
  <si>
    <t>2023-07-27 11:53:15</t>
  </si>
  <si>
    <t>2023-07-27 11:53:43</t>
  </si>
  <si>
    <t>2023-07-27 11:54:13</t>
  </si>
  <si>
    <t>2023-07-27 11:54:42</t>
  </si>
  <si>
    <t>2023-07-27 11:55:10</t>
  </si>
  <si>
    <t>2023-07-27 11:55:40</t>
  </si>
  <si>
    <t>2023-07-27 11:56:09</t>
  </si>
  <si>
    <t>2023-07-27 11:56:38</t>
  </si>
  <si>
    <t>2023-07-27 11:57:06</t>
  </si>
  <si>
    <t>2023-07-27 11:57:36</t>
  </si>
  <si>
    <t>2023-07-27 11:58:05</t>
  </si>
  <si>
    <t>2023-07-27 11:58:34</t>
  </si>
  <si>
    <t>2023-07-27 11:59:02</t>
  </si>
  <si>
    <t>2023-07-27 11:59:32</t>
  </si>
  <si>
    <t>2023-07-27 12:00:01</t>
  </si>
  <si>
    <t>2023-07-27 12:00:30</t>
  </si>
  <si>
    <t>2023-07-27 12:00:58</t>
  </si>
  <si>
    <t>2023-07-27 12:01:28</t>
  </si>
  <si>
    <t>2023-07-27 12:01:57</t>
  </si>
  <si>
    <t>2023-07-27 12:02:26</t>
  </si>
  <si>
    <t>2023-07-27 12:02:54</t>
  </si>
  <si>
    <t>2023-07-27 12:03:24</t>
  </si>
  <si>
    <t>2023-07-27 12:03:29</t>
  </si>
  <si>
    <t>2023-07-27 12:03:53</t>
  </si>
  <si>
    <t>2023-07-27 12:04:22</t>
  </si>
  <si>
    <t>2023-07-27 12:04:50</t>
  </si>
  <si>
    <t>2023-07-27 12:05:20</t>
  </si>
  <si>
    <t>2023-07-27 12:05:49</t>
  </si>
  <si>
    <t>2023-07-27 12:06:18</t>
  </si>
  <si>
    <t>2023-07-27 12:06:46</t>
  </si>
  <si>
    <t>2023-07-27 12:07:16</t>
  </si>
  <si>
    <t>2023-07-27 12:07:45</t>
  </si>
  <si>
    <t>2023-07-27 12:08:14</t>
  </si>
  <si>
    <t>2023-07-27 12:08:42</t>
  </si>
  <si>
    <t>2023-07-27 12:09:12</t>
  </si>
  <si>
    <t>2023-07-27 12:09:41</t>
  </si>
  <si>
    <t>2023-07-27 12:10:10</t>
  </si>
  <si>
    <t>2023-07-27 12:10:38</t>
  </si>
  <si>
    <t>2023-07-27 12:11:08</t>
  </si>
  <si>
    <t>2023-07-27 12:11:37</t>
  </si>
  <si>
    <t>2023-07-27 12:12:06</t>
  </si>
  <si>
    <t>2023-07-27 12:12:34</t>
  </si>
  <si>
    <t>2023-07-27 12:13:04</t>
  </si>
  <si>
    <t>2023-07-27 12:13:33</t>
  </si>
  <si>
    <t>2023-07-27 12:14:02</t>
  </si>
  <si>
    <t>2023-07-27 12:14:30</t>
  </si>
  <si>
    <t>2023-07-27 12:15:00</t>
  </si>
  <si>
    <t>2023-07-27 12:15:29</t>
  </si>
  <si>
    <t>2023-07-27 12:15:57</t>
  </si>
  <si>
    <t>2023-07-27 12:16:27</t>
  </si>
  <si>
    <t>2023-07-27 12:16:56</t>
  </si>
  <si>
    <t>2023-07-27 12:17:25</t>
  </si>
  <si>
    <t>2023-07-27 12:17:32</t>
  </si>
  <si>
    <t>2023-07-27 12:17:54</t>
  </si>
  <si>
    <t>2023-07-27 12:18:25</t>
  </si>
  <si>
    <t>2023-07-27 12:18:52</t>
  </si>
  <si>
    <t>2023-07-27 12:19:21</t>
  </si>
  <si>
    <t>2023-07-27 12:19:49</t>
  </si>
  <si>
    <t>2023-07-27 12:20:19</t>
  </si>
  <si>
    <t>2023-07-27 12:20:48</t>
  </si>
  <si>
    <t>2023-07-27 12:21:16</t>
  </si>
  <si>
    <t>2023-07-27 12:21:46</t>
  </si>
  <si>
    <t>2023-07-27 12:22:15</t>
  </si>
  <si>
    <t>2023-07-27 12:22:44</t>
  </si>
  <si>
    <t>2023-07-27 12:23:12</t>
  </si>
  <si>
    <t>2023-07-27 12:23:42</t>
  </si>
  <si>
    <t>2023-07-27 12:24:11</t>
  </si>
  <si>
    <t>2023-07-27 12:29:02</t>
  </si>
  <si>
    <t>2023-07-27 12:29:30</t>
  </si>
  <si>
    <t>2023-07-27 12:29:59</t>
  </si>
  <si>
    <t>2023-07-27 12:30:28</t>
  </si>
  <si>
    <t>2023-07-27 12:30:56</t>
  </si>
  <si>
    <t>2023-07-27 12:31:26</t>
  </si>
  <si>
    <t>2023-07-27 12:31:55</t>
  </si>
  <si>
    <t>2023-07-27 12:32:24</t>
  </si>
  <si>
    <t>2023-07-27 12:32:53</t>
  </si>
  <si>
    <t>2023-07-27 12:33:21</t>
  </si>
  <si>
    <t>2023-07-27 12:33:51</t>
  </si>
  <si>
    <t>2023-07-27 12:34:20</t>
  </si>
  <si>
    <t>2023-07-27 12:34:49</t>
  </si>
  <si>
    <t>2023-07-27 12:35:18</t>
  </si>
  <si>
    <t>2023-07-27 12:35:46</t>
  </si>
  <si>
    <t>2023-07-27 12:36:16</t>
  </si>
  <si>
    <t>2023-07-27 12:36:45</t>
  </si>
  <si>
    <t>2023-07-27 12:37:14</t>
  </si>
  <si>
    <t>2023-07-27 12:37:43</t>
  </si>
  <si>
    <t>2023-07-27 12:38:11</t>
  </si>
  <si>
    <t>2023-07-27 12:38:41</t>
  </si>
  <si>
    <t>2023-07-27 12:41:07</t>
  </si>
  <si>
    <t>2023-07-27 12:41:34</t>
  </si>
  <si>
    <t>2023-07-27 12:42:04</t>
  </si>
  <si>
    <t>2023-07-27 12:42:33</t>
  </si>
  <si>
    <t>2023-07-27 12:43:02</t>
  </si>
  <si>
    <t>2023-07-27 12:43:31</t>
  </si>
  <si>
    <t>2023-07-27 12:49:30</t>
  </si>
  <si>
    <t>2023-07-27 12:49:48</t>
  </si>
  <si>
    <t>2023-07-27 13:11:38</t>
  </si>
  <si>
    <t>2023-07-27 13:19:17</t>
  </si>
  <si>
    <t>2023-07-27 13:22:24</t>
  </si>
  <si>
    <t>2023-07-27 13:23:41</t>
  </si>
  <si>
    <t>2023-07-27 13:24:06</t>
  </si>
  <si>
    <t>2023-07-27 13:31:50</t>
  </si>
  <si>
    <t>2023-07-27 13:32:20</t>
  </si>
  <si>
    <t>2023-07-27 13:32:49</t>
  </si>
  <si>
    <t>2023-07-27 13:33:17</t>
  </si>
  <si>
    <t>2023-07-27 13:33:47</t>
  </si>
  <si>
    <t>2023-07-27 13:34:16</t>
  </si>
  <si>
    <t>2023-07-27 13:34:22</t>
  </si>
  <si>
    <t>2023-07-27 13:34:45</t>
  </si>
  <si>
    <t>2023-07-27 13:35:14</t>
  </si>
  <si>
    <t>2023-07-27 13:35:42</t>
  </si>
  <si>
    <t>2023-07-27 13:36:12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</si>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</sst>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i/>
    </font>
    <font>
      <b/>
      <sz val="14"/>
      <name val="Arial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bottom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T613"/>
  <sheetFormatPr defaultRowHeight="20" outlineLevelRow="0" outlineLevelCol="0" x14ac:dyDescent="55" customHeight="1"/>
  <cols>
    <col min="1" max="1" width="18" customWidth="1"/>
    <col min="2" max="2" width="20" customWidth="1"/>
    <col min="3" max="19" width="8" customWidth="1"/>
    <col min="20" max="20" width="30" customWidth="1"/>
  </cols>
  <sheetData>
    <row r="1" spans="1:2" x14ac:dyDescent="0.25">
      <c r="B1" s="1" t="s">
        <v>0</v>
      </c>
    </row>
    <row r="2" spans="1:2" x14ac:dyDescent="0.25">
      <c r="A2"/>
      <c r="B2" t="s">
        <v>1</v>
      </c>
    </row>
    <row r="3" spans="1:2" x14ac:dyDescent="0.25">
      <c r="A3"/>
      <c r="B3" t="s">
        <v>2</v>
      </c>
    </row>
    <row r="4" spans="13:13" x14ac:dyDescent="0.25">
      <c r="M4" s="2" t="s">
        <v>3</v>
      </c>
    </row>
    <row r="5" ht="42.5" customHeight="1" spans="1:15" x14ac:dyDescent="0.25">
      <c r="A5" s="3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7" spans="1:20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</row>
    <row r="8" spans="1:20" x14ac:dyDescent="0.25">
      <c r="A8" s="5">
        <f>1</f>
      </c>
      <c r="B8" s="5" t="s">
        <v>25</v>
      </c>
      <c r="C8" s="5" t="s">
        <v>26</v>
      </c>
      <c r="D8" s="5" t="s">
        <v>27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10</v>
      </c>
      <c r="Q8" s="5">
        <v>0</v>
      </c>
      <c r="R8" s="5">
        <v>0</v>
      </c>
      <c r="S8" s="5" t="s">
        <v>27</v>
      </c>
      <c r="T8" s="5"/>
    </row>
    <row r="9" spans="1:20" x14ac:dyDescent="0.25">
      <c r="A9" s="5">
        <f>2</f>
      </c>
      <c r="B9" s="5" t="s">
        <v>28</v>
      </c>
      <c r="C9" s="5" t="s">
        <v>26</v>
      </c>
      <c r="D9" s="5" t="s">
        <v>27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10</v>
      </c>
      <c r="Q9" s="5">
        <v>0</v>
      </c>
      <c r="R9" s="5">
        <v>0</v>
      </c>
      <c r="S9" s="5" t="s">
        <v>27</v>
      </c>
      <c r="T9" s="5"/>
    </row>
    <row r="10" spans="1:20" x14ac:dyDescent="0.25">
      <c r="A10" s="5">
        <f>3</f>
      </c>
      <c r="B10" s="5" t="s">
        <v>29</v>
      </c>
      <c r="C10" s="5" t="s">
        <v>26</v>
      </c>
      <c r="D10" s="5" t="s">
        <v>27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10</v>
      </c>
      <c r="Q10" s="5">
        <v>0</v>
      </c>
      <c r="R10" s="5">
        <v>0</v>
      </c>
      <c r="S10" s="5" t="s">
        <v>27</v>
      </c>
      <c r="T10" s="5"/>
    </row>
    <row r="11" spans="1:20" x14ac:dyDescent="0.25">
      <c r="A11" s="5">
        <f>4</f>
      </c>
      <c r="B11" s="5" t="s">
        <v>30</v>
      </c>
      <c r="C11" s="5" t="s">
        <v>26</v>
      </c>
      <c r="D11" s="5" t="s">
        <v>27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10</v>
      </c>
      <c r="Q11" s="5">
        <v>0</v>
      </c>
      <c r="R11" s="5">
        <v>0</v>
      </c>
      <c r="S11" s="5" t="s">
        <v>27</v>
      </c>
      <c r="T11" s="5"/>
    </row>
    <row r="12" spans="1:20" x14ac:dyDescent="0.25">
      <c r="A12" s="5">
        <f>5</f>
      </c>
      <c r="B12" s="5" t="s">
        <v>31</v>
      </c>
      <c r="C12" s="5" t="s">
        <v>26</v>
      </c>
      <c r="D12" s="5" t="s">
        <v>27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10</v>
      </c>
      <c r="Q12" s="5">
        <v>0</v>
      </c>
      <c r="R12" s="5">
        <v>0</v>
      </c>
      <c r="S12" s="5" t="s">
        <v>27</v>
      </c>
      <c r="T12" s="5"/>
    </row>
    <row r="13" spans="1:20" x14ac:dyDescent="0.25">
      <c r="A13" s="5">
        <f>6</f>
      </c>
      <c r="B13" s="5" t="s">
        <v>32</v>
      </c>
      <c r="C13" s="5" t="s">
        <v>26</v>
      </c>
      <c r="D13" s="5" t="s">
        <v>27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10</v>
      </c>
      <c r="Q13" s="5">
        <v>0</v>
      </c>
      <c r="R13" s="5">
        <v>0</v>
      </c>
      <c r="S13" s="5" t="s">
        <v>27</v>
      </c>
      <c r="T13" s="5"/>
    </row>
    <row r="14" spans="1:20" x14ac:dyDescent="0.25">
      <c r="A14" s="5">
        <f>7</f>
      </c>
      <c r="B14" s="5" t="s">
        <v>33</v>
      </c>
      <c r="C14" s="5" t="s">
        <v>26</v>
      </c>
      <c r="D14" s="5" t="s">
        <v>27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10</v>
      </c>
      <c r="Q14" s="5">
        <v>0</v>
      </c>
      <c r="R14" s="5">
        <v>0</v>
      </c>
      <c r="S14" s="5" t="s">
        <v>27</v>
      </c>
      <c r="T14" s="5"/>
    </row>
    <row r="15" spans="1:20" x14ac:dyDescent="0.25">
      <c r="A15" s="5">
        <f>8</f>
      </c>
      <c r="B15" s="5" t="s">
        <v>34</v>
      </c>
      <c r="C15" s="5" t="s">
        <v>26</v>
      </c>
      <c r="D15" s="5" t="s">
        <v>27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10</v>
      </c>
      <c r="Q15" s="5">
        <v>0</v>
      </c>
      <c r="R15" s="5">
        <v>0</v>
      </c>
      <c r="S15" s="5" t="s">
        <v>27</v>
      </c>
      <c r="T15" s="5"/>
    </row>
    <row r="16" spans="1:20" x14ac:dyDescent="0.25">
      <c r="A16" s="5">
        <f>9</f>
      </c>
      <c r="B16" s="5" t="s">
        <v>35</v>
      </c>
      <c r="C16" s="5" t="s">
        <v>26</v>
      </c>
      <c r="D16" s="5" t="s">
        <v>27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10</v>
      </c>
      <c r="Q16" s="5">
        <v>0</v>
      </c>
      <c r="R16" s="5">
        <v>0</v>
      </c>
      <c r="S16" s="5" t="s">
        <v>27</v>
      </c>
      <c r="T16" s="5"/>
    </row>
    <row r="17" spans="1:20" x14ac:dyDescent="0.25">
      <c r="A17" s="5">
        <f>10</f>
      </c>
      <c r="B17" s="5" t="s">
        <v>36</v>
      </c>
      <c r="C17" s="5" t="s">
        <v>26</v>
      </c>
      <c r="D17" s="5" t="s">
        <v>27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10</v>
      </c>
      <c r="Q17" s="5">
        <v>0</v>
      </c>
      <c r="R17" s="5">
        <v>0</v>
      </c>
      <c r="S17" s="5" t="s">
        <v>27</v>
      </c>
      <c r="T17" s="5"/>
    </row>
    <row r="18" spans="1:20" x14ac:dyDescent="0.25">
      <c r="A18" s="5">
        <f>11</f>
      </c>
      <c r="B18" s="5" t="s">
        <v>37</v>
      </c>
      <c r="C18" s="5" t="s">
        <v>26</v>
      </c>
      <c r="D18" s="5" t="s">
        <v>27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10</v>
      </c>
      <c r="Q18" s="5">
        <v>0</v>
      </c>
      <c r="R18" s="5">
        <v>0</v>
      </c>
      <c r="S18" s="5" t="s">
        <v>27</v>
      </c>
      <c r="T18" s="5"/>
    </row>
    <row r="19" spans="1:20" x14ac:dyDescent="0.25">
      <c r="A19" s="5">
        <f>12</f>
      </c>
      <c r="B19" s="5" t="s">
        <v>38</v>
      </c>
      <c r="C19" s="5" t="s">
        <v>26</v>
      </c>
      <c r="D19" s="5" t="s">
        <v>27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10</v>
      </c>
      <c r="Q19" s="5">
        <v>0</v>
      </c>
      <c r="R19" s="5">
        <v>0</v>
      </c>
      <c r="S19" s="5" t="s">
        <v>27</v>
      </c>
      <c r="T19" s="5"/>
    </row>
    <row r="20" spans="1:20" x14ac:dyDescent="0.25">
      <c r="A20" s="5">
        <f>13</f>
      </c>
      <c r="B20" s="5" t="s">
        <v>39</v>
      </c>
      <c r="C20" s="5" t="s">
        <v>26</v>
      </c>
      <c r="D20" s="5" t="s">
        <v>27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10</v>
      </c>
      <c r="Q20" s="5">
        <v>0</v>
      </c>
      <c r="R20" s="5">
        <v>0</v>
      </c>
      <c r="S20" s="5" t="s">
        <v>27</v>
      </c>
      <c r="T20" s="5"/>
    </row>
    <row r="21" spans="1:20" x14ac:dyDescent="0.25">
      <c r="A21" s="5">
        <f>14</f>
      </c>
      <c r="B21" s="5" t="s">
        <v>40</v>
      </c>
      <c r="C21" s="5" t="s">
        <v>26</v>
      </c>
      <c r="D21" s="5" t="s">
        <v>27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10</v>
      </c>
      <c r="Q21" s="5">
        <v>0</v>
      </c>
      <c r="R21" s="5">
        <v>0</v>
      </c>
      <c r="S21" s="5" t="s">
        <v>27</v>
      </c>
      <c r="T21" s="5"/>
    </row>
    <row r="22" spans="1:20" x14ac:dyDescent="0.25">
      <c r="A22" s="5">
        <f>15</f>
      </c>
      <c r="B22" s="5" t="s">
        <v>41</v>
      </c>
      <c r="C22" s="5" t="s">
        <v>26</v>
      </c>
      <c r="D22" s="5" t="s">
        <v>27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10</v>
      </c>
      <c r="Q22" s="5">
        <v>0</v>
      </c>
      <c r="R22" s="5">
        <v>0</v>
      </c>
      <c r="S22" s="5" t="s">
        <v>27</v>
      </c>
      <c r="T22" s="5"/>
    </row>
    <row r="23" spans="1:20" x14ac:dyDescent="0.25">
      <c r="A23" s="5">
        <f>16</f>
      </c>
      <c r="B23" s="5" t="s">
        <v>42</v>
      </c>
      <c r="C23" s="5" t="s">
        <v>26</v>
      </c>
      <c r="D23" s="5" t="s">
        <v>27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10</v>
      </c>
      <c r="Q23" s="5">
        <v>0</v>
      </c>
      <c r="R23" s="5">
        <v>0</v>
      </c>
      <c r="S23" s="5" t="s">
        <v>27</v>
      </c>
      <c r="T23" s="5"/>
    </row>
    <row r="24" spans="1:20" x14ac:dyDescent="0.25">
      <c r="A24" s="5">
        <f>17</f>
      </c>
      <c r="B24" s="5" t="s">
        <v>43</v>
      </c>
      <c r="C24" s="5" t="s">
        <v>26</v>
      </c>
      <c r="D24" s="5" t="s">
        <v>27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10</v>
      </c>
      <c r="Q24" s="5">
        <v>0</v>
      </c>
      <c r="R24" s="5">
        <v>0</v>
      </c>
      <c r="S24" s="5" t="s">
        <v>27</v>
      </c>
      <c r="T24" s="5"/>
    </row>
    <row r="25" spans="1:20" x14ac:dyDescent="0.25">
      <c r="A25" s="5">
        <f>18</f>
      </c>
      <c r="B25" s="5" t="s">
        <v>44</v>
      </c>
      <c r="C25" s="5" t="s">
        <v>26</v>
      </c>
      <c r="D25" s="5" t="s">
        <v>27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10</v>
      </c>
      <c r="Q25" s="5">
        <v>0</v>
      </c>
      <c r="R25" s="5">
        <v>0</v>
      </c>
      <c r="S25" s="5" t="s">
        <v>27</v>
      </c>
      <c r="T25" s="5"/>
    </row>
    <row r="26" spans="1:20" x14ac:dyDescent="0.25">
      <c r="A26" s="5">
        <f>19</f>
      </c>
      <c r="B26" s="5" t="s">
        <v>45</v>
      </c>
      <c r="C26" s="5" t="s">
        <v>26</v>
      </c>
      <c r="D26" s="5" t="s">
        <v>27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10</v>
      </c>
      <c r="Q26" s="5">
        <v>0</v>
      </c>
      <c r="R26" s="5">
        <v>0</v>
      </c>
      <c r="S26" s="5" t="s">
        <v>27</v>
      </c>
      <c r="T26" s="5"/>
    </row>
    <row r="27" spans="1:20" x14ac:dyDescent="0.25">
      <c r="A27" s="5">
        <f>20</f>
      </c>
      <c r="B27" s="5" t="s">
        <v>46</v>
      </c>
      <c r="C27" s="5" t="s">
        <v>26</v>
      </c>
      <c r="D27" s="5" t="s">
        <v>27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10</v>
      </c>
      <c r="Q27" s="5">
        <v>0</v>
      </c>
      <c r="R27" s="5">
        <v>0</v>
      </c>
      <c r="S27" s="5" t="s">
        <v>27</v>
      </c>
      <c r="T27" s="5"/>
    </row>
    <row r="28" spans="1:20" x14ac:dyDescent="0.25">
      <c r="A28" s="5">
        <f>21</f>
      </c>
      <c r="B28" s="5" t="s">
        <v>47</v>
      </c>
      <c r="C28" s="5" t="s">
        <v>26</v>
      </c>
      <c r="D28" s="5" t="s">
        <v>27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10</v>
      </c>
      <c r="Q28" s="5">
        <v>0</v>
      </c>
      <c r="R28" s="5">
        <v>0</v>
      </c>
      <c r="S28" s="5" t="s">
        <v>27</v>
      </c>
      <c r="T28" s="5"/>
    </row>
    <row r="29" spans="1:20" x14ac:dyDescent="0.25">
      <c r="A29" s="5">
        <f>22</f>
      </c>
      <c r="B29" s="5" t="s">
        <v>48</v>
      </c>
      <c r="C29" s="5" t="s">
        <v>26</v>
      </c>
      <c r="D29" s="5" t="s">
        <v>27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10</v>
      </c>
      <c r="Q29" s="5">
        <v>0</v>
      </c>
      <c r="R29" s="5">
        <v>0</v>
      </c>
      <c r="S29" s="5" t="s">
        <v>27</v>
      </c>
      <c r="T29" s="5"/>
    </row>
    <row r="30" spans="1:20" x14ac:dyDescent="0.25">
      <c r="A30" s="5">
        <f>23</f>
      </c>
      <c r="B30" s="5" t="s">
        <v>49</v>
      </c>
      <c r="C30" s="5" t="s">
        <v>26</v>
      </c>
      <c r="D30" s="5" t="s">
        <v>27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10</v>
      </c>
      <c r="Q30" s="5">
        <v>0</v>
      </c>
      <c r="R30" s="5">
        <v>0</v>
      </c>
      <c r="S30" s="5" t="s">
        <v>27</v>
      </c>
      <c r="T30" s="5"/>
    </row>
    <row r="31" spans="1:20" x14ac:dyDescent="0.25">
      <c r="A31" s="5">
        <f>24</f>
      </c>
      <c r="B31" s="5" t="s">
        <v>50</v>
      </c>
      <c r="C31" s="5" t="s">
        <v>26</v>
      </c>
      <c r="D31" s="5" t="s">
        <v>27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10</v>
      </c>
      <c r="Q31" s="5">
        <v>0</v>
      </c>
      <c r="R31" s="5">
        <v>0</v>
      </c>
      <c r="S31" s="5" t="s">
        <v>27</v>
      </c>
      <c r="T31" s="5"/>
    </row>
    <row r="32" spans="1:20" x14ac:dyDescent="0.25">
      <c r="A32" s="5">
        <f>25</f>
      </c>
      <c r="B32" s="5" t="s">
        <v>51</v>
      </c>
      <c r="C32" s="5" t="s">
        <v>26</v>
      </c>
      <c r="D32" s="5" t="s">
        <v>27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10</v>
      </c>
      <c r="Q32" s="5">
        <v>0</v>
      </c>
      <c r="R32" s="5">
        <v>0</v>
      </c>
      <c r="S32" s="5" t="s">
        <v>27</v>
      </c>
      <c r="T32" s="5"/>
    </row>
    <row r="33" spans="1:20" x14ac:dyDescent="0.25">
      <c r="A33" s="5">
        <f>26</f>
      </c>
      <c r="B33" s="5" t="s">
        <v>52</v>
      </c>
      <c r="C33" s="5" t="s">
        <v>26</v>
      </c>
      <c r="D33" s="5" t="s">
        <v>27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10</v>
      </c>
      <c r="Q33" s="5">
        <v>0</v>
      </c>
      <c r="R33" s="5">
        <v>0</v>
      </c>
      <c r="S33" s="5" t="s">
        <v>27</v>
      </c>
      <c r="T33" s="5"/>
    </row>
    <row r="34" spans="1:20" x14ac:dyDescent="0.25">
      <c r="A34" s="5">
        <f>27</f>
      </c>
      <c r="B34" s="5" t="s">
        <v>53</v>
      </c>
      <c r="C34" s="5" t="s">
        <v>26</v>
      </c>
      <c r="D34" s="5" t="s">
        <v>27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10</v>
      </c>
      <c r="Q34" s="5">
        <v>0</v>
      </c>
      <c r="R34" s="5">
        <v>0</v>
      </c>
      <c r="S34" s="5" t="s">
        <v>27</v>
      </c>
      <c r="T34" s="5"/>
    </row>
    <row r="35" spans="1:20" x14ac:dyDescent="0.25">
      <c r="A35" s="5">
        <f>28</f>
      </c>
      <c r="B35" s="5" t="s">
        <v>54</v>
      </c>
      <c r="C35" s="5" t="s">
        <v>26</v>
      </c>
      <c r="D35" s="5" t="s">
        <v>27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10</v>
      </c>
      <c r="Q35" s="5">
        <v>0</v>
      </c>
      <c r="R35" s="5">
        <v>0</v>
      </c>
      <c r="S35" s="5" t="s">
        <v>27</v>
      </c>
      <c r="T35" s="5"/>
    </row>
    <row r="36" spans="1:20" x14ac:dyDescent="0.25">
      <c r="A36" s="5">
        <f>29</f>
      </c>
      <c r="B36" s="5" t="s">
        <v>55</v>
      </c>
      <c r="C36" s="5" t="s">
        <v>26</v>
      </c>
      <c r="D36" s="5" t="s">
        <v>27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10</v>
      </c>
      <c r="Q36" s="5">
        <v>0</v>
      </c>
      <c r="R36" s="5">
        <v>0</v>
      </c>
      <c r="S36" s="5" t="s">
        <v>27</v>
      </c>
      <c r="T36" s="5"/>
    </row>
    <row r="37" spans="1:20" x14ac:dyDescent="0.25">
      <c r="A37" s="5">
        <f>30</f>
      </c>
      <c r="B37" s="5" t="s">
        <v>56</v>
      </c>
      <c r="C37" s="5" t="s">
        <v>26</v>
      </c>
      <c r="D37" s="5" t="s">
        <v>27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10</v>
      </c>
      <c r="Q37" s="5">
        <v>0</v>
      </c>
      <c r="R37" s="5">
        <v>0</v>
      </c>
      <c r="S37" s="5" t="s">
        <v>27</v>
      </c>
      <c r="T37" s="5"/>
    </row>
    <row r="38" spans="1:20" x14ac:dyDescent="0.25">
      <c r="A38" s="5">
        <f>31</f>
      </c>
      <c r="B38" s="5" t="s">
        <v>57</v>
      </c>
      <c r="C38" s="5" t="s">
        <v>26</v>
      </c>
      <c r="D38" s="5" t="s">
        <v>27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10</v>
      </c>
      <c r="Q38" s="5">
        <v>0</v>
      </c>
      <c r="R38" s="5">
        <v>0</v>
      </c>
      <c r="S38" s="5" t="s">
        <v>27</v>
      </c>
      <c r="T38" s="5"/>
    </row>
    <row r="39" spans="1:20" x14ac:dyDescent="0.25">
      <c r="A39" s="5">
        <f>32</f>
      </c>
      <c r="B39" s="5" t="s">
        <v>58</v>
      </c>
      <c r="C39" s="5" t="s">
        <v>26</v>
      </c>
      <c r="D39" s="5" t="s">
        <v>27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10</v>
      </c>
      <c r="Q39" s="5">
        <v>0</v>
      </c>
      <c r="R39" s="5">
        <v>0</v>
      </c>
      <c r="S39" s="5" t="s">
        <v>27</v>
      </c>
      <c r="T39" s="5"/>
    </row>
    <row r="40" spans="1:20" x14ac:dyDescent="0.25">
      <c r="A40" s="5">
        <f>33</f>
      </c>
      <c r="B40" s="5" t="s">
        <v>59</v>
      </c>
      <c r="C40" s="5" t="s">
        <v>26</v>
      </c>
      <c r="D40" s="5" t="s">
        <v>27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10</v>
      </c>
      <c r="Q40" s="5">
        <v>0</v>
      </c>
      <c r="R40" s="5">
        <v>0</v>
      </c>
      <c r="S40" s="5" t="s">
        <v>27</v>
      </c>
      <c r="T40" s="5"/>
    </row>
    <row r="41" spans="1:20" x14ac:dyDescent="0.25">
      <c r="A41" s="5">
        <f>34</f>
      </c>
      <c r="B41" s="5" t="s">
        <v>60</v>
      </c>
      <c r="C41" s="5" t="s">
        <v>26</v>
      </c>
      <c r="D41" s="5" t="s">
        <v>27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10</v>
      </c>
      <c r="Q41" s="5">
        <v>0</v>
      </c>
      <c r="R41" s="5">
        <v>0</v>
      </c>
      <c r="S41" s="5" t="s">
        <v>27</v>
      </c>
      <c r="T41" s="5"/>
    </row>
    <row r="42" spans="1:20" x14ac:dyDescent="0.25">
      <c r="A42" s="5">
        <f>35</f>
      </c>
      <c r="B42" s="5" t="s">
        <v>61</v>
      </c>
      <c r="C42" s="5" t="s">
        <v>26</v>
      </c>
      <c r="D42" s="5" t="s">
        <v>27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10</v>
      </c>
      <c r="Q42" s="5">
        <v>0</v>
      </c>
      <c r="R42" s="5">
        <v>0</v>
      </c>
      <c r="S42" s="5" t="s">
        <v>27</v>
      </c>
      <c r="T42" s="5"/>
    </row>
    <row r="43" spans="1:20" x14ac:dyDescent="0.25">
      <c r="A43" s="5">
        <f>36</f>
      </c>
      <c r="B43" s="5" t="s">
        <v>62</v>
      </c>
      <c r="C43" s="5" t="s">
        <v>26</v>
      </c>
      <c r="D43" s="5" t="s">
        <v>27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10</v>
      </c>
      <c r="Q43" s="5">
        <v>0</v>
      </c>
      <c r="R43" s="5">
        <v>0</v>
      </c>
      <c r="S43" s="5" t="s">
        <v>27</v>
      </c>
      <c r="T43" s="5"/>
    </row>
    <row r="44" spans="1:20" x14ac:dyDescent="0.25">
      <c r="A44" s="5">
        <f>37</f>
      </c>
      <c r="B44" s="5" t="s">
        <v>63</v>
      </c>
      <c r="C44" s="5" t="s">
        <v>26</v>
      </c>
      <c r="D44" s="5" t="s">
        <v>27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10</v>
      </c>
      <c r="Q44" s="5">
        <v>0</v>
      </c>
      <c r="R44" s="5">
        <v>0</v>
      </c>
      <c r="S44" s="5" t="s">
        <v>27</v>
      </c>
      <c r="T44" s="5"/>
    </row>
    <row r="45" spans="1:20" x14ac:dyDescent="0.25">
      <c r="A45" s="5">
        <f>38</f>
      </c>
      <c r="B45" s="5" t="s">
        <v>64</v>
      </c>
      <c r="C45" s="5" t="s">
        <v>26</v>
      </c>
      <c r="D45" s="5" t="s">
        <v>27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10</v>
      </c>
      <c r="Q45" s="5">
        <v>0</v>
      </c>
      <c r="R45" s="5">
        <v>0</v>
      </c>
      <c r="S45" s="5" t="s">
        <v>27</v>
      </c>
      <c r="T45" s="5"/>
    </row>
    <row r="46" spans="1:20" x14ac:dyDescent="0.25">
      <c r="A46" s="5">
        <f>39</f>
      </c>
      <c r="B46" s="5" t="s">
        <v>65</v>
      </c>
      <c r="C46" s="5" t="s">
        <v>26</v>
      </c>
      <c r="D46" s="5" t="s">
        <v>27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10</v>
      </c>
      <c r="Q46" s="5">
        <v>0</v>
      </c>
      <c r="R46" s="5">
        <v>0</v>
      </c>
      <c r="S46" s="5" t="s">
        <v>27</v>
      </c>
      <c r="T46" s="5"/>
    </row>
    <row r="47" spans="1:20" x14ac:dyDescent="0.25">
      <c r="A47" s="5">
        <f>40</f>
      </c>
      <c r="B47" s="5" t="s">
        <v>66</v>
      </c>
      <c r="C47" s="5" t="s">
        <v>26</v>
      </c>
      <c r="D47" s="5" t="s">
        <v>27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10</v>
      </c>
      <c r="Q47" s="5">
        <v>0</v>
      </c>
      <c r="R47" s="5">
        <v>0</v>
      </c>
      <c r="S47" s="5" t="s">
        <v>27</v>
      </c>
      <c r="T47" s="5"/>
    </row>
    <row r="48" spans="1:20" x14ac:dyDescent="0.25">
      <c r="A48" s="5">
        <f>41</f>
      </c>
      <c r="B48" s="5" t="s">
        <v>67</v>
      </c>
      <c r="C48" s="5" t="s">
        <v>26</v>
      </c>
      <c r="D48" s="5" t="s">
        <v>27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10</v>
      </c>
      <c r="Q48" s="5">
        <v>0</v>
      </c>
      <c r="R48" s="5">
        <v>0</v>
      </c>
      <c r="S48" s="5" t="s">
        <v>27</v>
      </c>
      <c r="T48" s="5"/>
    </row>
    <row r="49" spans="1:20" x14ac:dyDescent="0.25">
      <c r="A49" s="5">
        <f>42</f>
      </c>
      <c r="B49" s="5" t="s">
        <v>68</v>
      </c>
      <c r="C49" s="5" t="s">
        <v>26</v>
      </c>
      <c r="D49" s="5" t="s">
        <v>27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10</v>
      </c>
      <c r="Q49" s="5">
        <v>0</v>
      </c>
      <c r="R49" s="5">
        <v>0</v>
      </c>
      <c r="S49" s="5" t="s">
        <v>27</v>
      </c>
      <c r="T49" s="5"/>
    </row>
    <row r="50" spans="1:20" x14ac:dyDescent="0.25">
      <c r="A50" s="5">
        <f>43</f>
      </c>
      <c r="B50" s="5" t="s">
        <v>69</v>
      </c>
      <c r="C50" s="5" t="s">
        <v>26</v>
      </c>
      <c r="D50" s="5" t="s">
        <v>27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10</v>
      </c>
      <c r="Q50" s="5">
        <v>0</v>
      </c>
      <c r="R50" s="5">
        <v>0</v>
      </c>
      <c r="S50" s="5" t="s">
        <v>27</v>
      </c>
      <c r="T50" s="5"/>
    </row>
    <row r="51" spans="1:20" x14ac:dyDescent="0.25">
      <c r="A51" s="5">
        <f>44</f>
      </c>
      <c r="B51" s="5" t="s">
        <v>70</v>
      </c>
      <c r="C51" s="5" t="s">
        <v>26</v>
      </c>
      <c r="D51" s="5" t="s">
        <v>27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10</v>
      </c>
      <c r="Q51" s="5">
        <v>0</v>
      </c>
      <c r="R51" s="5">
        <v>0</v>
      </c>
      <c r="S51" s="5" t="s">
        <v>27</v>
      </c>
      <c r="T51" s="5"/>
    </row>
    <row r="52" spans="1:20" x14ac:dyDescent="0.25">
      <c r="A52" s="5">
        <f>45</f>
      </c>
      <c r="B52" s="5" t="s">
        <v>71</v>
      </c>
      <c r="C52" s="5" t="s">
        <v>26</v>
      </c>
      <c r="D52" s="5" t="s">
        <v>27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10</v>
      </c>
      <c r="Q52" s="5">
        <v>0</v>
      </c>
      <c r="R52" s="5">
        <v>0</v>
      </c>
      <c r="S52" s="5" t="s">
        <v>27</v>
      </c>
      <c r="T52" s="5"/>
    </row>
    <row r="53" spans="1:20" x14ac:dyDescent="0.25">
      <c r="A53" s="5">
        <f>46</f>
      </c>
      <c r="B53" s="5" t="s">
        <v>72</v>
      </c>
      <c r="C53" s="5" t="s">
        <v>26</v>
      </c>
      <c r="D53" s="5" t="s">
        <v>27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10</v>
      </c>
      <c r="Q53" s="5">
        <v>0</v>
      </c>
      <c r="R53" s="5">
        <v>0</v>
      </c>
      <c r="S53" s="5" t="s">
        <v>27</v>
      </c>
      <c r="T53" s="5"/>
    </row>
    <row r="54" spans="1:20" x14ac:dyDescent="0.25">
      <c r="A54" s="5">
        <f>47</f>
      </c>
      <c r="B54" s="5" t="s">
        <v>73</v>
      </c>
      <c r="C54" s="5" t="s">
        <v>26</v>
      </c>
      <c r="D54" s="5" t="s">
        <v>27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10</v>
      </c>
      <c r="Q54" s="5">
        <v>0</v>
      </c>
      <c r="R54" s="5">
        <v>0</v>
      </c>
      <c r="S54" s="5" t="s">
        <v>27</v>
      </c>
      <c r="T54" s="5"/>
    </row>
    <row r="55" spans="1:20" x14ac:dyDescent="0.25">
      <c r="A55" s="5">
        <f>48</f>
      </c>
      <c r="B55" s="5" t="s">
        <v>74</v>
      </c>
      <c r="C55" s="5" t="s">
        <v>26</v>
      </c>
      <c r="D55" s="5" t="s">
        <v>27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10</v>
      </c>
      <c r="Q55" s="5">
        <v>0</v>
      </c>
      <c r="R55" s="5">
        <v>0</v>
      </c>
      <c r="S55" s="5" t="s">
        <v>27</v>
      </c>
      <c r="T55" s="5"/>
    </row>
    <row r="56" spans="1:20" x14ac:dyDescent="0.25">
      <c r="A56" s="5">
        <f>49</f>
      </c>
      <c r="B56" s="5" t="s">
        <v>75</v>
      </c>
      <c r="C56" s="5" t="s">
        <v>26</v>
      </c>
      <c r="D56" s="5" t="s">
        <v>27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10</v>
      </c>
      <c r="Q56" s="5">
        <v>0</v>
      </c>
      <c r="R56" s="5">
        <v>0</v>
      </c>
      <c r="S56" s="5" t="s">
        <v>27</v>
      </c>
      <c r="T56" s="5"/>
    </row>
    <row r="57" spans="1:20" x14ac:dyDescent="0.25">
      <c r="A57" s="5">
        <f>50</f>
      </c>
      <c r="B57" s="5" t="s">
        <v>76</v>
      </c>
      <c r="C57" s="5" t="s">
        <v>26</v>
      </c>
      <c r="D57" s="5" t="s">
        <v>27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10</v>
      </c>
      <c r="Q57" s="5">
        <v>0</v>
      </c>
      <c r="R57" s="5">
        <v>0</v>
      </c>
      <c r="S57" s="5" t="s">
        <v>27</v>
      </c>
      <c r="T57" s="5"/>
    </row>
    <row r="58" spans="1:20" x14ac:dyDescent="0.25">
      <c r="A58" s="5">
        <f>51</f>
      </c>
      <c r="B58" s="5" t="s">
        <v>77</v>
      </c>
      <c r="C58" s="5" t="s">
        <v>26</v>
      </c>
      <c r="D58" s="5" t="s">
        <v>27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10</v>
      </c>
      <c r="Q58" s="5">
        <v>0</v>
      </c>
      <c r="R58" s="5">
        <v>0</v>
      </c>
      <c r="S58" s="5" t="s">
        <v>27</v>
      </c>
      <c r="T58" s="5"/>
    </row>
    <row r="59" spans="1:20" x14ac:dyDescent="0.25">
      <c r="A59" s="5">
        <f>52</f>
      </c>
      <c r="B59" s="5" t="s">
        <v>78</v>
      </c>
      <c r="C59" s="5" t="s">
        <v>26</v>
      </c>
      <c r="D59" s="5" t="s">
        <v>27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10</v>
      </c>
      <c r="Q59" s="5">
        <v>0</v>
      </c>
      <c r="R59" s="5">
        <v>0</v>
      </c>
      <c r="S59" s="5" t="s">
        <v>27</v>
      </c>
      <c r="T59" s="5"/>
    </row>
    <row r="60" spans="1:20" x14ac:dyDescent="0.25">
      <c r="A60" s="5">
        <f>53</f>
      </c>
      <c r="B60" s="5" t="s">
        <v>79</v>
      </c>
      <c r="C60" s="5" t="s">
        <v>26</v>
      </c>
      <c r="D60" s="5" t="s">
        <v>27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10</v>
      </c>
      <c r="Q60" s="5">
        <v>0</v>
      </c>
      <c r="R60" s="5">
        <v>0</v>
      </c>
      <c r="S60" s="5" t="s">
        <v>27</v>
      </c>
      <c r="T60" s="5"/>
    </row>
    <row r="61" spans="1:20" x14ac:dyDescent="0.25">
      <c r="A61" s="5">
        <f>54</f>
      </c>
      <c r="B61" s="5" t="s">
        <v>80</v>
      </c>
      <c r="C61" s="5" t="s">
        <v>26</v>
      </c>
      <c r="D61" s="5" t="s">
        <v>27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10</v>
      </c>
      <c r="Q61" s="5">
        <v>0</v>
      </c>
      <c r="R61" s="5">
        <v>0</v>
      </c>
      <c r="S61" s="5" t="s">
        <v>27</v>
      </c>
      <c r="T61" s="5"/>
    </row>
    <row r="62" spans="1:20" x14ac:dyDescent="0.25">
      <c r="A62" s="5">
        <f>55</f>
      </c>
      <c r="B62" s="5" t="s">
        <v>81</v>
      </c>
      <c r="C62" s="5" t="s">
        <v>26</v>
      </c>
      <c r="D62" s="5" t="s">
        <v>27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10</v>
      </c>
      <c r="Q62" s="5">
        <v>0</v>
      </c>
      <c r="R62" s="5">
        <v>0</v>
      </c>
      <c r="S62" s="5" t="s">
        <v>27</v>
      </c>
      <c r="T62" s="5"/>
    </row>
    <row r="63" spans="1:20" x14ac:dyDescent="0.25">
      <c r="A63" s="5">
        <f>56</f>
      </c>
      <c r="B63" s="5" t="s">
        <v>82</v>
      </c>
      <c r="C63" s="5" t="s">
        <v>26</v>
      </c>
      <c r="D63" s="5" t="s">
        <v>27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10</v>
      </c>
      <c r="Q63" s="5">
        <v>0</v>
      </c>
      <c r="R63" s="5">
        <v>0</v>
      </c>
      <c r="S63" s="5" t="s">
        <v>27</v>
      </c>
      <c r="T63" s="5"/>
    </row>
    <row r="64" spans="1:20" x14ac:dyDescent="0.25">
      <c r="A64" s="5">
        <f>57</f>
      </c>
      <c r="B64" s="5" t="s">
        <v>83</v>
      </c>
      <c r="C64" s="5" t="s">
        <v>26</v>
      </c>
      <c r="D64" s="5" t="s">
        <v>27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10</v>
      </c>
      <c r="Q64" s="5">
        <v>0</v>
      </c>
      <c r="R64" s="5">
        <v>0</v>
      </c>
      <c r="S64" s="5" t="s">
        <v>27</v>
      </c>
      <c r="T64" s="5"/>
    </row>
    <row r="65" spans="1:20" x14ac:dyDescent="0.25">
      <c r="A65" s="5">
        <f>58</f>
      </c>
      <c r="B65" s="5" t="s">
        <v>84</v>
      </c>
      <c r="C65" s="5" t="s">
        <v>26</v>
      </c>
      <c r="D65" s="5" t="s">
        <v>27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10</v>
      </c>
      <c r="Q65" s="5">
        <v>0</v>
      </c>
      <c r="R65" s="5">
        <v>0</v>
      </c>
      <c r="S65" s="5" t="s">
        <v>27</v>
      </c>
      <c r="T65" s="5"/>
    </row>
    <row r="66" spans="1:20" x14ac:dyDescent="0.25">
      <c r="A66" s="5">
        <f>59</f>
      </c>
      <c r="B66" s="5" t="s">
        <v>85</v>
      </c>
      <c r="C66" s="5" t="s">
        <v>26</v>
      </c>
      <c r="D66" s="5" t="s">
        <v>27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10</v>
      </c>
      <c r="Q66" s="5">
        <v>0</v>
      </c>
      <c r="R66" s="5">
        <v>0</v>
      </c>
      <c r="S66" s="5" t="s">
        <v>27</v>
      </c>
      <c r="T66" s="5"/>
    </row>
    <row r="67" spans="1:20" x14ac:dyDescent="0.25">
      <c r="A67" s="5">
        <f>60</f>
      </c>
      <c r="B67" s="5" t="s">
        <v>86</v>
      </c>
      <c r="C67" s="5" t="s">
        <v>26</v>
      </c>
      <c r="D67" s="5" t="s">
        <v>27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10</v>
      </c>
      <c r="Q67" s="5">
        <v>0</v>
      </c>
      <c r="R67" s="5">
        <v>0</v>
      </c>
      <c r="S67" s="5" t="s">
        <v>27</v>
      </c>
      <c r="T67" s="5"/>
    </row>
    <row r="68" spans="1:20" x14ac:dyDescent="0.25">
      <c r="A68" s="5">
        <f>61</f>
      </c>
      <c r="B68" s="5" t="s">
        <v>87</v>
      </c>
      <c r="C68" s="5" t="s">
        <v>26</v>
      </c>
      <c r="D68" s="5" t="s">
        <v>27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10</v>
      </c>
      <c r="Q68" s="5">
        <v>0</v>
      </c>
      <c r="R68" s="5">
        <v>0</v>
      </c>
      <c r="S68" s="5" t="s">
        <v>27</v>
      </c>
      <c r="T68" s="5"/>
    </row>
    <row r="69" spans="1:20" x14ac:dyDescent="0.25">
      <c r="A69" s="5">
        <f>62</f>
      </c>
      <c r="B69" s="5" t="s">
        <v>88</v>
      </c>
      <c r="C69" s="5" t="s">
        <v>26</v>
      </c>
      <c r="D69" s="5" t="s">
        <v>27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10</v>
      </c>
      <c r="Q69" s="5">
        <v>0</v>
      </c>
      <c r="R69" s="5">
        <v>0</v>
      </c>
      <c r="S69" s="5" t="s">
        <v>27</v>
      </c>
      <c r="T69" s="5"/>
    </row>
    <row r="70" spans="1:20" x14ac:dyDescent="0.25">
      <c r="A70" s="5">
        <f>63</f>
      </c>
      <c r="B70" s="5" t="s">
        <v>89</v>
      </c>
      <c r="C70" s="5" t="s">
        <v>26</v>
      </c>
      <c r="D70" s="5" t="s">
        <v>27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10</v>
      </c>
      <c r="Q70" s="5">
        <v>0</v>
      </c>
      <c r="R70" s="5">
        <v>0</v>
      </c>
      <c r="S70" s="5" t="s">
        <v>27</v>
      </c>
      <c r="T70" s="5"/>
    </row>
    <row r="71" spans="1:20" x14ac:dyDescent="0.25">
      <c r="A71" s="5">
        <f>64</f>
      </c>
      <c r="B71" s="5" t="s">
        <v>90</v>
      </c>
      <c r="C71" s="5" t="s">
        <v>26</v>
      </c>
      <c r="D71" s="5" t="s">
        <v>27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10</v>
      </c>
      <c r="Q71" s="5">
        <v>0</v>
      </c>
      <c r="R71" s="5">
        <v>0</v>
      </c>
      <c r="S71" s="5" t="s">
        <v>27</v>
      </c>
      <c r="T71" s="5"/>
    </row>
    <row r="72" spans="1:20" x14ac:dyDescent="0.25">
      <c r="A72" s="5">
        <f>65</f>
      </c>
      <c r="B72" s="5" t="s">
        <v>91</v>
      </c>
      <c r="C72" s="5" t="s">
        <v>26</v>
      </c>
      <c r="D72" s="5" t="s">
        <v>27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10</v>
      </c>
      <c r="Q72" s="5">
        <v>0</v>
      </c>
      <c r="R72" s="5">
        <v>0</v>
      </c>
      <c r="S72" s="5" t="s">
        <v>27</v>
      </c>
      <c r="T72" s="5"/>
    </row>
    <row r="73" spans="1:20" x14ac:dyDescent="0.25">
      <c r="A73" s="5">
        <f>66</f>
      </c>
      <c r="B73" s="5" t="s">
        <v>92</v>
      </c>
      <c r="C73" s="5" t="s">
        <v>26</v>
      </c>
      <c r="D73" s="5" t="s">
        <v>27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10</v>
      </c>
      <c r="Q73" s="5">
        <v>0</v>
      </c>
      <c r="R73" s="5">
        <v>0</v>
      </c>
      <c r="S73" s="5" t="s">
        <v>27</v>
      </c>
      <c r="T73" s="5"/>
    </row>
    <row r="74" spans="1:20" x14ac:dyDescent="0.25">
      <c r="A74" s="5">
        <f>67</f>
      </c>
      <c r="B74" s="5" t="s">
        <v>93</v>
      </c>
      <c r="C74" s="5" t="s">
        <v>26</v>
      </c>
      <c r="D74" s="5" t="s">
        <v>27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10</v>
      </c>
      <c r="Q74" s="5">
        <v>0</v>
      </c>
      <c r="R74" s="5">
        <v>0</v>
      </c>
      <c r="S74" s="5" t="s">
        <v>27</v>
      </c>
      <c r="T74" s="5"/>
    </row>
    <row r="75" spans="1:20" x14ac:dyDescent="0.25">
      <c r="A75" s="5">
        <f>68</f>
      </c>
      <c r="B75" s="5" t="s">
        <v>94</v>
      </c>
      <c r="C75" s="5" t="s">
        <v>26</v>
      </c>
      <c r="D75" s="5" t="s">
        <v>27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10</v>
      </c>
      <c r="Q75" s="5">
        <v>0</v>
      </c>
      <c r="R75" s="5">
        <v>0</v>
      </c>
      <c r="S75" s="5" t="s">
        <v>27</v>
      </c>
      <c r="T75" s="5"/>
    </row>
    <row r="76" spans="1:20" x14ac:dyDescent="0.25">
      <c r="A76" s="5">
        <f>69</f>
      </c>
      <c r="B76" s="5" t="s">
        <v>95</v>
      </c>
      <c r="C76" s="5" t="s">
        <v>26</v>
      </c>
      <c r="D76" s="5" t="s">
        <v>27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10</v>
      </c>
      <c r="Q76" s="5">
        <v>0</v>
      </c>
      <c r="R76" s="5">
        <v>0</v>
      </c>
      <c r="S76" s="5" t="s">
        <v>27</v>
      </c>
      <c r="T76" s="5"/>
    </row>
    <row r="77" spans="1:20" x14ac:dyDescent="0.25">
      <c r="A77" s="5">
        <f>70</f>
      </c>
      <c r="B77" s="5" t="s">
        <v>96</v>
      </c>
      <c r="C77" s="5" t="s">
        <v>26</v>
      </c>
      <c r="D77" s="5" t="s">
        <v>27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10</v>
      </c>
      <c r="Q77" s="5">
        <v>0</v>
      </c>
      <c r="R77" s="5">
        <v>0</v>
      </c>
      <c r="S77" s="5" t="s">
        <v>27</v>
      </c>
      <c r="T77" s="5"/>
    </row>
    <row r="78" spans="1:20" x14ac:dyDescent="0.25">
      <c r="A78" s="5">
        <f>71</f>
      </c>
      <c r="B78" s="5" t="s">
        <v>97</v>
      </c>
      <c r="C78" s="5" t="s">
        <v>26</v>
      </c>
      <c r="D78" s="5" t="s">
        <v>27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10</v>
      </c>
      <c r="Q78" s="5">
        <v>0</v>
      </c>
      <c r="R78" s="5">
        <v>0</v>
      </c>
      <c r="S78" s="5" t="s">
        <v>27</v>
      </c>
      <c r="T78" s="5"/>
    </row>
    <row r="79" spans="1:20" x14ac:dyDescent="0.25">
      <c r="A79" s="5">
        <f>72</f>
      </c>
      <c r="B79" s="5" t="s">
        <v>98</v>
      </c>
      <c r="C79" s="5" t="s">
        <v>26</v>
      </c>
      <c r="D79" s="5" t="s">
        <v>27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10</v>
      </c>
      <c r="Q79" s="5">
        <v>0</v>
      </c>
      <c r="R79" s="5">
        <v>0</v>
      </c>
      <c r="S79" s="5" t="s">
        <v>27</v>
      </c>
      <c r="T79" s="5"/>
    </row>
    <row r="80" spans="1:20" x14ac:dyDescent="0.25">
      <c r="A80" s="5">
        <f>73</f>
      </c>
      <c r="B80" s="5" t="s">
        <v>99</v>
      </c>
      <c r="C80" s="5" t="s">
        <v>26</v>
      </c>
      <c r="D80" s="5" t="s">
        <v>27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10</v>
      </c>
      <c r="Q80" s="5">
        <v>0</v>
      </c>
      <c r="R80" s="5">
        <v>0</v>
      </c>
      <c r="S80" s="5" t="s">
        <v>27</v>
      </c>
      <c r="T80" s="5"/>
    </row>
    <row r="81" spans="1:20" x14ac:dyDescent="0.25">
      <c r="A81" s="5">
        <f>74</f>
      </c>
      <c r="B81" s="5" t="s">
        <v>100</v>
      </c>
      <c r="C81" s="5" t="s">
        <v>26</v>
      </c>
      <c r="D81" s="5" t="s">
        <v>27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10</v>
      </c>
      <c r="Q81" s="5">
        <v>0</v>
      </c>
      <c r="R81" s="5">
        <v>0</v>
      </c>
      <c r="S81" s="5" t="s">
        <v>27</v>
      </c>
      <c r="T81" s="5"/>
    </row>
    <row r="82" spans="1:20" x14ac:dyDescent="0.25">
      <c r="A82" s="5">
        <f>75</f>
      </c>
      <c r="B82" s="5" t="s">
        <v>101</v>
      </c>
      <c r="C82" s="5" t="s">
        <v>26</v>
      </c>
      <c r="D82" s="5" t="s">
        <v>27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10</v>
      </c>
      <c r="Q82" s="5">
        <v>0</v>
      </c>
      <c r="R82" s="5">
        <v>0</v>
      </c>
      <c r="S82" s="5" t="s">
        <v>27</v>
      </c>
      <c r="T82" s="5"/>
    </row>
    <row r="83" spans="1:20" x14ac:dyDescent="0.25">
      <c r="A83" s="5">
        <f>76</f>
      </c>
      <c r="B83" s="5" t="s">
        <v>102</v>
      </c>
      <c r="C83" s="5" t="s">
        <v>27</v>
      </c>
      <c r="D83" s="5" t="s">
        <v>27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10</v>
      </c>
      <c r="Q83" s="5">
        <v>0</v>
      </c>
      <c r="R83" s="5">
        <v>0</v>
      </c>
      <c r="S83" s="5" t="s">
        <v>27</v>
      </c>
      <c r="T83" s="5"/>
    </row>
    <row r="84" spans="1:20" x14ac:dyDescent="0.25">
      <c r="A84" s="5">
        <f>77</f>
      </c>
      <c r="B84" s="5" t="s">
        <v>103</v>
      </c>
      <c r="C84" s="5" t="s">
        <v>27</v>
      </c>
      <c r="D84" s="5" t="s">
        <v>27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10</v>
      </c>
      <c r="Q84" s="5">
        <v>0</v>
      </c>
      <c r="R84" s="5">
        <v>0</v>
      </c>
      <c r="S84" s="5" t="s">
        <v>27</v>
      </c>
      <c r="T84" s="5"/>
    </row>
    <row r="85" spans="1:20" x14ac:dyDescent="0.25">
      <c r="A85" s="5">
        <f>78</f>
      </c>
      <c r="B85" s="5" t="s">
        <v>104</v>
      </c>
      <c r="C85" s="5" t="s">
        <v>27</v>
      </c>
      <c r="D85" s="5" t="s">
        <v>27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10</v>
      </c>
      <c r="Q85" s="5">
        <v>0</v>
      </c>
      <c r="R85" s="5">
        <v>0</v>
      </c>
      <c r="S85" s="5" t="s">
        <v>27</v>
      </c>
      <c r="T85" s="5"/>
    </row>
    <row r="86" spans="1:20" x14ac:dyDescent="0.25">
      <c r="A86" s="5">
        <f>79</f>
      </c>
      <c r="B86" s="5" t="s">
        <v>105</v>
      </c>
      <c r="C86" s="5" t="s">
        <v>27</v>
      </c>
      <c r="D86" s="5" t="s">
        <v>27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10</v>
      </c>
      <c r="Q86" s="5">
        <v>0</v>
      </c>
      <c r="R86" s="5">
        <v>0</v>
      </c>
      <c r="S86" s="5" t="s">
        <v>27</v>
      </c>
      <c r="T86" s="5"/>
    </row>
    <row r="87" spans="1:20" x14ac:dyDescent="0.25">
      <c r="A87" s="5">
        <f>80</f>
      </c>
      <c r="B87" s="5" t="s">
        <v>106</v>
      </c>
      <c r="C87" s="5" t="s">
        <v>27</v>
      </c>
      <c r="D87" s="5" t="s">
        <v>27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10</v>
      </c>
      <c r="Q87" s="5">
        <v>0</v>
      </c>
      <c r="R87" s="5">
        <v>0</v>
      </c>
      <c r="S87" s="5" t="s">
        <v>27</v>
      </c>
      <c r="T87" s="5"/>
    </row>
    <row r="88" spans="1:20" x14ac:dyDescent="0.25">
      <c r="A88" s="5">
        <f>81</f>
      </c>
      <c r="B88" s="5" t="s">
        <v>107</v>
      </c>
      <c r="C88" s="5" t="s">
        <v>27</v>
      </c>
      <c r="D88" s="5" t="s">
        <v>27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10</v>
      </c>
      <c r="Q88" s="5">
        <v>0</v>
      </c>
      <c r="R88" s="5">
        <v>0</v>
      </c>
      <c r="S88" s="5" t="s">
        <v>27</v>
      </c>
      <c r="T88" s="5"/>
    </row>
    <row r="89" spans="1:20" x14ac:dyDescent="0.25">
      <c r="A89" s="5">
        <f>82</f>
      </c>
      <c r="B89" s="5" t="s">
        <v>108</v>
      </c>
      <c r="C89" s="5" t="s">
        <v>27</v>
      </c>
      <c r="D89" s="5" t="s">
        <v>27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10</v>
      </c>
      <c r="Q89" s="5">
        <v>0</v>
      </c>
      <c r="R89" s="5">
        <v>0</v>
      </c>
      <c r="S89" s="5" t="s">
        <v>27</v>
      </c>
      <c r="T89" s="5"/>
    </row>
    <row r="90" spans="1:20" x14ac:dyDescent="0.25">
      <c r="A90" s="5">
        <f>83</f>
      </c>
      <c r="B90" s="5" t="s">
        <v>109</v>
      </c>
      <c r="C90" s="5" t="s">
        <v>27</v>
      </c>
      <c r="D90" s="5" t="s">
        <v>27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10</v>
      </c>
      <c r="Q90" s="5">
        <v>0</v>
      </c>
      <c r="R90" s="5">
        <v>0</v>
      </c>
      <c r="S90" s="5" t="s">
        <v>27</v>
      </c>
      <c r="T90" s="5"/>
    </row>
    <row r="91" spans="1:20" x14ac:dyDescent="0.25">
      <c r="A91" s="5">
        <f>84</f>
      </c>
      <c r="B91" s="5" t="s">
        <v>110</v>
      </c>
      <c r="C91" s="5" t="s">
        <v>27</v>
      </c>
      <c r="D91" s="5" t="s">
        <v>27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10</v>
      </c>
      <c r="Q91" s="5">
        <v>0</v>
      </c>
      <c r="R91" s="5">
        <v>0</v>
      </c>
      <c r="S91" s="5" t="s">
        <v>27</v>
      </c>
      <c r="T91" s="5"/>
    </row>
    <row r="92" spans="1:20" x14ac:dyDescent="0.25">
      <c r="A92" s="5">
        <f>85</f>
      </c>
      <c r="B92" s="5" t="s">
        <v>111</v>
      </c>
      <c r="C92" s="5" t="s">
        <v>27</v>
      </c>
      <c r="D92" s="5" t="s">
        <v>27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10</v>
      </c>
      <c r="Q92" s="5">
        <v>0</v>
      </c>
      <c r="R92" s="5">
        <v>0</v>
      </c>
      <c r="S92" s="5" t="s">
        <v>27</v>
      </c>
      <c r="T92" s="5"/>
    </row>
    <row r="93" spans="1:20" x14ac:dyDescent="0.25">
      <c r="A93" s="5">
        <f>86</f>
      </c>
      <c r="B93" s="5" t="s">
        <v>112</v>
      </c>
      <c r="C93" s="5" t="s">
        <v>27</v>
      </c>
      <c r="D93" s="5" t="s">
        <v>27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10</v>
      </c>
      <c r="Q93" s="5">
        <v>0</v>
      </c>
      <c r="R93" s="5">
        <v>0</v>
      </c>
      <c r="S93" s="5" t="s">
        <v>27</v>
      </c>
      <c r="T93" s="5"/>
    </row>
    <row r="94" spans="1:20" x14ac:dyDescent="0.25">
      <c r="A94" s="5">
        <f>87</f>
      </c>
      <c r="B94" s="5" t="s">
        <v>113</v>
      </c>
      <c r="C94" s="5" t="s">
        <v>27</v>
      </c>
      <c r="D94" s="5" t="s">
        <v>27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10</v>
      </c>
      <c r="Q94" s="5">
        <v>0</v>
      </c>
      <c r="R94" s="5">
        <v>0</v>
      </c>
      <c r="S94" s="5" t="s">
        <v>27</v>
      </c>
      <c r="T94" s="5"/>
    </row>
    <row r="95" spans="1:20" x14ac:dyDescent="0.25">
      <c r="A95" s="5">
        <f>88</f>
      </c>
      <c r="B95" s="5" t="s">
        <v>114</v>
      </c>
      <c r="C95" s="5" t="s">
        <v>27</v>
      </c>
      <c r="D95" s="5" t="s">
        <v>27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10</v>
      </c>
      <c r="Q95" s="5">
        <v>0</v>
      </c>
      <c r="R95" s="5">
        <v>0</v>
      </c>
      <c r="S95" s="5" t="s">
        <v>27</v>
      </c>
      <c r="T95" s="5"/>
    </row>
    <row r="96" spans="1:20" x14ac:dyDescent="0.25">
      <c r="A96" s="5">
        <f>89</f>
      </c>
      <c r="B96" s="5" t="s">
        <v>115</v>
      </c>
      <c r="C96" s="5" t="s">
        <v>27</v>
      </c>
      <c r="D96" s="5" t="s">
        <v>27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10</v>
      </c>
      <c r="Q96" s="5">
        <v>0</v>
      </c>
      <c r="R96" s="5">
        <v>0</v>
      </c>
      <c r="S96" s="5" t="s">
        <v>27</v>
      </c>
      <c r="T96" s="5"/>
    </row>
    <row r="97" spans="1:20" x14ac:dyDescent="0.25">
      <c r="A97" s="5">
        <f>90</f>
      </c>
      <c r="B97" s="5" t="s">
        <v>116</v>
      </c>
      <c r="C97" s="5" t="s">
        <v>27</v>
      </c>
      <c r="D97" s="5" t="s">
        <v>27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10</v>
      </c>
      <c r="Q97" s="5">
        <v>0</v>
      </c>
      <c r="R97" s="5">
        <v>0</v>
      </c>
      <c r="S97" s="5" t="s">
        <v>27</v>
      </c>
      <c r="T97" s="5"/>
    </row>
    <row r="98" spans="1:20" x14ac:dyDescent="0.25">
      <c r="A98" s="5">
        <f>91</f>
      </c>
      <c r="B98" s="5" t="s">
        <v>117</v>
      </c>
      <c r="C98" s="5" t="s">
        <v>27</v>
      </c>
      <c r="D98" s="5" t="s">
        <v>27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10</v>
      </c>
      <c r="Q98" s="5">
        <v>0</v>
      </c>
      <c r="R98" s="5">
        <v>0</v>
      </c>
      <c r="S98" s="5" t="s">
        <v>27</v>
      </c>
      <c r="T98" s="5"/>
    </row>
    <row r="99" spans="1:20" x14ac:dyDescent="0.25">
      <c r="A99" s="5">
        <f>92</f>
      </c>
      <c r="B99" s="5" t="s">
        <v>118</v>
      </c>
      <c r="C99" s="5" t="s">
        <v>27</v>
      </c>
      <c r="D99" s="5" t="s">
        <v>27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10</v>
      </c>
      <c r="Q99" s="5">
        <v>0</v>
      </c>
      <c r="R99" s="5">
        <v>0</v>
      </c>
      <c r="S99" s="5" t="s">
        <v>27</v>
      </c>
      <c r="T99" s="5"/>
    </row>
    <row r="100" spans="1:20" x14ac:dyDescent="0.25">
      <c r="A100" s="5">
        <f>93</f>
      </c>
      <c r="B100" s="5" t="s">
        <v>119</v>
      </c>
      <c r="C100" s="5" t="s">
        <v>27</v>
      </c>
      <c r="D100" s="5" t="s">
        <v>27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10</v>
      </c>
      <c r="Q100" s="5">
        <v>0</v>
      </c>
      <c r="R100" s="5">
        <v>0</v>
      </c>
      <c r="S100" s="5" t="s">
        <v>27</v>
      </c>
      <c r="T100" s="5"/>
    </row>
    <row r="101" spans="1:20" x14ac:dyDescent="0.25">
      <c r="A101" s="5">
        <f>94</f>
      </c>
      <c r="B101" s="5" t="s">
        <v>120</v>
      </c>
      <c r="C101" s="5" t="s">
        <v>27</v>
      </c>
      <c r="D101" s="5" t="s">
        <v>27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10</v>
      </c>
      <c r="Q101" s="5">
        <v>0</v>
      </c>
      <c r="R101" s="5">
        <v>0</v>
      </c>
      <c r="S101" s="5" t="s">
        <v>27</v>
      </c>
      <c r="T101" s="5"/>
    </row>
    <row r="102" spans="1:20" x14ac:dyDescent="0.25">
      <c r="A102" s="5">
        <f>95</f>
      </c>
      <c r="B102" s="5" t="s">
        <v>121</v>
      </c>
      <c r="C102" s="5" t="s">
        <v>27</v>
      </c>
      <c r="D102" s="5" t="s">
        <v>27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10</v>
      </c>
      <c r="Q102" s="5">
        <v>0</v>
      </c>
      <c r="R102" s="5">
        <v>0</v>
      </c>
      <c r="S102" s="5" t="s">
        <v>27</v>
      </c>
      <c r="T102" s="5"/>
    </row>
    <row r="103" spans="1:20" x14ac:dyDescent="0.25">
      <c r="A103" s="5">
        <f>96</f>
      </c>
      <c r="B103" s="5" t="s">
        <v>122</v>
      </c>
      <c r="C103" s="5" t="s">
        <v>27</v>
      </c>
      <c r="D103" s="5" t="s">
        <v>27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10</v>
      </c>
      <c r="Q103" s="5">
        <v>0</v>
      </c>
      <c r="R103" s="5">
        <v>0</v>
      </c>
      <c r="S103" s="5" t="s">
        <v>27</v>
      </c>
      <c r="T103" s="5"/>
    </row>
    <row r="104" spans="1:20" x14ac:dyDescent="0.25">
      <c r="A104" s="5">
        <f>97</f>
      </c>
      <c r="B104" s="5" t="s">
        <v>123</v>
      </c>
      <c r="C104" s="5" t="s">
        <v>27</v>
      </c>
      <c r="D104" s="5" t="s">
        <v>27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10</v>
      </c>
      <c r="Q104" s="5">
        <v>0</v>
      </c>
      <c r="R104" s="5">
        <v>0</v>
      </c>
      <c r="S104" s="5" t="s">
        <v>27</v>
      </c>
      <c r="T104" s="5"/>
    </row>
    <row r="105" spans="1:20" x14ac:dyDescent="0.25">
      <c r="A105" s="5">
        <f>98</f>
      </c>
      <c r="B105" s="5" t="s">
        <v>124</v>
      </c>
      <c r="C105" s="5" t="s">
        <v>27</v>
      </c>
      <c r="D105" s="5" t="s">
        <v>27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10</v>
      </c>
      <c r="Q105" s="5">
        <v>0</v>
      </c>
      <c r="R105" s="5">
        <v>0</v>
      </c>
      <c r="S105" s="5" t="s">
        <v>27</v>
      </c>
      <c r="T105" s="5"/>
    </row>
    <row r="106" spans="1:20" x14ac:dyDescent="0.25">
      <c r="A106" s="5">
        <f>99</f>
      </c>
      <c r="B106" s="5" t="s">
        <v>125</v>
      </c>
      <c r="C106" s="5" t="s">
        <v>27</v>
      </c>
      <c r="D106" s="5" t="s">
        <v>27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10</v>
      </c>
      <c r="Q106" s="5">
        <v>0</v>
      </c>
      <c r="R106" s="5">
        <v>0</v>
      </c>
      <c r="S106" s="5" t="s">
        <v>27</v>
      </c>
      <c r="T106" s="5"/>
    </row>
    <row r="107" spans="1:20" x14ac:dyDescent="0.25">
      <c r="A107" s="5">
        <f>100</f>
      </c>
      <c r="B107" s="5" t="s">
        <v>126</v>
      </c>
      <c r="C107" s="5" t="s">
        <v>27</v>
      </c>
      <c r="D107" s="5" t="s">
        <v>27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10</v>
      </c>
      <c r="Q107" s="5">
        <v>0</v>
      </c>
      <c r="R107" s="5">
        <v>0</v>
      </c>
      <c r="S107" s="5" t="s">
        <v>27</v>
      </c>
      <c r="T107" s="5"/>
    </row>
    <row r="108" spans="1:20" x14ac:dyDescent="0.25">
      <c r="A108" s="5">
        <f>101</f>
      </c>
      <c r="B108" s="5" t="s">
        <v>127</v>
      </c>
      <c r="C108" s="5" t="s">
        <v>27</v>
      </c>
      <c r="D108" s="5" t="s">
        <v>27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10</v>
      </c>
      <c r="Q108" s="5">
        <v>0</v>
      </c>
      <c r="R108" s="5">
        <v>0</v>
      </c>
      <c r="S108" s="5" t="s">
        <v>27</v>
      </c>
      <c r="T108" s="5"/>
    </row>
    <row r="109" spans="1:20" x14ac:dyDescent="0.25">
      <c r="A109" s="5">
        <f>102</f>
      </c>
      <c r="B109" s="5" t="s">
        <v>128</v>
      </c>
      <c r="C109" s="5" t="s">
        <v>27</v>
      </c>
      <c r="D109" s="5" t="s">
        <v>27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10</v>
      </c>
      <c r="Q109" s="5">
        <v>0</v>
      </c>
      <c r="R109" s="5">
        <v>0</v>
      </c>
      <c r="S109" s="5" t="s">
        <v>27</v>
      </c>
      <c r="T109" s="5"/>
    </row>
    <row r="110" spans="1:20" x14ac:dyDescent="0.25">
      <c r="A110" s="5">
        <f>103</f>
      </c>
      <c r="B110" s="5" t="s">
        <v>129</v>
      </c>
      <c r="C110" s="5" t="s">
        <v>27</v>
      </c>
      <c r="D110" s="5" t="s">
        <v>27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10</v>
      </c>
      <c r="Q110" s="5">
        <v>0</v>
      </c>
      <c r="R110" s="5">
        <v>0</v>
      </c>
      <c r="S110" s="5" t="s">
        <v>27</v>
      </c>
      <c r="T110" s="5"/>
    </row>
    <row r="111" spans="1:20" x14ac:dyDescent="0.25">
      <c r="A111" s="5">
        <f>104</f>
      </c>
      <c r="B111" s="5" t="s">
        <v>130</v>
      </c>
      <c r="C111" s="5" t="s">
        <v>27</v>
      </c>
      <c r="D111" s="5" t="s">
        <v>27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10</v>
      </c>
      <c r="Q111" s="5">
        <v>0</v>
      </c>
      <c r="R111" s="5">
        <v>0</v>
      </c>
      <c r="S111" s="5" t="s">
        <v>27</v>
      </c>
      <c r="T111" s="5"/>
    </row>
    <row r="112" spans="1:20" x14ac:dyDescent="0.25">
      <c r="A112" s="5">
        <f>105</f>
      </c>
      <c r="B112" s="5" t="s">
        <v>131</v>
      </c>
      <c r="C112" s="5" t="s">
        <v>27</v>
      </c>
      <c r="D112" s="5" t="s">
        <v>27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10</v>
      </c>
      <c r="Q112" s="5">
        <v>0</v>
      </c>
      <c r="R112" s="5">
        <v>0</v>
      </c>
      <c r="S112" s="5" t="s">
        <v>27</v>
      </c>
      <c r="T112" s="5"/>
    </row>
    <row r="113" spans="1:20" x14ac:dyDescent="0.25">
      <c r="A113" s="5">
        <f>106</f>
      </c>
      <c r="B113" s="5" t="s">
        <v>132</v>
      </c>
      <c r="C113" s="5" t="s">
        <v>27</v>
      </c>
      <c r="D113" s="5" t="s">
        <v>27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10</v>
      </c>
      <c r="Q113" s="5">
        <v>0</v>
      </c>
      <c r="R113" s="5">
        <v>0</v>
      </c>
      <c r="S113" s="5" t="s">
        <v>27</v>
      </c>
      <c r="T113" s="5"/>
    </row>
    <row r="114" spans="1:20" x14ac:dyDescent="0.25">
      <c r="A114" s="5">
        <f>107</f>
      </c>
      <c r="B114" s="5" t="s">
        <v>133</v>
      </c>
      <c r="C114" s="5" t="s">
        <v>27</v>
      </c>
      <c r="D114" s="5" t="s">
        <v>27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10</v>
      </c>
      <c r="Q114" s="5">
        <v>0</v>
      </c>
      <c r="R114" s="5">
        <v>0</v>
      </c>
      <c r="S114" s="5" t="s">
        <v>27</v>
      </c>
      <c r="T114" s="5"/>
    </row>
    <row r="115" spans="1:20" x14ac:dyDescent="0.25">
      <c r="A115" s="5">
        <f>108</f>
      </c>
      <c r="B115" s="5" t="s">
        <v>134</v>
      </c>
      <c r="C115" s="5" t="s">
        <v>27</v>
      </c>
      <c r="D115" s="5" t="s">
        <v>27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10</v>
      </c>
      <c r="Q115" s="5">
        <v>0</v>
      </c>
      <c r="R115" s="5">
        <v>0</v>
      </c>
      <c r="S115" s="5" t="s">
        <v>27</v>
      </c>
      <c r="T115" s="5"/>
    </row>
    <row r="116" spans="1:20" x14ac:dyDescent="0.25">
      <c r="A116" s="5">
        <f>109</f>
      </c>
      <c r="B116" s="5" t="s">
        <v>135</v>
      </c>
      <c r="C116" s="5" t="s">
        <v>27</v>
      </c>
      <c r="D116" s="5" t="s">
        <v>27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10</v>
      </c>
      <c r="Q116" s="5">
        <v>0</v>
      </c>
      <c r="R116" s="5">
        <v>0</v>
      </c>
      <c r="S116" s="5" t="s">
        <v>27</v>
      </c>
      <c r="T116" s="5"/>
    </row>
    <row r="117" spans="1:20" x14ac:dyDescent="0.25">
      <c r="A117" s="5">
        <f>110</f>
      </c>
      <c r="B117" s="5" t="s">
        <v>136</v>
      </c>
      <c r="C117" s="5" t="s">
        <v>27</v>
      </c>
      <c r="D117" s="5" t="s">
        <v>27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10</v>
      </c>
      <c r="Q117" s="5">
        <v>0</v>
      </c>
      <c r="R117" s="5">
        <v>0</v>
      </c>
      <c r="S117" s="5" t="s">
        <v>27</v>
      </c>
      <c r="T117" s="5"/>
    </row>
    <row r="118" spans="1:20" x14ac:dyDescent="0.25">
      <c r="A118" s="5">
        <f>111</f>
      </c>
      <c r="B118" s="5" t="s">
        <v>137</v>
      </c>
      <c r="C118" s="5" t="s">
        <v>27</v>
      </c>
      <c r="D118" s="5" t="s">
        <v>27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10</v>
      </c>
      <c r="Q118" s="5">
        <v>0</v>
      </c>
      <c r="R118" s="5">
        <v>0</v>
      </c>
      <c r="S118" s="5" t="s">
        <v>27</v>
      </c>
      <c r="T118" s="5"/>
    </row>
    <row r="119" spans="1:20" x14ac:dyDescent="0.25">
      <c r="A119" s="5">
        <f>112</f>
      </c>
      <c r="B119" s="5" t="s">
        <v>138</v>
      </c>
      <c r="C119" s="5" t="s">
        <v>27</v>
      </c>
      <c r="D119" s="5" t="s">
        <v>27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10</v>
      </c>
      <c r="Q119" s="5">
        <v>0</v>
      </c>
      <c r="R119" s="5">
        <v>0</v>
      </c>
      <c r="S119" s="5" t="s">
        <v>27</v>
      </c>
      <c r="T119" s="5"/>
    </row>
    <row r="120" spans="1:20" x14ac:dyDescent="0.25">
      <c r="A120" s="5">
        <f>113</f>
      </c>
      <c r="B120" s="5" t="s">
        <v>139</v>
      </c>
      <c r="C120" s="5" t="s">
        <v>27</v>
      </c>
      <c r="D120" s="5" t="s">
        <v>27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10</v>
      </c>
      <c r="Q120" s="5">
        <v>0</v>
      </c>
      <c r="R120" s="5">
        <v>0</v>
      </c>
      <c r="S120" s="5" t="s">
        <v>27</v>
      </c>
      <c r="T120" s="5"/>
    </row>
    <row r="121" spans="1:20" x14ac:dyDescent="0.25">
      <c r="A121" s="5">
        <f>114</f>
      </c>
      <c r="B121" s="5" t="s">
        <v>140</v>
      </c>
      <c r="C121" s="5" t="s">
        <v>27</v>
      </c>
      <c r="D121" s="5" t="s">
        <v>27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10</v>
      </c>
      <c r="Q121" s="5">
        <v>0</v>
      </c>
      <c r="R121" s="5">
        <v>0</v>
      </c>
      <c r="S121" s="5" t="s">
        <v>27</v>
      </c>
      <c r="T121" s="5"/>
    </row>
    <row r="122" spans="1:20" x14ac:dyDescent="0.25">
      <c r="A122" s="5">
        <f>115</f>
      </c>
      <c r="B122" s="5" t="s">
        <v>141</v>
      </c>
      <c r="C122" s="5" t="s">
        <v>27</v>
      </c>
      <c r="D122" s="5" t="s">
        <v>27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10</v>
      </c>
      <c r="Q122" s="5">
        <v>0</v>
      </c>
      <c r="R122" s="5">
        <v>0</v>
      </c>
      <c r="S122" s="5" t="s">
        <v>27</v>
      </c>
      <c r="T122" s="5"/>
    </row>
    <row r="123" spans="1:20" x14ac:dyDescent="0.25">
      <c r="A123" s="5">
        <f>116</f>
      </c>
      <c r="B123" s="5" t="s">
        <v>142</v>
      </c>
      <c r="C123" s="5" t="s">
        <v>27</v>
      </c>
      <c r="D123" s="5" t="s">
        <v>27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10</v>
      </c>
      <c r="Q123" s="5">
        <v>0</v>
      </c>
      <c r="R123" s="5">
        <v>0</v>
      </c>
      <c r="S123" s="5" t="s">
        <v>27</v>
      </c>
      <c r="T123" s="5"/>
    </row>
    <row r="124" spans="1:20" x14ac:dyDescent="0.25">
      <c r="A124" s="5">
        <f>117</f>
      </c>
      <c r="B124" s="5" t="s">
        <v>143</v>
      </c>
      <c r="C124" s="5" t="s">
        <v>27</v>
      </c>
      <c r="D124" s="5" t="s">
        <v>27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10</v>
      </c>
      <c r="Q124" s="5">
        <v>0</v>
      </c>
      <c r="R124" s="5">
        <v>0</v>
      </c>
      <c r="S124" s="5" t="s">
        <v>27</v>
      </c>
      <c r="T124" s="5"/>
    </row>
    <row r="125" spans="1:20" x14ac:dyDescent="0.25">
      <c r="A125" s="5">
        <f>118</f>
      </c>
      <c r="B125" s="5" t="s">
        <v>144</v>
      </c>
      <c r="C125" s="5" t="s">
        <v>27</v>
      </c>
      <c r="D125" s="5" t="s">
        <v>27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10</v>
      </c>
      <c r="Q125" s="5">
        <v>0</v>
      </c>
      <c r="R125" s="5">
        <v>0</v>
      </c>
      <c r="S125" s="5" t="s">
        <v>27</v>
      </c>
      <c r="T125" s="5"/>
    </row>
    <row r="126" spans="1:20" x14ac:dyDescent="0.25">
      <c r="A126" s="5">
        <f>119</f>
      </c>
      <c r="B126" s="5" t="s">
        <v>145</v>
      </c>
      <c r="C126" s="5" t="s">
        <v>27</v>
      </c>
      <c r="D126" s="5" t="s">
        <v>27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10</v>
      </c>
      <c r="Q126" s="5">
        <v>0</v>
      </c>
      <c r="R126" s="5">
        <v>0</v>
      </c>
      <c r="S126" s="5" t="s">
        <v>27</v>
      </c>
      <c r="T126" s="5"/>
    </row>
    <row r="127" spans="1:20" x14ac:dyDescent="0.25">
      <c r="A127" s="5">
        <f>120</f>
      </c>
      <c r="B127" s="5" t="s">
        <v>146</v>
      </c>
      <c r="C127" s="5" t="s">
        <v>27</v>
      </c>
      <c r="D127" s="5" t="s">
        <v>27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10</v>
      </c>
      <c r="Q127" s="5">
        <v>0</v>
      </c>
      <c r="R127" s="5">
        <v>0</v>
      </c>
      <c r="S127" s="5" t="s">
        <v>27</v>
      </c>
      <c r="T127" s="5"/>
    </row>
    <row r="128" spans="1:20" x14ac:dyDescent="0.25">
      <c r="A128" s="5">
        <f>121</f>
      </c>
      <c r="B128" s="5" t="s">
        <v>147</v>
      </c>
      <c r="C128" s="5" t="s">
        <v>27</v>
      </c>
      <c r="D128" s="5" t="s">
        <v>27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10</v>
      </c>
      <c r="Q128" s="5">
        <v>0</v>
      </c>
      <c r="R128" s="5">
        <v>0</v>
      </c>
      <c r="S128" s="5" t="s">
        <v>27</v>
      </c>
      <c r="T128" s="5"/>
    </row>
    <row r="129" spans="1:20" x14ac:dyDescent="0.25">
      <c r="A129" s="5">
        <f>122</f>
      </c>
      <c r="B129" s="5" t="s">
        <v>148</v>
      </c>
      <c r="C129" s="5" t="s">
        <v>27</v>
      </c>
      <c r="D129" s="5" t="s">
        <v>27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10</v>
      </c>
      <c r="Q129" s="5">
        <v>0</v>
      </c>
      <c r="R129" s="5">
        <v>0</v>
      </c>
      <c r="S129" s="5" t="s">
        <v>27</v>
      </c>
      <c r="T129" s="5"/>
    </row>
    <row r="130" spans="1:20" x14ac:dyDescent="0.25">
      <c r="A130" s="5">
        <f>123</f>
      </c>
      <c r="B130" s="5" t="s">
        <v>149</v>
      </c>
      <c r="C130" s="5" t="s">
        <v>27</v>
      </c>
      <c r="D130" s="5" t="s">
        <v>27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10</v>
      </c>
      <c r="Q130" s="5">
        <v>0</v>
      </c>
      <c r="R130" s="5">
        <v>0</v>
      </c>
      <c r="S130" s="5" t="s">
        <v>27</v>
      </c>
      <c r="T130" s="5"/>
    </row>
    <row r="131" spans="1:20" x14ac:dyDescent="0.25">
      <c r="A131" s="5">
        <f>124</f>
      </c>
      <c r="B131" s="5" t="s">
        <v>150</v>
      </c>
      <c r="C131" s="5" t="s">
        <v>27</v>
      </c>
      <c r="D131" s="5" t="s">
        <v>27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10</v>
      </c>
      <c r="Q131" s="5">
        <v>0</v>
      </c>
      <c r="R131" s="5">
        <v>0</v>
      </c>
      <c r="S131" s="5" t="s">
        <v>27</v>
      </c>
      <c r="T131" s="5"/>
    </row>
    <row r="132" spans="1:20" x14ac:dyDescent="0.25">
      <c r="A132" s="5">
        <f>125</f>
      </c>
      <c r="B132" s="5" t="s">
        <v>151</v>
      </c>
      <c r="C132" s="5" t="s">
        <v>27</v>
      </c>
      <c r="D132" s="5" t="s">
        <v>27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10</v>
      </c>
      <c r="Q132" s="5">
        <v>0</v>
      </c>
      <c r="R132" s="5">
        <v>0</v>
      </c>
      <c r="S132" s="5" t="s">
        <v>27</v>
      </c>
      <c r="T132" s="5"/>
    </row>
    <row r="133" spans="1:20" x14ac:dyDescent="0.25">
      <c r="A133" s="5">
        <f>126</f>
      </c>
      <c r="B133" s="5" t="s">
        <v>152</v>
      </c>
      <c r="C133" s="5" t="s">
        <v>27</v>
      </c>
      <c r="D133" s="5" t="s">
        <v>27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10</v>
      </c>
      <c r="Q133" s="5">
        <v>0</v>
      </c>
      <c r="R133" s="5">
        <v>0</v>
      </c>
      <c r="S133" s="5" t="s">
        <v>27</v>
      </c>
      <c r="T133" s="5"/>
    </row>
    <row r="134" spans="1:20" x14ac:dyDescent="0.25">
      <c r="A134" s="5">
        <f>127</f>
      </c>
      <c r="B134" s="5" t="s">
        <v>153</v>
      </c>
      <c r="C134" s="5" t="s">
        <v>27</v>
      </c>
      <c r="D134" s="5" t="s">
        <v>27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10</v>
      </c>
      <c r="Q134" s="5">
        <v>0</v>
      </c>
      <c r="R134" s="5">
        <v>0</v>
      </c>
      <c r="S134" s="5" t="s">
        <v>27</v>
      </c>
      <c r="T134" s="5"/>
    </row>
    <row r="135" spans="1:20" x14ac:dyDescent="0.25">
      <c r="A135" s="5">
        <f>128</f>
      </c>
      <c r="B135" s="5" t="s">
        <v>154</v>
      </c>
      <c r="C135" s="5" t="s">
        <v>27</v>
      </c>
      <c r="D135" s="5" t="s">
        <v>27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10</v>
      </c>
      <c r="Q135" s="5">
        <v>0</v>
      </c>
      <c r="R135" s="5">
        <v>0</v>
      </c>
      <c r="S135" s="5" t="s">
        <v>27</v>
      </c>
      <c r="T135" s="5"/>
    </row>
    <row r="136" spans="1:20" x14ac:dyDescent="0.25">
      <c r="A136" s="5">
        <f>129</f>
      </c>
      <c r="B136" s="5" t="s">
        <v>155</v>
      </c>
      <c r="C136" s="5" t="s">
        <v>27</v>
      </c>
      <c r="D136" s="5" t="s">
        <v>27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10</v>
      </c>
      <c r="Q136" s="5">
        <v>0</v>
      </c>
      <c r="R136" s="5">
        <v>0</v>
      </c>
      <c r="S136" s="5" t="s">
        <v>27</v>
      </c>
      <c r="T136" s="5"/>
    </row>
    <row r="137" spans="1:20" x14ac:dyDescent="0.25">
      <c r="A137" s="5">
        <f>130</f>
      </c>
      <c r="B137" s="5" t="s">
        <v>156</v>
      </c>
      <c r="C137" s="5" t="s">
        <v>27</v>
      </c>
      <c r="D137" s="5" t="s">
        <v>27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10</v>
      </c>
      <c r="Q137" s="5">
        <v>0</v>
      </c>
      <c r="R137" s="5">
        <v>0</v>
      </c>
      <c r="S137" s="5" t="s">
        <v>27</v>
      </c>
      <c r="T137" s="5"/>
    </row>
    <row r="138" spans="1:20" x14ac:dyDescent="0.25">
      <c r="A138" s="5">
        <f>131</f>
      </c>
      <c r="B138" s="5" t="s">
        <v>157</v>
      </c>
      <c r="C138" s="5" t="s">
        <v>27</v>
      </c>
      <c r="D138" s="5" t="s">
        <v>27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10</v>
      </c>
      <c r="Q138" s="5">
        <v>0</v>
      </c>
      <c r="R138" s="5">
        <v>0</v>
      </c>
      <c r="S138" s="5" t="s">
        <v>27</v>
      </c>
      <c r="T138" s="5"/>
    </row>
    <row r="139" spans="1:20" x14ac:dyDescent="0.25">
      <c r="A139" s="5">
        <f>132</f>
      </c>
      <c r="B139" s="5" t="s">
        <v>158</v>
      </c>
      <c r="C139" s="5" t="s">
        <v>27</v>
      </c>
      <c r="D139" s="5" t="s">
        <v>27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10</v>
      </c>
      <c r="Q139" s="5">
        <v>0</v>
      </c>
      <c r="R139" s="5">
        <v>0</v>
      </c>
      <c r="S139" s="5" t="s">
        <v>27</v>
      </c>
      <c r="T139" s="5"/>
    </row>
    <row r="140" spans="1:20" x14ac:dyDescent="0.25">
      <c r="A140" s="5">
        <f>133</f>
      </c>
      <c r="B140" s="5" t="s">
        <v>159</v>
      </c>
      <c r="C140" s="5" t="s">
        <v>27</v>
      </c>
      <c r="D140" s="5" t="s">
        <v>27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10</v>
      </c>
      <c r="Q140" s="5">
        <v>0</v>
      </c>
      <c r="R140" s="5">
        <v>0</v>
      </c>
      <c r="S140" s="5" t="s">
        <v>27</v>
      </c>
      <c r="T140" s="5"/>
    </row>
    <row r="141" spans="1:20" x14ac:dyDescent="0.25">
      <c r="A141" s="5">
        <f>134</f>
      </c>
      <c r="B141" s="5" t="s">
        <v>160</v>
      </c>
      <c r="C141" s="5" t="s">
        <v>27</v>
      </c>
      <c r="D141" s="5" t="s">
        <v>27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10</v>
      </c>
      <c r="Q141" s="5">
        <v>0</v>
      </c>
      <c r="R141" s="5">
        <v>0</v>
      </c>
      <c r="S141" s="5" t="s">
        <v>27</v>
      </c>
      <c r="T141" s="5"/>
    </row>
    <row r="142" spans="1:20" x14ac:dyDescent="0.25">
      <c r="A142" s="5">
        <f>135</f>
      </c>
      <c r="B142" s="5" t="s">
        <v>161</v>
      </c>
      <c r="C142" s="5" t="s">
        <v>27</v>
      </c>
      <c r="D142" s="5" t="s">
        <v>27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10</v>
      </c>
      <c r="Q142" s="5">
        <v>0</v>
      </c>
      <c r="R142" s="5">
        <v>0</v>
      </c>
      <c r="S142" s="5" t="s">
        <v>27</v>
      </c>
      <c r="T142" s="5"/>
    </row>
    <row r="143" spans="1:20" x14ac:dyDescent="0.25">
      <c r="A143" s="5">
        <f>136</f>
      </c>
      <c r="B143" s="5" t="s">
        <v>162</v>
      </c>
      <c r="C143" s="5" t="s">
        <v>27</v>
      </c>
      <c r="D143" s="5" t="s">
        <v>27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10</v>
      </c>
      <c r="Q143" s="5">
        <v>0</v>
      </c>
      <c r="R143" s="5">
        <v>0</v>
      </c>
      <c r="S143" s="5" t="s">
        <v>27</v>
      </c>
      <c r="T143" s="5"/>
    </row>
    <row r="144" spans="1:20" x14ac:dyDescent="0.25">
      <c r="A144" s="5">
        <f>137</f>
      </c>
      <c r="B144" s="5" t="s">
        <v>163</v>
      </c>
      <c r="C144" s="5" t="s">
        <v>27</v>
      </c>
      <c r="D144" s="5" t="s">
        <v>27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10</v>
      </c>
      <c r="Q144" s="5">
        <v>0</v>
      </c>
      <c r="R144" s="5">
        <v>0</v>
      </c>
      <c r="S144" s="5" t="s">
        <v>27</v>
      </c>
      <c r="T144" s="5"/>
    </row>
    <row r="145" spans="1:20" x14ac:dyDescent="0.25">
      <c r="A145" s="5">
        <f>138</f>
      </c>
      <c r="B145" s="5" t="s">
        <v>164</v>
      </c>
      <c r="C145" s="5" t="s">
        <v>27</v>
      </c>
      <c r="D145" s="5" t="s">
        <v>27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10</v>
      </c>
      <c r="Q145" s="5">
        <v>0</v>
      </c>
      <c r="R145" s="5">
        <v>0</v>
      </c>
      <c r="S145" s="5" t="s">
        <v>27</v>
      </c>
      <c r="T145" s="5"/>
    </row>
    <row r="146" spans="1:20" x14ac:dyDescent="0.25">
      <c r="A146" s="5">
        <f>139</f>
      </c>
      <c r="B146" s="5" t="s">
        <v>165</v>
      </c>
      <c r="C146" s="5" t="s">
        <v>27</v>
      </c>
      <c r="D146" s="5" t="s">
        <v>27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10</v>
      </c>
      <c r="Q146" s="5">
        <v>0</v>
      </c>
      <c r="R146" s="5">
        <v>0</v>
      </c>
      <c r="S146" s="5" t="s">
        <v>27</v>
      </c>
      <c r="T146" s="5"/>
    </row>
    <row r="147" spans="1:20" x14ac:dyDescent="0.25">
      <c r="A147" s="5">
        <f>140</f>
      </c>
      <c r="B147" s="5" t="s">
        <v>166</v>
      </c>
      <c r="C147" s="5" t="s">
        <v>27</v>
      </c>
      <c r="D147" s="5" t="s">
        <v>27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10</v>
      </c>
      <c r="Q147" s="5">
        <v>0</v>
      </c>
      <c r="R147" s="5">
        <v>0</v>
      </c>
      <c r="S147" s="5" t="s">
        <v>27</v>
      </c>
      <c r="T147" s="5"/>
    </row>
    <row r="148" spans="1:20" x14ac:dyDescent="0.25">
      <c r="A148" s="5">
        <f>141</f>
      </c>
      <c r="B148" s="5" t="s">
        <v>167</v>
      </c>
      <c r="C148" s="5" t="s">
        <v>27</v>
      </c>
      <c r="D148" s="5" t="s">
        <v>27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10</v>
      </c>
      <c r="Q148" s="5">
        <v>0</v>
      </c>
      <c r="R148" s="5">
        <v>0</v>
      </c>
      <c r="S148" s="5" t="s">
        <v>27</v>
      </c>
      <c r="T148" s="5"/>
    </row>
    <row r="149" spans="1:20" x14ac:dyDescent="0.25">
      <c r="A149" s="5">
        <f>142</f>
      </c>
      <c r="B149" s="5" t="s">
        <v>168</v>
      </c>
      <c r="C149" s="5" t="s">
        <v>27</v>
      </c>
      <c r="D149" s="5" t="s">
        <v>27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10</v>
      </c>
      <c r="Q149" s="5">
        <v>0</v>
      </c>
      <c r="R149" s="5">
        <v>0</v>
      </c>
      <c r="S149" s="5" t="s">
        <v>27</v>
      </c>
      <c r="T149" s="5"/>
    </row>
    <row r="150" spans="1:20" x14ac:dyDescent="0.25">
      <c r="A150" s="5">
        <f>143</f>
      </c>
      <c r="B150" s="5" t="s">
        <v>169</v>
      </c>
      <c r="C150" s="5" t="s">
        <v>27</v>
      </c>
      <c r="D150" s="5" t="s">
        <v>27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10</v>
      </c>
      <c r="Q150" s="5">
        <v>0</v>
      </c>
      <c r="R150" s="5">
        <v>0</v>
      </c>
      <c r="S150" s="5" t="s">
        <v>27</v>
      </c>
      <c r="T150" s="5"/>
    </row>
    <row r="151" spans="1:20" x14ac:dyDescent="0.25">
      <c r="A151" s="5">
        <f>144</f>
      </c>
      <c r="B151" s="5" t="s">
        <v>170</v>
      </c>
      <c r="C151" s="5" t="s">
        <v>27</v>
      </c>
      <c r="D151" s="5" t="s">
        <v>27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10</v>
      </c>
      <c r="Q151" s="5">
        <v>0</v>
      </c>
      <c r="R151" s="5">
        <v>0</v>
      </c>
      <c r="S151" s="5" t="s">
        <v>27</v>
      </c>
      <c r="T151" s="5"/>
    </row>
    <row r="152" spans="1:20" x14ac:dyDescent="0.25">
      <c r="A152" s="5">
        <f>145</f>
      </c>
      <c r="B152" s="5" t="s">
        <v>171</v>
      </c>
      <c r="C152" s="5" t="s">
        <v>27</v>
      </c>
      <c r="D152" s="5" t="s">
        <v>27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10</v>
      </c>
      <c r="Q152" s="5">
        <v>0</v>
      </c>
      <c r="R152" s="5">
        <v>0</v>
      </c>
      <c r="S152" s="5" t="s">
        <v>27</v>
      </c>
      <c r="T152" s="5"/>
    </row>
    <row r="153" spans="1:20" x14ac:dyDescent="0.25">
      <c r="A153" s="5">
        <f>146</f>
      </c>
      <c r="B153" s="5" t="s">
        <v>172</v>
      </c>
      <c r="C153" s="5" t="s">
        <v>27</v>
      </c>
      <c r="D153" s="5" t="s">
        <v>27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10</v>
      </c>
      <c r="Q153" s="5">
        <v>0</v>
      </c>
      <c r="R153" s="5">
        <v>0</v>
      </c>
      <c r="S153" s="5" t="s">
        <v>27</v>
      </c>
      <c r="T153" s="5"/>
    </row>
    <row r="154" spans="1:20" x14ac:dyDescent="0.25">
      <c r="A154" s="5">
        <f>147</f>
      </c>
      <c r="B154" s="5" t="s">
        <v>173</v>
      </c>
      <c r="C154" s="5" t="s">
        <v>27</v>
      </c>
      <c r="D154" s="5" t="s">
        <v>27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10</v>
      </c>
      <c r="Q154" s="5">
        <v>0</v>
      </c>
      <c r="R154" s="5">
        <v>0</v>
      </c>
      <c r="S154" s="5" t="s">
        <v>27</v>
      </c>
      <c r="T154" s="5"/>
    </row>
    <row r="155" spans="1:20" x14ac:dyDescent="0.25">
      <c r="A155" s="5">
        <f>148</f>
      </c>
      <c r="B155" s="5" t="s">
        <v>174</v>
      </c>
      <c r="C155" s="5" t="s">
        <v>27</v>
      </c>
      <c r="D155" s="5" t="s">
        <v>27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10</v>
      </c>
      <c r="Q155" s="5">
        <v>0</v>
      </c>
      <c r="R155" s="5">
        <v>0</v>
      </c>
      <c r="S155" s="5" t="s">
        <v>27</v>
      </c>
      <c r="T155" s="5"/>
    </row>
    <row r="156" spans="1:20" x14ac:dyDescent="0.25">
      <c r="A156" s="5">
        <f>149</f>
      </c>
      <c r="B156" s="5" t="s">
        <v>175</v>
      </c>
      <c r="C156" s="5" t="s">
        <v>27</v>
      </c>
      <c r="D156" s="5" t="s">
        <v>27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10</v>
      </c>
      <c r="Q156" s="5">
        <v>0</v>
      </c>
      <c r="R156" s="5">
        <v>0</v>
      </c>
      <c r="S156" s="5" t="s">
        <v>27</v>
      </c>
      <c r="T156" s="5"/>
    </row>
    <row r="157" spans="1:20" x14ac:dyDescent="0.25">
      <c r="A157" s="5">
        <f>150</f>
      </c>
      <c r="B157" s="5" t="s">
        <v>176</v>
      </c>
      <c r="C157" s="5" t="s">
        <v>27</v>
      </c>
      <c r="D157" s="5" t="s">
        <v>27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10</v>
      </c>
      <c r="Q157" s="5">
        <v>0</v>
      </c>
      <c r="R157" s="5">
        <v>0</v>
      </c>
      <c r="S157" s="5" t="s">
        <v>27</v>
      </c>
      <c r="T157" s="5"/>
    </row>
    <row r="158" spans="1:20" x14ac:dyDescent="0.25">
      <c r="A158" s="5">
        <f>151</f>
      </c>
      <c r="B158" s="5" t="s">
        <v>177</v>
      </c>
      <c r="C158" s="5" t="s">
        <v>27</v>
      </c>
      <c r="D158" s="5" t="s">
        <v>27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10</v>
      </c>
      <c r="Q158" s="5">
        <v>0</v>
      </c>
      <c r="R158" s="5">
        <v>0</v>
      </c>
      <c r="S158" s="5" t="s">
        <v>27</v>
      </c>
      <c r="T158" s="5"/>
    </row>
    <row r="159" spans="1:20" x14ac:dyDescent="0.25">
      <c r="A159" s="5">
        <f>152</f>
      </c>
      <c r="B159" s="5" t="s">
        <v>178</v>
      </c>
      <c r="C159" s="5" t="s">
        <v>27</v>
      </c>
      <c r="D159" s="5" t="s">
        <v>27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10</v>
      </c>
      <c r="Q159" s="5">
        <v>0</v>
      </c>
      <c r="R159" s="5">
        <v>0</v>
      </c>
      <c r="S159" s="5" t="s">
        <v>27</v>
      </c>
      <c r="T159" s="5"/>
    </row>
    <row r="160" spans="1:20" x14ac:dyDescent="0.25">
      <c r="A160" s="5">
        <f>153</f>
      </c>
      <c r="B160" s="5" t="s">
        <v>179</v>
      </c>
      <c r="C160" s="5" t="s">
        <v>27</v>
      </c>
      <c r="D160" s="5" t="s">
        <v>27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10</v>
      </c>
      <c r="Q160" s="5">
        <v>0</v>
      </c>
      <c r="R160" s="5">
        <v>0</v>
      </c>
      <c r="S160" s="5" t="s">
        <v>27</v>
      </c>
      <c r="T160" s="5"/>
    </row>
    <row r="161" spans="1:20" x14ac:dyDescent="0.25">
      <c r="A161" s="5">
        <f>154</f>
      </c>
      <c r="B161" s="5" t="s">
        <v>180</v>
      </c>
      <c r="C161" s="5" t="s">
        <v>27</v>
      </c>
      <c r="D161" s="5" t="s">
        <v>27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10</v>
      </c>
      <c r="Q161" s="5">
        <v>0</v>
      </c>
      <c r="R161" s="5">
        <v>0</v>
      </c>
      <c r="S161" s="5" t="s">
        <v>27</v>
      </c>
      <c r="T161" s="5"/>
    </row>
    <row r="162" spans="1:20" x14ac:dyDescent="0.25">
      <c r="A162" s="5">
        <f>155</f>
      </c>
      <c r="B162" s="5" t="s">
        <v>181</v>
      </c>
      <c r="C162" s="5" t="s">
        <v>27</v>
      </c>
      <c r="D162" s="5" t="s">
        <v>27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10</v>
      </c>
      <c r="Q162" s="5">
        <v>0</v>
      </c>
      <c r="R162" s="5">
        <v>0</v>
      </c>
      <c r="S162" s="5" t="s">
        <v>27</v>
      </c>
      <c r="T162" s="5"/>
    </row>
    <row r="163" spans="1:20" x14ac:dyDescent="0.25">
      <c r="A163" s="5">
        <f>156</f>
      </c>
      <c r="B163" s="5" t="s">
        <v>182</v>
      </c>
      <c r="C163" s="5" t="s">
        <v>27</v>
      </c>
      <c r="D163" s="5" t="s">
        <v>27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10</v>
      </c>
      <c r="Q163" s="5">
        <v>0</v>
      </c>
      <c r="R163" s="5">
        <v>0</v>
      </c>
      <c r="S163" s="5" t="s">
        <v>27</v>
      </c>
      <c r="T163" s="5"/>
    </row>
    <row r="164" spans="1:20" x14ac:dyDescent="0.25">
      <c r="A164" s="5">
        <f>157</f>
      </c>
      <c r="B164" s="5" t="s">
        <v>183</v>
      </c>
      <c r="C164" s="5" t="s">
        <v>27</v>
      </c>
      <c r="D164" s="5" t="s">
        <v>27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10</v>
      </c>
      <c r="Q164" s="5">
        <v>0</v>
      </c>
      <c r="R164" s="5">
        <v>0</v>
      </c>
      <c r="S164" s="5" t="s">
        <v>27</v>
      </c>
      <c r="T164" s="5"/>
    </row>
    <row r="165" spans="1:20" x14ac:dyDescent="0.25">
      <c r="A165" s="5">
        <f>158</f>
      </c>
      <c r="B165" s="5" t="s">
        <v>184</v>
      </c>
      <c r="C165" s="5" t="s">
        <v>27</v>
      </c>
      <c r="D165" s="5" t="s">
        <v>27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10</v>
      </c>
      <c r="Q165" s="5">
        <v>0</v>
      </c>
      <c r="R165" s="5">
        <v>0</v>
      </c>
      <c r="S165" s="5" t="s">
        <v>27</v>
      </c>
      <c r="T165" s="5"/>
    </row>
    <row r="166" spans="1:20" x14ac:dyDescent="0.25">
      <c r="A166" s="5">
        <f>159</f>
      </c>
      <c r="B166" s="5" t="s">
        <v>185</v>
      </c>
      <c r="C166" s="5" t="s">
        <v>27</v>
      </c>
      <c r="D166" s="5" t="s">
        <v>27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10</v>
      </c>
      <c r="Q166" s="5">
        <v>0</v>
      </c>
      <c r="R166" s="5">
        <v>0</v>
      </c>
      <c r="S166" s="5" t="s">
        <v>27</v>
      </c>
      <c r="T166" s="5"/>
    </row>
    <row r="167" spans="1:20" x14ac:dyDescent="0.25">
      <c r="A167" s="5">
        <f>160</f>
      </c>
      <c r="B167" s="5" t="s">
        <v>186</v>
      </c>
      <c r="C167" s="5" t="s">
        <v>27</v>
      </c>
      <c r="D167" s="5" t="s">
        <v>27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10</v>
      </c>
      <c r="Q167" s="5">
        <v>0</v>
      </c>
      <c r="R167" s="5">
        <v>0</v>
      </c>
      <c r="S167" s="5" t="s">
        <v>27</v>
      </c>
      <c r="T167" s="5"/>
    </row>
    <row r="168" spans="1:20" x14ac:dyDescent="0.25">
      <c r="A168" s="5">
        <f>161</f>
      </c>
      <c r="B168" s="5" t="s">
        <v>187</v>
      </c>
      <c r="C168" s="5" t="s">
        <v>27</v>
      </c>
      <c r="D168" s="5" t="s">
        <v>27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10</v>
      </c>
      <c r="Q168" s="5">
        <v>0</v>
      </c>
      <c r="R168" s="5">
        <v>0</v>
      </c>
      <c r="S168" s="5" t="s">
        <v>27</v>
      </c>
      <c r="T168" s="5"/>
    </row>
    <row r="169" spans="1:20" x14ac:dyDescent="0.25">
      <c r="A169" s="5">
        <f>162</f>
      </c>
      <c r="B169" s="5" t="s">
        <v>188</v>
      </c>
      <c r="C169" s="5" t="s">
        <v>27</v>
      </c>
      <c r="D169" s="5" t="s">
        <v>27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10</v>
      </c>
      <c r="Q169" s="5">
        <v>0</v>
      </c>
      <c r="R169" s="5">
        <v>0</v>
      </c>
      <c r="S169" s="5" t="s">
        <v>27</v>
      </c>
      <c r="T169" s="5"/>
    </row>
    <row r="170" spans="1:20" x14ac:dyDescent="0.25">
      <c r="A170" s="5">
        <f>163</f>
      </c>
      <c r="B170" s="5" t="s">
        <v>189</v>
      </c>
      <c r="C170" s="5" t="s">
        <v>27</v>
      </c>
      <c r="D170" s="5" t="s">
        <v>27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10</v>
      </c>
      <c r="Q170" s="5">
        <v>0</v>
      </c>
      <c r="R170" s="5">
        <v>0</v>
      </c>
      <c r="S170" s="5" t="s">
        <v>27</v>
      </c>
      <c r="T170" s="5"/>
    </row>
    <row r="171" spans="1:20" x14ac:dyDescent="0.25">
      <c r="A171" s="5">
        <f>164</f>
      </c>
      <c r="B171" s="5" t="s">
        <v>190</v>
      </c>
      <c r="C171" s="5" t="s">
        <v>27</v>
      </c>
      <c r="D171" s="5" t="s">
        <v>27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10</v>
      </c>
      <c r="Q171" s="5">
        <v>0</v>
      </c>
      <c r="R171" s="5">
        <v>0</v>
      </c>
      <c r="S171" s="5" t="s">
        <v>27</v>
      </c>
      <c r="T171" s="5"/>
    </row>
    <row r="172" spans="1:20" x14ac:dyDescent="0.25">
      <c r="A172" s="5">
        <f>165</f>
      </c>
      <c r="B172" s="5" t="s">
        <v>191</v>
      </c>
      <c r="C172" s="5" t="s">
        <v>27</v>
      </c>
      <c r="D172" s="5" t="s">
        <v>27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10</v>
      </c>
      <c r="Q172" s="5">
        <v>0</v>
      </c>
      <c r="R172" s="5">
        <v>0</v>
      </c>
      <c r="S172" s="5" t="s">
        <v>27</v>
      </c>
      <c r="T172" s="5"/>
    </row>
    <row r="173" spans="1:20" x14ac:dyDescent="0.25">
      <c r="A173" s="5">
        <f>166</f>
      </c>
      <c r="B173" s="5" t="s">
        <v>192</v>
      </c>
      <c r="C173" s="5" t="s">
        <v>26</v>
      </c>
      <c r="D173" s="5" t="s">
        <v>27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10</v>
      </c>
      <c r="Q173" s="5">
        <v>0</v>
      </c>
      <c r="R173" s="5">
        <v>0</v>
      </c>
      <c r="S173" s="5" t="s">
        <v>27</v>
      </c>
      <c r="T173" s="5"/>
    </row>
    <row r="174" spans="1:20" x14ac:dyDescent="0.25">
      <c r="A174" s="5">
        <f>167</f>
      </c>
      <c r="B174" s="5" t="s">
        <v>193</v>
      </c>
      <c r="C174" s="5" t="s">
        <v>27</v>
      </c>
      <c r="D174" s="5" t="s">
        <v>26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10</v>
      </c>
      <c r="Q174" s="5">
        <v>20</v>
      </c>
      <c r="R174" s="5">
        <v>25</v>
      </c>
      <c r="S174" s="5" t="s">
        <v>26</v>
      </c>
      <c r="T174" s="5"/>
    </row>
    <row r="175" spans="1:20" x14ac:dyDescent="0.25">
      <c r="A175" s="5">
        <f>168</f>
      </c>
      <c r="B175" s="5" t="s">
        <v>194</v>
      </c>
      <c r="C175" s="5" t="s">
        <v>27</v>
      </c>
      <c r="D175" s="5" t="s">
        <v>26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10</v>
      </c>
      <c r="Q175" s="5">
        <v>20</v>
      </c>
      <c r="R175" s="5">
        <v>25</v>
      </c>
      <c r="S175" s="5" t="s">
        <v>26</v>
      </c>
      <c r="T175" s="5"/>
    </row>
    <row r="176" spans="1:20" x14ac:dyDescent="0.25">
      <c r="A176" s="5">
        <f>169</f>
      </c>
      <c r="B176" s="5" t="s">
        <v>195</v>
      </c>
      <c r="C176" s="5" t="s">
        <v>27</v>
      </c>
      <c r="D176" s="5" t="s">
        <v>26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10</v>
      </c>
      <c r="Q176" s="5">
        <v>20</v>
      </c>
      <c r="R176" s="5">
        <v>25</v>
      </c>
      <c r="S176" s="5" t="s">
        <v>26</v>
      </c>
      <c r="T176" s="5"/>
    </row>
    <row r="177" spans="1:20" x14ac:dyDescent="0.25">
      <c r="A177" s="5">
        <f>170</f>
      </c>
      <c r="B177" s="5" t="s">
        <v>196</v>
      </c>
      <c r="C177" s="5" t="s">
        <v>27</v>
      </c>
      <c r="D177" s="5" t="s">
        <v>26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10</v>
      </c>
      <c r="Q177" s="5">
        <v>20</v>
      </c>
      <c r="R177" s="5">
        <v>25</v>
      </c>
      <c r="S177" s="5" t="s">
        <v>26</v>
      </c>
      <c r="T177" s="5"/>
    </row>
    <row r="178" spans="1:20" x14ac:dyDescent="0.25">
      <c r="A178" s="5">
        <f>171</f>
      </c>
      <c r="B178" s="5" t="s">
        <v>197</v>
      </c>
      <c r="C178" s="5" t="s">
        <v>27</v>
      </c>
      <c r="D178" s="5" t="s">
        <v>26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10</v>
      </c>
      <c r="Q178" s="5">
        <v>20</v>
      </c>
      <c r="R178" s="5">
        <v>25</v>
      </c>
      <c r="S178" s="5" t="s">
        <v>26</v>
      </c>
      <c r="T178" s="5"/>
    </row>
    <row r="179" spans="1:20" x14ac:dyDescent="0.25">
      <c r="A179" s="5">
        <f>172</f>
      </c>
      <c r="B179" s="5" t="s">
        <v>198</v>
      </c>
      <c r="C179" s="5" t="s">
        <v>27</v>
      </c>
      <c r="D179" s="5" t="s">
        <v>26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10</v>
      </c>
      <c r="Q179" s="5">
        <v>20</v>
      </c>
      <c r="R179" s="5">
        <v>25</v>
      </c>
      <c r="S179" s="5" t="s">
        <v>26</v>
      </c>
      <c r="T179" s="5"/>
    </row>
    <row r="180" spans="1:20" x14ac:dyDescent="0.25">
      <c r="A180" s="5">
        <f>173</f>
      </c>
      <c r="B180" s="5" t="s">
        <v>199</v>
      </c>
      <c r="C180" s="5" t="s">
        <v>27</v>
      </c>
      <c r="D180" s="5" t="s">
        <v>26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10</v>
      </c>
      <c r="Q180" s="5">
        <v>20</v>
      </c>
      <c r="R180" s="5">
        <v>25</v>
      </c>
      <c r="S180" s="5" t="s">
        <v>26</v>
      </c>
      <c r="T180" s="5"/>
    </row>
    <row r="181" spans="1:20" x14ac:dyDescent="0.25">
      <c r="A181" s="5">
        <f>174</f>
      </c>
      <c r="B181" s="5" t="s">
        <v>200</v>
      </c>
      <c r="C181" s="5" t="s">
        <v>27</v>
      </c>
      <c r="D181" s="5" t="s">
        <v>26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10</v>
      </c>
      <c r="Q181" s="5">
        <v>20</v>
      </c>
      <c r="R181" s="5">
        <v>25</v>
      </c>
      <c r="S181" s="5" t="s">
        <v>26</v>
      </c>
      <c r="T181" s="5"/>
    </row>
    <row r="182" spans="1:20" x14ac:dyDescent="0.25">
      <c r="A182" s="5">
        <f>175</f>
      </c>
      <c r="B182" s="5" t="s">
        <v>201</v>
      </c>
      <c r="C182" s="5" t="s">
        <v>27</v>
      </c>
      <c r="D182" s="5" t="s">
        <v>26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10</v>
      </c>
      <c r="Q182" s="5">
        <v>20</v>
      </c>
      <c r="R182" s="5">
        <v>25</v>
      </c>
      <c r="S182" s="5" t="s">
        <v>26</v>
      </c>
      <c r="T182" s="5"/>
    </row>
    <row r="183" spans="1:20" x14ac:dyDescent="0.25">
      <c r="A183" s="5">
        <f>176</f>
      </c>
      <c r="B183" s="5" t="s">
        <v>202</v>
      </c>
      <c r="C183" s="5" t="s">
        <v>27</v>
      </c>
      <c r="D183" s="5" t="s">
        <v>26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10</v>
      </c>
      <c r="Q183" s="5">
        <v>20</v>
      </c>
      <c r="R183" s="5">
        <v>25</v>
      </c>
      <c r="S183" s="5" t="s">
        <v>26</v>
      </c>
      <c r="T183" s="5"/>
    </row>
    <row r="184" spans="1:20" x14ac:dyDescent="0.25">
      <c r="A184" s="5">
        <f>177</f>
      </c>
      <c r="B184" s="5" t="s">
        <v>203</v>
      </c>
      <c r="C184" s="5" t="s">
        <v>27</v>
      </c>
      <c r="D184" s="5" t="s">
        <v>26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10</v>
      </c>
      <c r="Q184" s="5">
        <v>20</v>
      </c>
      <c r="R184" s="5">
        <v>25</v>
      </c>
      <c r="S184" s="5" t="s">
        <v>26</v>
      </c>
      <c r="T184" s="5"/>
    </row>
    <row r="185" spans="1:20" x14ac:dyDescent="0.25">
      <c r="A185" s="5">
        <f>178</f>
      </c>
      <c r="B185" s="5" t="s">
        <v>204</v>
      </c>
      <c r="C185" s="5" t="s">
        <v>27</v>
      </c>
      <c r="D185" s="5" t="s">
        <v>26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10</v>
      </c>
      <c r="Q185" s="5">
        <v>20</v>
      </c>
      <c r="R185" s="5">
        <v>25</v>
      </c>
      <c r="S185" s="5" t="s">
        <v>26</v>
      </c>
      <c r="T185" s="5"/>
    </row>
    <row r="186" spans="1:20" x14ac:dyDescent="0.25">
      <c r="A186" s="5">
        <f>179</f>
      </c>
      <c r="B186" s="5" t="s">
        <v>205</v>
      </c>
      <c r="C186" s="5" t="s">
        <v>27</v>
      </c>
      <c r="D186" s="5" t="s">
        <v>26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10</v>
      </c>
      <c r="Q186" s="5">
        <v>20</v>
      </c>
      <c r="R186" s="5">
        <v>25</v>
      </c>
      <c r="S186" s="5" t="s">
        <v>26</v>
      </c>
      <c r="T186" s="5"/>
    </row>
    <row r="187" spans="1:20" x14ac:dyDescent="0.25">
      <c r="A187" s="5">
        <f>180</f>
      </c>
      <c r="B187" s="5" t="s">
        <v>206</v>
      </c>
      <c r="C187" s="5" t="s">
        <v>27</v>
      </c>
      <c r="D187" s="5" t="s">
        <v>26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10</v>
      </c>
      <c r="Q187" s="5">
        <v>20</v>
      </c>
      <c r="R187" s="5">
        <v>25</v>
      </c>
      <c r="S187" s="5" t="s">
        <v>26</v>
      </c>
      <c r="T187" s="5"/>
    </row>
    <row r="188" spans="1:20" x14ac:dyDescent="0.25">
      <c r="A188" s="5">
        <f>181</f>
      </c>
      <c r="B188" s="5" t="s">
        <v>207</v>
      </c>
      <c r="C188" s="5" t="s">
        <v>27</v>
      </c>
      <c r="D188" s="5" t="s">
        <v>26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10</v>
      </c>
      <c r="Q188" s="5">
        <v>20</v>
      </c>
      <c r="R188" s="5">
        <v>25</v>
      </c>
      <c r="S188" s="5" t="s">
        <v>26</v>
      </c>
      <c r="T188" s="5"/>
    </row>
    <row r="189" spans="1:20" x14ac:dyDescent="0.25">
      <c r="A189" s="5">
        <f>182</f>
      </c>
      <c r="B189" s="5" t="s">
        <v>208</v>
      </c>
      <c r="C189" s="5" t="s">
        <v>27</v>
      </c>
      <c r="D189" s="5" t="s">
        <v>26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10</v>
      </c>
      <c r="Q189" s="5">
        <v>20</v>
      </c>
      <c r="R189" s="5">
        <v>25</v>
      </c>
      <c r="S189" s="5" t="s">
        <v>26</v>
      </c>
      <c r="T189" s="5"/>
    </row>
    <row r="190" spans="1:20" x14ac:dyDescent="0.25">
      <c r="A190" s="5">
        <f>183</f>
      </c>
      <c r="B190" s="5" t="s">
        <v>209</v>
      </c>
      <c r="C190" s="5" t="s">
        <v>27</v>
      </c>
      <c r="D190" s="5" t="s">
        <v>26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10</v>
      </c>
      <c r="Q190" s="5">
        <v>20</v>
      </c>
      <c r="R190" s="5">
        <v>25</v>
      </c>
      <c r="S190" s="5" t="s">
        <v>26</v>
      </c>
      <c r="T190" s="5"/>
    </row>
    <row r="191" spans="1:20" x14ac:dyDescent="0.25">
      <c r="A191" s="5">
        <f>184</f>
      </c>
      <c r="B191" s="5" t="s">
        <v>210</v>
      </c>
      <c r="C191" s="5" t="s">
        <v>27</v>
      </c>
      <c r="D191" s="5" t="s">
        <v>26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10</v>
      </c>
      <c r="Q191" s="5">
        <v>20</v>
      </c>
      <c r="R191" s="5">
        <v>25</v>
      </c>
      <c r="S191" s="5" t="s">
        <v>26</v>
      </c>
      <c r="T191" s="5"/>
    </row>
    <row r="192" spans="1:20" x14ac:dyDescent="0.25">
      <c r="A192" s="5">
        <f>185</f>
      </c>
      <c r="B192" s="5" t="s">
        <v>211</v>
      </c>
      <c r="C192" s="5" t="s">
        <v>27</v>
      </c>
      <c r="D192" s="5" t="s">
        <v>26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10</v>
      </c>
      <c r="Q192" s="5">
        <v>20</v>
      </c>
      <c r="R192" s="5">
        <v>25</v>
      </c>
      <c r="S192" s="5" t="s">
        <v>26</v>
      </c>
      <c r="T192" s="5"/>
    </row>
    <row r="193" spans="1:20" x14ac:dyDescent="0.25">
      <c r="A193" s="5">
        <f>186</f>
      </c>
      <c r="B193" s="5" t="s">
        <v>212</v>
      </c>
      <c r="C193" s="5" t="s">
        <v>27</v>
      </c>
      <c r="D193" s="5" t="s">
        <v>26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10</v>
      </c>
      <c r="Q193" s="5">
        <v>20</v>
      </c>
      <c r="R193" s="5">
        <v>25</v>
      </c>
      <c r="S193" s="5" t="s">
        <v>26</v>
      </c>
      <c r="T193" s="5"/>
    </row>
    <row r="194" spans="1:20" x14ac:dyDescent="0.25">
      <c r="A194" s="5">
        <f>187</f>
      </c>
      <c r="B194" s="5" t="s">
        <v>213</v>
      </c>
      <c r="C194" s="5" t="s">
        <v>27</v>
      </c>
      <c r="D194" s="5" t="s">
        <v>26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10</v>
      </c>
      <c r="Q194" s="5">
        <v>20</v>
      </c>
      <c r="R194" s="5">
        <v>25</v>
      </c>
      <c r="S194" s="5" t="s">
        <v>26</v>
      </c>
      <c r="T194" s="5"/>
    </row>
    <row r="195" spans="1:20" x14ac:dyDescent="0.25">
      <c r="A195" s="5">
        <f>188</f>
      </c>
      <c r="B195" s="5" t="s">
        <v>214</v>
      </c>
      <c r="C195" s="5" t="s">
        <v>27</v>
      </c>
      <c r="D195" s="5" t="s">
        <v>26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10</v>
      </c>
      <c r="Q195" s="5">
        <v>20</v>
      </c>
      <c r="R195" s="5">
        <v>25</v>
      </c>
      <c r="S195" s="5" t="s">
        <v>26</v>
      </c>
      <c r="T195" s="5"/>
    </row>
    <row r="196" spans="1:20" x14ac:dyDescent="0.25">
      <c r="A196" s="5">
        <f>189</f>
      </c>
      <c r="B196" s="5" t="s">
        <v>215</v>
      </c>
      <c r="C196" s="5" t="s">
        <v>27</v>
      </c>
      <c r="D196" s="5" t="s">
        <v>26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10</v>
      </c>
      <c r="Q196" s="5">
        <v>20</v>
      </c>
      <c r="R196" s="5">
        <v>25</v>
      </c>
      <c r="S196" s="5" t="s">
        <v>26</v>
      </c>
      <c r="T196" s="5"/>
    </row>
    <row r="197" spans="1:20" x14ac:dyDescent="0.25">
      <c r="A197" s="5">
        <f>190</f>
      </c>
      <c r="B197" s="5" t="s">
        <v>216</v>
      </c>
      <c r="C197" s="5" t="s">
        <v>27</v>
      </c>
      <c r="D197" s="5" t="s">
        <v>26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10</v>
      </c>
      <c r="Q197" s="5">
        <v>20</v>
      </c>
      <c r="R197" s="5">
        <v>25</v>
      </c>
      <c r="S197" s="5" t="s">
        <v>26</v>
      </c>
      <c r="T197" s="5"/>
    </row>
    <row r="198" spans="1:20" x14ac:dyDescent="0.25">
      <c r="A198" s="5">
        <f>191</f>
      </c>
      <c r="B198" s="5" t="s">
        <v>217</v>
      </c>
      <c r="C198" s="5" t="s">
        <v>27</v>
      </c>
      <c r="D198" s="5" t="s">
        <v>26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10</v>
      </c>
      <c r="Q198" s="5">
        <v>20</v>
      </c>
      <c r="R198" s="5">
        <v>25</v>
      </c>
      <c r="S198" s="5" t="s">
        <v>26</v>
      </c>
      <c r="T198" s="5"/>
    </row>
    <row r="199" spans="1:20" x14ac:dyDescent="0.25">
      <c r="A199" s="5">
        <f>192</f>
      </c>
      <c r="B199" s="5" t="s">
        <v>218</v>
      </c>
      <c r="C199" s="5" t="s">
        <v>27</v>
      </c>
      <c r="D199" s="5" t="s">
        <v>26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10</v>
      </c>
      <c r="Q199" s="5">
        <v>20</v>
      </c>
      <c r="R199" s="5">
        <v>25</v>
      </c>
      <c r="S199" s="5" t="s">
        <v>26</v>
      </c>
      <c r="T199" s="5"/>
    </row>
    <row r="200" spans="1:20" x14ac:dyDescent="0.25">
      <c r="A200" s="5">
        <f>193</f>
      </c>
      <c r="B200" s="5" t="s">
        <v>219</v>
      </c>
      <c r="C200" s="5" t="s">
        <v>27</v>
      </c>
      <c r="D200" s="5" t="s">
        <v>26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10</v>
      </c>
      <c r="Q200" s="5">
        <v>20</v>
      </c>
      <c r="R200" s="5">
        <v>25</v>
      </c>
      <c r="S200" s="5" t="s">
        <v>26</v>
      </c>
      <c r="T200" s="5"/>
    </row>
    <row r="201" spans="1:20" x14ac:dyDescent="0.25">
      <c r="A201" s="5">
        <f>194</f>
      </c>
      <c r="B201" s="5" t="s">
        <v>220</v>
      </c>
      <c r="C201" s="5" t="s">
        <v>27</v>
      </c>
      <c r="D201" s="5" t="s">
        <v>26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10</v>
      </c>
      <c r="Q201" s="5">
        <v>20</v>
      </c>
      <c r="R201" s="5">
        <v>25</v>
      </c>
      <c r="S201" s="5" t="s">
        <v>26</v>
      </c>
      <c r="T201" s="5"/>
    </row>
    <row r="202" spans="1:20" x14ac:dyDescent="0.25">
      <c r="A202" s="5">
        <f>195</f>
      </c>
      <c r="B202" s="5" t="s">
        <v>221</v>
      </c>
      <c r="C202" s="5" t="s">
        <v>27</v>
      </c>
      <c r="D202" s="5" t="s">
        <v>26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10</v>
      </c>
      <c r="Q202" s="5">
        <v>20</v>
      </c>
      <c r="R202" s="5">
        <v>25</v>
      </c>
      <c r="S202" s="5" t="s">
        <v>26</v>
      </c>
      <c r="T202" s="5"/>
    </row>
    <row r="203" spans="1:20" x14ac:dyDescent="0.25">
      <c r="A203" s="5">
        <f>196</f>
      </c>
      <c r="B203" s="5" t="s">
        <v>222</v>
      </c>
      <c r="C203" s="5" t="s">
        <v>27</v>
      </c>
      <c r="D203" s="5" t="s">
        <v>26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10</v>
      </c>
      <c r="Q203" s="5">
        <v>20</v>
      </c>
      <c r="R203" s="5">
        <v>25</v>
      </c>
      <c r="S203" s="5" t="s">
        <v>26</v>
      </c>
      <c r="T203" s="5"/>
    </row>
    <row r="204" spans="1:20" x14ac:dyDescent="0.25">
      <c r="A204" s="5">
        <f>197</f>
      </c>
      <c r="B204" s="5" t="s">
        <v>223</v>
      </c>
      <c r="C204" s="5" t="s">
        <v>27</v>
      </c>
      <c r="D204" s="5" t="s">
        <v>26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10</v>
      </c>
      <c r="Q204" s="5">
        <v>20</v>
      </c>
      <c r="R204" s="5">
        <v>25</v>
      </c>
      <c r="S204" s="5" t="s">
        <v>26</v>
      </c>
      <c r="T204" s="5"/>
    </row>
    <row r="205" spans="1:20" x14ac:dyDescent="0.25">
      <c r="A205" s="5">
        <f>198</f>
      </c>
      <c r="B205" s="5" t="s">
        <v>224</v>
      </c>
      <c r="C205" s="5" t="s">
        <v>27</v>
      </c>
      <c r="D205" s="5" t="s">
        <v>26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10</v>
      </c>
      <c r="Q205" s="5">
        <v>20</v>
      </c>
      <c r="R205" s="5">
        <v>25</v>
      </c>
      <c r="S205" s="5" t="s">
        <v>26</v>
      </c>
      <c r="T205" s="5"/>
    </row>
    <row r="206" spans="1:20" x14ac:dyDescent="0.25">
      <c r="A206" s="5">
        <f>199</f>
      </c>
      <c r="B206" s="5" t="s">
        <v>225</v>
      </c>
      <c r="C206" s="5" t="s">
        <v>27</v>
      </c>
      <c r="D206" s="5" t="s">
        <v>26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10</v>
      </c>
      <c r="Q206" s="5">
        <v>20</v>
      </c>
      <c r="R206" s="5">
        <v>25</v>
      </c>
      <c r="S206" s="5" t="s">
        <v>26</v>
      </c>
      <c r="T206" s="5"/>
    </row>
    <row r="207" spans="1:20" x14ac:dyDescent="0.25">
      <c r="A207" s="5">
        <f>200</f>
      </c>
      <c r="B207" s="5" t="s">
        <v>226</v>
      </c>
      <c r="C207" s="5" t="s">
        <v>27</v>
      </c>
      <c r="D207" s="5" t="s">
        <v>26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10</v>
      </c>
      <c r="Q207" s="5">
        <v>20</v>
      </c>
      <c r="R207" s="5">
        <v>25</v>
      </c>
      <c r="S207" s="5" t="s">
        <v>26</v>
      </c>
      <c r="T207" s="5"/>
    </row>
    <row r="208" spans="1:20" x14ac:dyDescent="0.25">
      <c r="A208" s="5">
        <f>201</f>
      </c>
      <c r="B208" s="5" t="s">
        <v>227</v>
      </c>
      <c r="C208" s="5" t="s">
        <v>27</v>
      </c>
      <c r="D208" s="5" t="s">
        <v>26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10</v>
      </c>
      <c r="Q208" s="5">
        <v>20</v>
      </c>
      <c r="R208" s="5">
        <v>25</v>
      </c>
      <c r="S208" s="5" t="s">
        <v>26</v>
      </c>
      <c r="T208" s="5"/>
    </row>
    <row r="209" spans="1:20" x14ac:dyDescent="0.25">
      <c r="A209" s="5">
        <f>202</f>
      </c>
      <c r="B209" s="5" t="s">
        <v>228</v>
      </c>
      <c r="C209" s="5" t="s">
        <v>27</v>
      </c>
      <c r="D209" s="5" t="s">
        <v>26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10</v>
      </c>
      <c r="Q209" s="5">
        <v>20</v>
      </c>
      <c r="R209" s="5">
        <v>25</v>
      </c>
      <c r="S209" s="5" t="s">
        <v>26</v>
      </c>
      <c r="T209" s="5"/>
    </row>
    <row r="210" spans="1:20" x14ac:dyDescent="0.25">
      <c r="A210" s="5">
        <f>203</f>
      </c>
      <c r="B210" s="5" t="s">
        <v>229</v>
      </c>
      <c r="C210" s="5" t="s">
        <v>27</v>
      </c>
      <c r="D210" s="5" t="s">
        <v>26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10</v>
      </c>
      <c r="Q210" s="5">
        <v>20</v>
      </c>
      <c r="R210" s="5">
        <v>25</v>
      </c>
      <c r="S210" s="5" t="s">
        <v>26</v>
      </c>
      <c r="T210" s="5"/>
    </row>
    <row r="211" spans="1:20" x14ac:dyDescent="0.25">
      <c r="A211" s="5">
        <f>204</f>
      </c>
      <c r="B211" s="5" t="s">
        <v>230</v>
      </c>
      <c r="C211" s="5" t="s">
        <v>27</v>
      </c>
      <c r="D211" s="5" t="s">
        <v>26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10</v>
      </c>
      <c r="Q211" s="5">
        <v>20</v>
      </c>
      <c r="R211" s="5">
        <v>25</v>
      </c>
      <c r="S211" s="5" t="s">
        <v>26</v>
      </c>
      <c r="T211" s="5"/>
    </row>
    <row r="212" spans="1:20" x14ac:dyDescent="0.25">
      <c r="A212" s="5">
        <f>205</f>
      </c>
      <c r="B212" s="5" t="s">
        <v>231</v>
      </c>
      <c r="C212" s="5" t="s">
        <v>27</v>
      </c>
      <c r="D212" s="5" t="s">
        <v>26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10</v>
      </c>
      <c r="Q212" s="5">
        <v>20</v>
      </c>
      <c r="R212" s="5">
        <v>25</v>
      </c>
      <c r="S212" s="5" t="s">
        <v>26</v>
      </c>
      <c r="T212" s="5"/>
    </row>
    <row r="213" spans="1:20" x14ac:dyDescent="0.25">
      <c r="A213" s="5">
        <f>206</f>
      </c>
      <c r="B213" s="5" t="s">
        <v>232</v>
      </c>
      <c r="C213" s="5" t="s">
        <v>27</v>
      </c>
      <c r="D213" s="5" t="s">
        <v>26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10</v>
      </c>
      <c r="Q213" s="5">
        <v>20</v>
      </c>
      <c r="R213" s="5">
        <v>25</v>
      </c>
      <c r="S213" s="5" t="s">
        <v>26</v>
      </c>
      <c r="T213" s="5"/>
    </row>
    <row r="214" spans="1:20" x14ac:dyDescent="0.25">
      <c r="A214" s="5">
        <f>207</f>
      </c>
      <c r="B214" s="5" t="s">
        <v>233</v>
      </c>
      <c r="C214" s="5" t="s">
        <v>27</v>
      </c>
      <c r="D214" s="5" t="s">
        <v>26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10</v>
      </c>
      <c r="Q214" s="5">
        <v>20</v>
      </c>
      <c r="R214" s="5">
        <v>25</v>
      </c>
      <c r="S214" s="5" t="s">
        <v>26</v>
      </c>
      <c r="T214" s="5"/>
    </row>
    <row r="215" spans="1:20" x14ac:dyDescent="0.25">
      <c r="A215" s="5">
        <f>208</f>
      </c>
      <c r="B215" s="5" t="s">
        <v>234</v>
      </c>
      <c r="C215" s="5" t="s">
        <v>27</v>
      </c>
      <c r="D215" s="5" t="s">
        <v>26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10</v>
      </c>
      <c r="Q215" s="5">
        <v>20</v>
      </c>
      <c r="R215" s="5">
        <v>25</v>
      </c>
      <c r="S215" s="5" t="s">
        <v>26</v>
      </c>
      <c r="T215" s="5"/>
    </row>
    <row r="216" spans="1:20" x14ac:dyDescent="0.25">
      <c r="A216" s="5">
        <f>209</f>
      </c>
      <c r="B216" s="5" t="s">
        <v>235</v>
      </c>
      <c r="C216" s="5" t="s">
        <v>27</v>
      </c>
      <c r="D216" s="5" t="s">
        <v>26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10</v>
      </c>
      <c r="Q216" s="5">
        <v>20</v>
      </c>
      <c r="R216" s="5">
        <v>25</v>
      </c>
      <c r="S216" s="5" t="s">
        <v>26</v>
      </c>
      <c r="T216" s="5"/>
    </row>
    <row r="217" spans="1:20" x14ac:dyDescent="0.25">
      <c r="A217" s="5">
        <f>210</f>
      </c>
      <c r="B217" s="5" t="s">
        <v>236</v>
      </c>
      <c r="C217" s="5" t="s">
        <v>27</v>
      </c>
      <c r="D217" s="5" t="s">
        <v>26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10</v>
      </c>
      <c r="Q217" s="5">
        <v>20</v>
      </c>
      <c r="R217" s="5">
        <v>25</v>
      </c>
      <c r="S217" s="5" t="s">
        <v>26</v>
      </c>
      <c r="T217" s="5"/>
    </row>
    <row r="218" spans="1:20" x14ac:dyDescent="0.25">
      <c r="A218" s="5">
        <f>211</f>
      </c>
      <c r="B218" s="5" t="s">
        <v>237</v>
      </c>
      <c r="C218" s="5" t="s">
        <v>27</v>
      </c>
      <c r="D218" s="5" t="s">
        <v>26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10</v>
      </c>
      <c r="Q218" s="5">
        <v>20</v>
      </c>
      <c r="R218" s="5">
        <v>25</v>
      </c>
      <c r="S218" s="5" t="s">
        <v>26</v>
      </c>
      <c r="T218" s="5"/>
    </row>
    <row r="219" spans="1:20" x14ac:dyDescent="0.25">
      <c r="A219" s="5">
        <f>212</f>
      </c>
      <c r="B219" s="5" t="s">
        <v>238</v>
      </c>
      <c r="C219" s="5" t="s">
        <v>27</v>
      </c>
      <c r="D219" s="5" t="s">
        <v>26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10</v>
      </c>
      <c r="Q219" s="5">
        <v>20</v>
      </c>
      <c r="R219" s="5">
        <v>25</v>
      </c>
      <c r="S219" s="5" t="s">
        <v>26</v>
      </c>
      <c r="T219" s="5"/>
    </row>
    <row r="220" spans="1:20" x14ac:dyDescent="0.25">
      <c r="A220" s="5">
        <f>213</f>
      </c>
      <c r="B220" s="5" t="s">
        <v>239</v>
      </c>
      <c r="C220" s="5" t="s">
        <v>27</v>
      </c>
      <c r="D220" s="5" t="s">
        <v>26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10</v>
      </c>
      <c r="Q220" s="5">
        <v>20</v>
      </c>
      <c r="R220" s="5">
        <v>25</v>
      </c>
      <c r="S220" s="5" t="s">
        <v>26</v>
      </c>
      <c r="T220" s="5"/>
    </row>
    <row r="221" spans="1:20" x14ac:dyDescent="0.25">
      <c r="A221" s="5">
        <f>214</f>
      </c>
      <c r="B221" s="5" t="s">
        <v>240</v>
      </c>
      <c r="C221" s="5" t="s">
        <v>27</v>
      </c>
      <c r="D221" s="5" t="s">
        <v>26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10</v>
      </c>
      <c r="Q221" s="5">
        <v>20</v>
      </c>
      <c r="R221" s="5">
        <v>25</v>
      </c>
      <c r="S221" s="5" t="s">
        <v>26</v>
      </c>
      <c r="T221" s="5"/>
    </row>
    <row r="222" spans="1:20" x14ac:dyDescent="0.25">
      <c r="A222" s="5">
        <f>215</f>
      </c>
      <c r="B222" s="5" t="s">
        <v>241</v>
      </c>
      <c r="C222" s="5" t="s">
        <v>27</v>
      </c>
      <c r="D222" s="5" t="s">
        <v>26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10</v>
      </c>
      <c r="Q222" s="5">
        <v>20</v>
      </c>
      <c r="R222" s="5">
        <v>25</v>
      </c>
      <c r="S222" s="5" t="s">
        <v>26</v>
      </c>
      <c r="T222" s="5"/>
    </row>
    <row r="223" spans="1:20" x14ac:dyDescent="0.25">
      <c r="A223" s="5">
        <f>216</f>
      </c>
      <c r="B223" s="5" t="s">
        <v>242</v>
      </c>
      <c r="C223" s="5" t="s">
        <v>27</v>
      </c>
      <c r="D223" s="5" t="s">
        <v>26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10</v>
      </c>
      <c r="Q223" s="5">
        <v>20</v>
      </c>
      <c r="R223" s="5">
        <v>25</v>
      </c>
      <c r="S223" s="5" t="s">
        <v>26</v>
      </c>
      <c r="T223" s="5"/>
    </row>
    <row r="224" spans="1:20" x14ac:dyDescent="0.25">
      <c r="A224" s="5">
        <f>217</f>
      </c>
      <c r="B224" s="5" t="s">
        <v>243</v>
      </c>
      <c r="C224" s="5" t="s">
        <v>27</v>
      </c>
      <c r="D224" s="5" t="s">
        <v>26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10</v>
      </c>
      <c r="Q224" s="5">
        <v>20</v>
      </c>
      <c r="R224" s="5">
        <v>25</v>
      </c>
      <c r="S224" s="5" t="s">
        <v>26</v>
      </c>
      <c r="T224" s="5"/>
    </row>
    <row r="225" spans="1:20" x14ac:dyDescent="0.25">
      <c r="A225" s="5">
        <f>218</f>
      </c>
      <c r="B225" s="5" t="s">
        <v>244</v>
      </c>
      <c r="C225" s="5" t="s">
        <v>27</v>
      </c>
      <c r="D225" s="5" t="s">
        <v>26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10</v>
      </c>
      <c r="Q225" s="5">
        <v>20</v>
      </c>
      <c r="R225" s="5">
        <v>25</v>
      </c>
      <c r="S225" s="5" t="s">
        <v>26</v>
      </c>
      <c r="T225" s="5"/>
    </row>
    <row r="226" spans="1:20" x14ac:dyDescent="0.25">
      <c r="A226" s="5">
        <f>219</f>
      </c>
      <c r="B226" s="5" t="s">
        <v>245</v>
      </c>
      <c r="C226" s="5" t="s">
        <v>27</v>
      </c>
      <c r="D226" s="5" t="s">
        <v>26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10</v>
      </c>
      <c r="Q226" s="5">
        <v>20</v>
      </c>
      <c r="R226" s="5">
        <v>25</v>
      </c>
      <c r="S226" s="5" t="s">
        <v>26</v>
      </c>
      <c r="T226" s="5"/>
    </row>
    <row r="227" spans="1:20" x14ac:dyDescent="0.25">
      <c r="A227" s="5">
        <f>220</f>
      </c>
      <c r="B227" s="5" t="s">
        <v>246</v>
      </c>
      <c r="C227" s="5" t="s">
        <v>27</v>
      </c>
      <c r="D227" s="5" t="s">
        <v>26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10</v>
      </c>
      <c r="Q227" s="5">
        <v>20</v>
      </c>
      <c r="R227" s="5">
        <v>25</v>
      </c>
      <c r="S227" s="5" t="s">
        <v>26</v>
      </c>
      <c r="T227" s="5"/>
    </row>
    <row r="228" spans="1:20" x14ac:dyDescent="0.25">
      <c r="A228" s="5">
        <f>221</f>
      </c>
      <c r="B228" s="5" t="s">
        <v>247</v>
      </c>
      <c r="C228" s="5" t="s">
        <v>26</v>
      </c>
      <c r="D228" s="5" t="s">
        <v>27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10</v>
      </c>
      <c r="Q228" s="5">
        <v>20</v>
      </c>
      <c r="R228" s="5">
        <v>25</v>
      </c>
      <c r="S228" s="5" t="s">
        <v>26</v>
      </c>
      <c r="T228" s="5"/>
    </row>
    <row r="229" spans="1:20" x14ac:dyDescent="0.25">
      <c r="A229" s="5">
        <f>222</f>
      </c>
      <c r="B229" s="5" t="s">
        <v>248</v>
      </c>
      <c r="C229" s="5" t="s">
        <v>26</v>
      </c>
      <c r="D229" s="5" t="s">
        <v>27</v>
      </c>
      <c r="E229" s="5">
        <v>1</v>
      </c>
      <c r="F229" s="5">
        <v>0</v>
      </c>
      <c r="G229" s="5">
        <v>1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10</v>
      </c>
      <c r="Q229" s="5">
        <v>20</v>
      </c>
      <c r="R229" s="5">
        <v>25</v>
      </c>
      <c r="S229" s="5" t="s">
        <v>26</v>
      </c>
      <c r="T229" s="5"/>
    </row>
    <row r="230" spans="1:20" x14ac:dyDescent="0.25">
      <c r="A230" s="5">
        <f>223</f>
      </c>
      <c r="B230" s="5" t="s">
        <v>249</v>
      </c>
      <c r="C230" s="5" t="s">
        <v>26</v>
      </c>
      <c r="D230" s="5" t="s">
        <v>27</v>
      </c>
      <c r="E230" s="5">
        <v>1</v>
      </c>
      <c r="F230" s="5">
        <v>0</v>
      </c>
      <c r="G230" s="5">
        <v>1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10</v>
      </c>
      <c r="Q230" s="5">
        <v>20</v>
      </c>
      <c r="R230" s="5">
        <v>25</v>
      </c>
      <c r="S230" s="5" t="s">
        <v>26</v>
      </c>
      <c r="T230" s="5"/>
    </row>
    <row r="231" spans="1:20" x14ac:dyDescent="0.25">
      <c r="A231" s="5">
        <f>224</f>
      </c>
      <c r="B231" s="5" t="s">
        <v>250</v>
      </c>
      <c r="C231" s="5" t="s">
        <v>26</v>
      </c>
      <c r="D231" s="5" t="s">
        <v>27</v>
      </c>
      <c r="E231" s="5">
        <v>1</v>
      </c>
      <c r="F231" s="5">
        <v>0</v>
      </c>
      <c r="G231" s="5">
        <v>1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10</v>
      </c>
      <c r="Q231" s="5">
        <v>20</v>
      </c>
      <c r="R231" s="5">
        <v>25</v>
      </c>
      <c r="S231" s="5" t="s">
        <v>26</v>
      </c>
      <c r="T231" s="5"/>
    </row>
    <row r="232" spans="1:20" x14ac:dyDescent="0.25">
      <c r="A232" s="5">
        <f>225</f>
      </c>
      <c r="B232" s="5" t="s">
        <v>251</v>
      </c>
      <c r="C232" s="5" t="s">
        <v>26</v>
      </c>
      <c r="D232" s="5" t="s">
        <v>27</v>
      </c>
      <c r="E232" s="5">
        <v>1</v>
      </c>
      <c r="F232" s="5">
        <v>0</v>
      </c>
      <c r="G232" s="5">
        <v>1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10</v>
      </c>
      <c r="Q232" s="5">
        <v>20</v>
      </c>
      <c r="R232" s="5">
        <v>25</v>
      </c>
      <c r="S232" s="5" t="s">
        <v>26</v>
      </c>
      <c r="T232" s="5"/>
    </row>
    <row r="233" spans="1:20" x14ac:dyDescent="0.25">
      <c r="A233" s="5">
        <f>226</f>
      </c>
      <c r="B233" s="5" t="s">
        <v>252</v>
      </c>
      <c r="C233" s="5" t="s">
        <v>26</v>
      </c>
      <c r="D233" s="5" t="s">
        <v>27</v>
      </c>
      <c r="E233" s="5">
        <v>1</v>
      </c>
      <c r="F233" s="5">
        <v>0</v>
      </c>
      <c r="G233" s="5">
        <v>1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10</v>
      </c>
      <c r="Q233" s="5">
        <v>20</v>
      </c>
      <c r="R233" s="5">
        <v>25</v>
      </c>
      <c r="S233" s="5" t="s">
        <v>26</v>
      </c>
      <c r="T233" s="5"/>
    </row>
    <row r="234" spans="1:20" x14ac:dyDescent="0.25">
      <c r="A234" s="5">
        <f>227</f>
      </c>
      <c r="B234" s="5" t="s">
        <v>253</v>
      </c>
      <c r="C234" s="5" t="s">
        <v>26</v>
      </c>
      <c r="D234" s="5" t="s">
        <v>27</v>
      </c>
      <c r="E234" s="5">
        <v>1</v>
      </c>
      <c r="F234" s="5">
        <v>0</v>
      </c>
      <c r="G234" s="5">
        <v>1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10</v>
      </c>
      <c r="Q234" s="5">
        <v>20</v>
      </c>
      <c r="R234" s="5">
        <v>25</v>
      </c>
      <c r="S234" s="5" t="s">
        <v>26</v>
      </c>
      <c r="T234" s="5"/>
    </row>
    <row r="235" spans="1:20" x14ac:dyDescent="0.25">
      <c r="A235" s="5">
        <f>228</f>
      </c>
      <c r="B235" s="5" t="s">
        <v>254</v>
      </c>
      <c r="C235" s="5" t="s">
        <v>26</v>
      </c>
      <c r="D235" s="5" t="s">
        <v>27</v>
      </c>
      <c r="E235" s="5">
        <v>1</v>
      </c>
      <c r="F235" s="5">
        <v>0</v>
      </c>
      <c r="G235" s="5">
        <v>1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10</v>
      </c>
      <c r="Q235" s="5">
        <v>20</v>
      </c>
      <c r="R235" s="5">
        <v>25</v>
      </c>
      <c r="S235" s="5" t="s">
        <v>26</v>
      </c>
      <c r="T235" s="5"/>
    </row>
    <row r="236" spans="1:20" x14ac:dyDescent="0.25">
      <c r="A236" s="5">
        <f>229</f>
      </c>
      <c r="B236" s="5" t="s">
        <v>255</v>
      </c>
      <c r="C236" s="5" t="s">
        <v>26</v>
      </c>
      <c r="D236" s="5" t="s">
        <v>27</v>
      </c>
      <c r="E236" s="5">
        <v>1</v>
      </c>
      <c r="F236" s="5">
        <v>0</v>
      </c>
      <c r="G236" s="5">
        <v>1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10</v>
      </c>
      <c r="Q236" s="5">
        <v>20</v>
      </c>
      <c r="R236" s="5">
        <v>25</v>
      </c>
      <c r="S236" s="5" t="s">
        <v>26</v>
      </c>
      <c r="T236" s="5"/>
    </row>
    <row r="237" spans="1:20" x14ac:dyDescent="0.25">
      <c r="A237" s="5">
        <f>230</f>
      </c>
      <c r="B237" s="5" t="s">
        <v>256</v>
      </c>
      <c r="C237" s="5" t="s">
        <v>26</v>
      </c>
      <c r="D237" s="5" t="s">
        <v>27</v>
      </c>
      <c r="E237" s="5">
        <v>1</v>
      </c>
      <c r="F237" s="5">
        <v>0</v>
      </c>
      <c r="G237" s="5">
        <v>1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10</v>
      </c>
      <c r="Q237" s="5">
        <v>20</v>
      </c>
      <c r="R237" s="5">
        <v>25</v>
      </c>
      <c r="S237" s="5" t="s">
        <v>26</v>
      </c>
      <c r="T237" s="5"/>
    </row>
    <row r="238" spans="1:20" x14ac:dyDescent="0.25">
      <c r="A238" s="5">
        <f>231</f>
      </c>
      <c r="B238" s="5" t="s">
        <v>257</v>
      </c>
      <c r="C238" s="5" t="s">
        <v>26</v>
      </c>
      <c r="D238" s="5" t="s">
        <v>27</v>
      </c>
      <c r="E238" s="5">
        <v>1</v>
      </c>
      <c r="F238" s="5">
        <v>0</v>
      </c>
      <c r="G238" s="5">
        <v>1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10</v>
      </c>
      <c r="Q238" s="5">
        <v>20</v>
      </c>
      <c r="R238" s="5">
        <v>25</v>
      </c>
      <c r="S238" s="5" t="s">
        <v>26</v>
      </c>
      <c r="T238" s="5"/>
    </row>
    <row r="239" spans="1:20" x14ac:dyDescent="0.25">
      <c r="A239" s="5">
        <f>232</f>
      </c>
      <c r="B239" s="5" t="s">
        <v>258</v>
      </c>
      <c r="C239" s="5" t="s">
        <v>26</v>
      </c>
      <c r="D239" s="5" t="s">
        <v>27</v>
      </c>
      <c r="E239" s="5">
        <v>1</v>
      </c>
      <c r="F239" s="5">
        <v>0</v>
      </c>
      <c r="G239" s="5">
        <v>1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10</v>
      </c>
      <c r="Q239" s="5">
        <v>20</v>
      </c>
      <c r="R239" s="5">
        <v>25</v>
      </c>
      <c r="S239" s="5" t="s">
        <v>26</v>
      </c>
      <c r="T239" s="5"/>
    </row>
    <row r="240" spans="1:20" x14ac:dyDescent="0.25">
      <c r="A240" s="5">
        <f>233</f>
      </c>
      <c r="B240" s="5" t="s">
        <v>259</v>
      </c>
      <c r="C240" s="5" t="s">
        <v>26</v>
      </c>
      <c r="D240" s="5" t="s">
        <v>27</v>
      </c>
      <c r="E240" s="5">
        <v>1</v>
      </c>
      <c r="F240" s="5">
        <v>0</v>
      </c>
      <c r="G240" s="5">
        <v>1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10</v>
      </c>
      <c r="Q240" s="5">
        <v>20</v>
      </c>
      <c r="R240" s="5">
        <v>25</v>
      </c>
      <c r="S240" s="5" t="s">
        <v>26</v>
      </c>
      <c r="T240" s="5"/>
    </row>
    <row r="241" spans="1:20" x14ac:dyDescent="0.25">
      <c r="A241" s="5">
        <f>234</f>
      </c>
      <c r="B241" s="5" t="s">
        <v>260</v>
      </c>
      <c r="C241" s="5" t="s">
        <v>26</v>
      </c>
      <c r="D241" s="5" t="s">
        <v>27</v>
      </c>
      <c r="E241" s="5">
        <v>1</v>
      </c>
      <c r="F241" s="5">
        <v>0</v>
      </c>
      <c r="G241" s="5">
        <v>1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10</v>
      </c>
      <c r="Q241" s="5">
        <v>20</v>
      </c>
      <c r="R241" s="5">
        <v>25</v>
      </c>
      <c r="S241" s="5" t="s">
        <v>26</v>
      </c>
      <c r="T241" s="5"/>
    </row>
    <row r="242" spans="1:20" x14ac:dyDescent="0.25">
      <c r="A242" s="5">
        <f>235</f>
      </c>
      <c r="B242" s="5" t="s">
        <v>261</v>
      </c>
      <c r="C242" s="5" t="s">
        <v>26</v>
      </c>
      <c r="D242" s="5" t="s">
        <v>27</v>
      </c>
      <c r="E242" s="5">
        <v>1</v>
      </c>
      <c r="F242" s="5">
        <v>0</v>
      </c>
      <c r="G242" s="5">
        <v>1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10</v>
      </c>
      <c r="Q242" s="5">
        <v>20</v>
      </c>
      <c r="R242" s="5">
        <v>25</v>
      </c>
      <c r="S242" s="5" t="s">
        <v>26</v>
      </c>
      <c r="T242" s="5"/>
    </row>
    <row r="243" spans="1:20" x14ac:dyDescent="0.25">
      <c r="A243" s="5">
        <f>236</f>
      </c>
      <c r="B243" s="5" t="s">
        <v>262</v>
      </c>
      <c r="C243" s="5" t="s">
        <v>26</v>
      </c>
      <c r="D243" s="5" t="s">
        <v>27</v>
      </c>
      <c r="E243" s="5">
        <v>1</v>
      </c>
      <c r="F243" s="5">
        <v>0</v>
      </c>
      <c r="G243" s="5">
        <v>1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10</v>
      </c>
      <c r="Q243" s="5">
        <v>20</v>
      </c>
      <c r="R243" s="5">
        <v>25</v>
      </c>
      <c r="S243" s="5" t="s">
        <v>26</v>
      </c>
      <c r="T243" s="5"/>
    </row>
    <row r="244" spans="1:20" x14ac:dyDescent="0.25">
      <c r="A244" s="5">
        <f>237</f>
      </c>
      <c r="B244" s="5" t="s">
        <v>263</v>
      </c>
      <c r="C244" s="5" t="s">
        <v>26</v>
      </c>
      <c r="D244" s="5" t="s">
        <v>27</v>
      </c>
      <c r="E244" s="5">
        <v>1</v>
      </c>
      <c r="F244" s="5">
        <v>0</v>
      </c>
      <c r="G244" s="5">
        <v>1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10</v>
      </c>
      <c r="Q244" s="5">
        <v>20</v>
      </c>
      <c r="R244" s="5">
        <v>25</v>
      </c>
      <c r="S244" s="5" t="s">
        <v>26</v>
      </c>
      <c r="T244" s="5"/>
    </row>
    <row r="245" spans="1:20" x14ac:dyDescent="0.25">
      <c r="A245" s="5">
        <f>238</f>
      </c>
      <c r="B245" s="5" t="s">
        <v>264</v>
      </c>
      <c r="C245" s="5" t="s">
        <v>26</v>
      </c>
      <c r="D245" s="5" t="s">
        <v>27</v>
      </c>
      <c r="E245" s="5">
        <v>1</v>
      </c>
      <c r="F245" s="5">
        <v>0</v>
      </c>
      <c r="G245" s="5">
        <v>1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10</v>
      </c>
      <c r="Q245" s="5">
        <v>20</v>
      </c>
      <c r="R245" s="5">
        <v>25</v>
      </c>
      <c r="S245" s="5" t="s">
        <v>26</v>
      </c>
      <c r="T245" s="5"/>
    </row>
    <row r="246" spans="1:20" x14ac:dyDescent="0.25">
      <c r="A246" s="5">
        <f>239</f>
      </c>
      <c r="B246" s="5" t="s">
        <v>265</v>
      </c>
      <c r="C246" s="5" t="s">
        <v>26</v>
      </c>
      <c r="D246" s="5" t="s">
        <v>27</v>
      </c>
      <c r="E246" s="5">
        <v>1</v>
      </c>
      <c r="F246" s="5">
        <v>0</v>
      </c>
      <c r="G246" s="5">
        <v>1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10</v>
      </c>
      <c r="Q246" s="5">
        <v>20</v>
      </c>
      <c r="R246" s="5">
        <v>25</v>
      </c>
      <c r="S246" s="5" t="s">
        <v>26</v>
      </c>
      <c r="T246" s="5"/>
    </row>
    <row r="247" spans="1:20" x14ac:dyDescent="0.25">
      <c r="A247" s="5">
        <f>240</f>
      </c>
      <c r="B247" s="5" t="s">
        <v>266</v>
      </c>
      <c r="C247" s="5" t="s">
        <v>26</v>
      </c>
      <c r="D247" s="5" t="s">
        <v>27</v>
      </c>
      <c r="E247" s="5">
        <v>1</v>
      </c>
      <c r="F247" s="5">
        <v>0</v>
      </c>
      <c r="G247" s="5">
        <v>1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10</v>
      </c>
      <c r="Q247" s="5">
        <v>20</v>
      </c>
      <c r="R247" s="5">
        <v>25</v>
      </c>
      <c r="S247" s="5" t="s">
        <v>26</v>
      </c>
      <c r="T247" s="5"/>
    </row>
    <row r="248" spans="1:20" x14ac:dyDescent="0.25">
      <c r="A248" s="5">
        <f>241</f>
      </c>
      <c r="B248" s="5" t="s">
        <v>267</v>
      </c>
      <c r="C248" s="5" t="s">
        <v>26</v>
      </c>
      <c r="D248" s="5" t="s">
        <v>27</v>
      </c>
      <c r="E248" s="5">
        <v>1</v>
      </c>
      <c r="F248" s="5">
        <v>0</v>
      </c>
      <c r="G248" s="5">
        <v>1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10</v>
      </c>
      <c r="Q248" s="5">
        <v>20</v>
      </c>
      <c r="R248" s="5">
        <v>25</v>
      </c>
      <c r="S248" s="5" t="s">
        <v>26</v>
      </c>
      <c r="T248" s="5"/>
    </row>
    <row r="249" spans="1:20" x14ac:dyDescent="0.25">
      <c r="A249" s="5">
        <f>242</f>
      </c>
      <c r="B249" s="5" t="s">
        <v>268</v>
      </c>
      <c r="C249" s="5" t="s">
        <v>26</v>
      </c>
      <c r="D249" s="5" t="s">
        <v>27</v>
      </c>
      <c r="E249" s="5">
        <v>1</v>
      </c>
      <c r="F249" s="5">
        <v>0</v>
      </c>
      <c r="G249" s="5">
        <v>1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10</v>
      </c>
      <c r="Q249" s="5">
        <v>20</v>
      </c>
      <c r="R249" s="5">
        <v>25</v>
      </c>
      <c r="S249" s="5" t="s">
        <v>26</v>
      </c>
      <c r="T249" s="5"/>
    </row>
    <row r="250" spans="1:20" x14ac:dyDescent="0.25">
      <c r="A250" s="5">
        <f>243</f>
      </c>
      <c r="B250" s="5" t="s">
        <v>269</v>
      </c>
      <c r="C250" s="5" t="s">
        <v>26</v>
      </c>
      <c r="D250" s="5" t="s">
        <v>27</v>
      </c>
      <c r="E250" s="5">
        <v>1</v>
      </c>
      <c r="F250" s="5">
        <v>0</v>
      </c>
      <c r="G250" s="5">
        <v>1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10</v>
      </c>
      <c r="Q250" s="5">
        <v>20</v>
      </c>
      <c r="R250" s="5">
        <v>25</v>
      </c>
      <c r="S250" s="5" t="s">
        <v>26</v>
      </c>
      <c r="T250" s="5"/>
    </row>
    <row r="251" spans="1:20" x14ac:dyDescent="0.25">
      <c r="A251" s="5">
        <f>244</f>
      </c>
      <c r="B251" s="5" t="s">
        <v>270</v>
      </c>
      <c r="C251" s="5" t="s">
        <v>26</v>
      </c>
      <c r="D251" s="5" t="s">
        <v>27</v>
      </c>
      <c r="E251" s="5">
        <v>1</v>
      </c>
      <c r="F251" s="5">
        <v>0</v>
      </c>
      <c r="G251" s="5">
        <v>1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10</v>
      </c>
      <c r="Q251" s="5">
        <v>20</v>
      </c>
      <c r="R251" s="5">
        <v>25</v>
      </c>
      <c r="S251" s="5" t="s">
        <v>26</v>
      </c>
      <c r="T251" s="5"/>
    </row>
    <row r="252" spans="1:20" x14ac:dyDescent="0.25">
      <c r="A252" s="5">
        <f>245</f>
      </c>
      <c r="B252" s="5" t="s">
        <v>271</v>
      </c>
      <c r="C252" s="5" t="s">
        <v>26</v>
      </c>
      <c r="D252" s="5" t="s">
        <v>27</v>
      </c>
      <c r="E252" s="5">
        <v>1</v>
      </c>
      <c r="F252" s="5">
        <v>0</v>
      </c>
      <c r="G252" s="5">
        <v>1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10</v>
      </c>
      <c r="Q252" s="5">
        <v>20</v>
      </c>
      <c r="R252" s="5">
        <v>25</v>
      </c>
      <c r="S252" s="5" t="s">
        <v>26</v>
      </c>
      <c r="T252" s="5"/>
    </row>
    <row r="253" spans="1:20" x14ac:dyDescent="0.25">
      <c r="A253" s="5">
        <f>246</f>
      </c>
      <c r="B253" s="5" t="s">
        <v>272</v>
      </c>
      <c r="C253" s="5" t="s">
        <v>26</v>
      </c>
      <c r="D253" s="5" t="s">
        <v>27</v>
      </c>
      <c r="E253" s="5">
        <v>1</v>
      </c>
      <c r="F253" s="5">
        <v>0</v>
      </c>
      <c r="G253" s="5">
        <v>1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10</v>
      </c>
      <c r="Q253" s="5">
        <v>20</v>
      </c>
      <c r="R253" s="5">
        <v>25</v>
      </c>
      <c r="S253" s="5" t="s">
        <v>26</v>
      </c>
      <c r="T253" s="5"/>
    </row>
    <row r="254" spans="1:20" x14ac:dyDescent="0.25">
      <c r="A254" s="5">
        <f>247</f>
      </c>
      <c r="B254" s="5" t="s">
        <v>273</v>
      </c>
      <c r="C254" s="5" t="s">
        <v>26</v>
      </c>
      <c r="D254" s="5" t="s">
        <v>27</v>
      </c>
      <c r="E254" s="5">
        <v>1</v>
      </c>
      <c r="F254" s="5">
        <v>0</v>
      </c>
      <c r="G254" s="5">
        <v>1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10</v>
      </c>
      <c r="Q254" s="5">
        <v>20</v>
      </c>
      <c r="R254" s="5">
        <v>25</v>
      </c>
      <c r="S254" s="5" t="s">
        <v>26</v>
      </c>
      <c r="T254" s="5"/>
    </row>
    <row r="255" spans="1:20" x14ac:dyDescent="0.25">
      <c r="A255" s="5">
        <f>248</f>
      </c>
      <c r="B255" s="5" t="s">
        <v>274</v>
      </c>
      <c r="C255" s="5" t="s">
        <v>26</v>
      </c>
      <c r="D255" s="5" t="s">
        <v>27</v>
      </c>
      <c r="E255" s="5">
        <v>1</v>
      </c>
      <c r="F255" s="5">
        <v>0</v>
      </c>
      <c r="G255" s="5">
        <v>1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10</v>
      </c>
      <c r="Q255" s="5">
        <v>20</v>
      </c>
      <c r="R255" s="5">
        <v>25</v>
      </c>
      <c r="S255" s="5" t="s">
        <v>26</v>
      </c>
      <c r="T255" s="5"/>
    </row>
    <row r="256" spans="1:20" x14ac:dyDescent="0.25">
      <c r="A256" s="5">
        <f>249</f>
      </c>
      <c r="B256" s="5" t="s">
        <v>275</v>
      </c>
      <c r="C256" s="5" t="s">
        <v>26</v>
      </c>
      <c r="D256" s="5" t="s">
        <v>27</v>
      </c>
      <c r="E256" s="5">
        <v>1</v>
      </c>
      <c r="F256" s="5">
        <v>0</v>
      </c>
      <c r="G256" s="5">
        <v>1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10</v>
      </c>
      <c r="Q256" s="5">
        <v>20</v>
      </c>
      <c r="R256" s="5">
        <v>25</v>
      </c>
      <c r="S256" s="5" t="s">
        <v>26</v>
      </c>
      <c r="T256" s="5"/>
    </row>
    <row r="257" spans="1:20" x14ac:dyDescent="0.25">
      <c r="A257" s="5">
        <f>250</f>
      </c>
      <c r="B257" s="5" t="s">
        <v>276</v>
      </c>
      <c r="C257" s="5" t="s">
        <v>26</v>
      </c>
      <c r="D257" s="5" t="s">
        <v>27</v>
      </c>
      <c r="E257" s="5">
        <v>1</v>
      </c>
      <c r="F257" s="5">
        <v>0</v>
      </c>
      <c r="G257" s="5">
        <v>1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10</v>
      </c>
      <c r="Q257" s="5">
        <v>20</v>
      </c>
      <c r="R257" s="5">
        <v>25</v>
      </c>
      <c r="S257" s="5" t="s">
        <v>26</v>
      </c>
      <c r="T257" s="5"/>
    </row>
    <row r="258" spans="1:20" x14ac:dyDescent="0.25">
      <c r="A258" s="5">
        <f>251</f>
      </c>
      <c r="B258" s="5" t="s">
        <v>277</v>
      </c>
      <c r="C258" s="5" t="s">
        <v>26</v>
      </c>
      <c r="D258" s="5" t="s">
        <v>27</v>
      </c>
      <c r="E258" s="5">
        <v>1</v>
      </c>
      <c r="F258" s="5">
        <v>0</v>
      </c>
      <c r="G258" s="5">
        <v>1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10</v>
      </c>
      <c r="Q258" s="5">
        <v>20</v>
      </c>
      <c r="R258" s="5">
        <v>25</v>
      </c>
      <c r="S258" s="5" t="s">
        <v>26</v>
      </c>
      <c r="T258" s="5"/>
    </row>
    <row r="259" spans="1:20" x14ac:dyDescent="0.25">
      <c r="A259" s="5">
        <f>252</f>
      </c>
      <c r="B259" s="5" t="s">
        <v>278</v>
      </c>
      <c r="C259" s="5" t="s">
        <v>26</v>
      </c>
      <c r="D259" s="5" t="s">
        <v>27</v>
      </c>
      <c r="E259" s="5">
        <v>1</v>
      </c>
      <c r="F259" s="5">
        <v>0</v>
      </c>
      <c r="G259" s="5">
        <v>1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10</v>
      </c>
      <c r="Q259" s="5">
        <v>20</v>
      </c>
      <c r="R259" s="5">
        <v>25</v>
      </c>
      <c r="S259" s="5" t="s">
        <v>26</v>
      </c>
      <c r="T259" s="5"/>
    </row>
    <row r="260" spans="1:20" x14ac:dyDescent="0.25">
      <c r="A260" s="5">
        <f>253</f>
      </c>
      <c r="B260" s="5" t="s">
        <v>279</v>
      </c>
      <c r="C260" s="5" t="s">
        <v>26</v>
      </c>
      <c r="D260" s="5" t="s">
        <v>27</v>
      </c>
      <c r="E260" s="5">
        <v>1</v>
      </c>
      <c r="F260" s="5">
        <v>0</v>
      </c>
      <c r="G260" s="5">
        <v>1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10</v>
      </c>
      <c r="Q260" s="5">
        <v>20</v>
      </c>
      <c r="R260" s="5">
        <v>25</v>
      </c>
      <c r="S260" s="5" t="s">
        <v>26</v>
      </c>
      <c r="T260" s="5"/>
    </row>
    <row r="261" spans="1:20" x14ac:dyDescent="0.25">
      <c r="A261" s="5">
        <f>254</f>
      </c>
      <c r="B261" s="5" t="s">
        <v>280</v>
      </c>
      <c r="C261" s="5" t="s">
        <v>26</v>
      </c>
      <c r="D261" s="5" t="s">
        <v>27</v>
      </c>
      <c r="E261" s="5">
        <v>1</v>
      </c>
      <c r="F261" s="5">
        <v>0</v>
      </c>
      <c r="G261" s="5">
        <v>1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10</v>
      </c>
      <c r="Q261" s="5">
        <v>20</v>
      </c>
      <c r="R261" s="5">
        <v>25</v>
      </c>
      <c r="S261" s="5" t="s">
        <v>26</v>
      </c>
      <c r="T261" s="5"/>
    </row>
    <row r="262" spans="1:20" x14ac:dyDescent="0.25">
      <c r="A262" s="5">
        <f>255</f>
      </c>
      <c r="B262" s="5" t="s">
        <v>281</v>
      </c>
      <c r="C262" s="5" t="s">
        <v>26</v>
      </c>
      <c r="D262" s="5" t="s">
        <v>27</v>
      </c>
      <c r="E262" s="5">
        <v>1</v>
      </c>
      <c r="F262" s="5">
        <v>0</v>
      </c>
      <c r="G262" s="5">
        <v>1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10</v>
      </c>
      <c r="Q262" s="5">
        <v>20</v>
      </c>
      <c r="R262" s="5">
        <v>25</v>
      </c>
      <c r="S262" s="5" t="s">
        <v>26</v>
      </c>
      <c r="T262" s="5"/>
    </row>
    <row r="263" spans="1:20" x14ac:dyDescent="0.25">
      <c r="A263" s="5">
        <f>256</f>
      </c>
      <c r="B263" s="5" t="s">
        <v>282</v>
      </c>
      <c r="C263" s="5" t="s">
        <v>26</v>
      </c>
      <c r="D263" s="5" t="s">
        <v>27</v>
      </c>
      <c r="E263" s="5">
        <v>1</v>
      </c>
      <c r="F263" s="5">
        <v>0</v>
      </c>
      <c r="G263" s="5">
        <v>1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10</v>
      </c>
      <c r="Q263" s="5">
        <v>20</v>
      </c>
      <c r="R263" s="5">
        <v>25</v>
      </c>
      <c r="S263" s="5" t="s">
        <v>26</v>
      </c>
      <c r="T263" s="5"/>
    </row>
    <row r="264" spans="1:20" x14ac:dyDescent="0.25">
      <c r="A264" s="5">
        <f>257</f>
      </c>
      <c r="B264" s="5" t="s">
        <v>283</v>
      </c>
      <c r="C264" s="5" t="s">
        <v>26</v>
      </c>
      <c r="D264" s="5" t="s">
        <v>27</v>
      </c>
      <c r="E264" s="5">
        <v>1</v>
      </c>
      <c r="F264" s="5">
        <v>0</v>
      </c>
      <c r="G264" s="5">
        <v>1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10</v>
      </c>
      <c r="Q264" s="5">
        <v>20</v>
      </c>
      <c r="R264" s="5">
        <v>25</v>
      </c>
      <c r="S264" s="5" t="s">
        <v>26</v>
      </c>
      <c r="T264" s="5"/>
    </row>
    <row r="265" spans="1:20" x14ac:dyDescent="0.25">
      <c r="A265" s="5">
        <f>258</f>
      </c>
      <c r="B265" s="5" t="s">
        <v>284</v>
      </c>
      <c r="C265" s="5" t="s">
        <v>26</v>
      </c>
      <c r="D265" s="5" t="s">
        <v>27</v>
      </c>
      <c r="E265" s="5">
        <v>1</v>
      </c>
      <c r="F265" s="5">
        <v>0</v>
      </c>
      <c r="G265" s="5">
        <v>1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10</v>
      </c>
      <c r="Q265" s="5">
        <v>20</v>
      </c>
      <c r="R265" s="5">
        <v>25</v>
      </c>
      <c r="S265" s="5" t="s">
        <v>26</v>
      </c>
      <c r="T265" s="5"/>
    </row>
    <row r="266" spans="1:20" x14ac:dyDescent="0.25">
      <c r="A266" s="5">
        <f>259</f>
      </c>
      <c r="B266" s="5" t="s">
        <v>285</v>
      </c>
      <c r="C266" s="5" t="s">
        <v>26</v>
      </c>
      <c r="D266" s="5" t="s">
        <v>27</v>
      </c>
      <c r="E266" s="5">
        <v>1</v>
      </c>
      <c r="F266" s="5">
        <v>0</v>
      </c>
      <c r="G266" s="5">
        <v>1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10</v>
      </c>
      <c r="Q266" s="5">
        <v>20</v>
      </c>
      <c r="R266" s="5">
        <v>25</v>
      </c>
      <c r="S266" s="5" t="s">
        <v>26</v>
      </c>
      <c r="T266" s="5"/>
    </row>
    <row r="267" spans="1:20" x14ac:dyDescent="0.25">
      <c r="A267" s="5">
        <f>260</f>
      </c>
      <c r="B267" s="5" t="s">
        <v>286</v>
      </c>
      <c r="C267" s="5" t="s">
        <v>26</v>
      </c>
      <c r="D267" s="5" t="s">
        <v>27</v>
      </c>
      <c r="E267" s="5">
        <v>1</v>
      </c>
      <c r="F267" s="5">
        <v>0</v>
      </c>
      <c r="G267" s="5">
        <v>1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10</v>
      </c>
      <c r="Q267" s="5">
        <v>20</v>
      </c>
      <c r="R267" s="5">
        <v>25</v>
      </c>
      <c r="S267" s="5" t="s">
        <v>26</v>
      </c>
      <c r="T267" s="5"/>
    </row>
    <row r="268" spans="1:20" x14ac:dyDescent="0.25">
      <c r="A268" s="5">
        <f>261</f>
      </c>
      <c r="B268" s="5" t="s">
        <v>287</v>
      </c>
      <c r="C268" s="5" t="s">
        <v>26</v>
      </c>
      <c r="D268" s="5" t="s">
        <v>27</v>
      </c>
      <c r="E268" s="5">
        <v>1</v>
      </c>
      <c r="F268" s="5">
        <v>0</v>
      </c>
      <c r="G268" s="5">
        <v>1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10</v>
      </c>
      <c r="Q268" s="5">
        <v>20</v>
      </c>
      <c r="R268" s="5">
        <v>25</v>
      </c>
      <c r="S268" s="5" t="s">
        <v>26</v>
      </c>
      <c r="T268" s="5"/>
    </row>
    <row r="269" spans="1:20" x14ac:dyDescent="0.25">
      <c r="A269" s="5">
        <f>262</f>
      </c>
      <c r="B269" s="5" t="s">
        <v>288</v>
      </c>
      <c r="C269" s="5" t="s">
        <v>26</v>
      </c>
      <c r="D269" s="5" t="s">
        <v>27</v>
      </c>
      <c r="E269" s="5">
        <v>1</v>
      </c>
      <c r="F269" s="5">
        <v>0</v>
      </c>
      <c r="G269" s="5">
        <v>1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10</v>
      </c>
      <c r="Q269" s="5">
        <v>20</v>
      </c>
      <c r="R269" s="5">
        <v>25</v>
      </c>
      <c r="S269" s="5" t="s">
        <v>26</v>
      </c>
      <c r="T269" s="5"/>
    </row>
    <row r="270" spans="1:20" x14ac:dyDescent="0.25">
      <c r="A270" s="5">
        <f>263</f>
      </c>
      <c r="B270" s="5" t="s">
        <v>289</v>
      </c>
      <c r="C270" s="5" t="s">
        <v>26</v>
      </c>
      <c r="D270" s="5" t="s">
        <v>27</v>
      </c>
      <c r="E270" s="5">
        <v>1</v>
      </c>
      <c r="F270" s="5">
        <v>0</v>
      </c>
      <c r="G270" s="5">
        <v>1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10</v>
      </c>
      <c r="Q270" s="5">
        <v>20</v>
      </c>
      <c r="R270" s="5">
        <v>25</v>
      </c>
      <c r="S270" s="5" t="s">
        <v>26</v>
      </c>
      <c r="T270" s="5"/>
    </row>
    <row r="271" spans="1:20" x14ac:dyDescent="0.25">
      <c r="A271" s="5">
        <f>264</f>
      </c>
      <c r="B271" s="5" t="s">
        <v>290</v>
      </c>
      <c r="C271" s="5" t="s">
        <v>26</v>
      </c>
      <c r="D271" s="5" t="s">
        <v>27</v>
      </c>
      <c r="E271" s="5">
        <v>1</v>
      </c>
      <c r="F271" s="5">
        <v>0</v>
      </c>
      <c r="G271" s="5">
        <v>1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10</v>
      </c>
      <c r="Q271" s="5">
        <v>20</v>
      </c>
      <c r="R271" s="5">
        <v>25</v>
      </c>
      <c r="S271" s="5" t="s">
        <v>26</v>
      </c>
      <c r="T271" s="5"/>
    </row>
    <row r="272" spans="1:20" x14ac:dyDescent="0.25">
      <c r="A272" s="5">
        <f>265</f>
      </c>
      <c r="B272" s="5" t="s">
        <v>291</v>
      </c>
      <c r="C272" s="5" t="s">
        <v>26</v>
      </c>
      <c r="D272" s="5" t="s">
        <v>27</v>
      </c>
      <c r="E272" s="5">
        <v>1</v>
      </c>
      <c r="F272" s="5">
        <v>0</v>
      </c>
      <c r="G272" s="5">
        <v>1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10</v>
      </c>
      <c r="Q272" s="5">
        <v>20</v>
      </c>
      <c r="R272" s="5">
        <v>25</v>
      </c>
      <c r="S272" s="5" t="s">
        <v>26</v>
      </c>
      <c r="T272" s="5"/>
    </row>
    <row r="273" spans="1:20" x14ac:dyDescent="0.25">
      <c r="A273" s="5">
        <f>266</f>
      </c>
      <c r="B273" s="5" t="s">
        <v>292</v>
      </c>
      <c r="C273" s="5" t="s">
        <v>26</v>
      </c>
      <c r="D273" s="5" t="s">
        <v>27</v>
      </c>
      <c r="E273" s="5">
        <v>1</v>
      </c>
      <c r="F273" s="5">
        <v>0</v>
      </c>
      <c r="G273" s="5">
        <v>1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10</v>
      </c>
      <c r="Q273" s="5">
        <v>20</v>
      </c>
      <c r="R273" s="5">
        <v>25</v>
      </c>
      <c r="S273" s="5" t="s">
        <v>26</v>
      </c>
      <c r="T273" s="5"/>
    </row>
    <row r="274" spans="1:20" x14ac:dyDescent="0.25">
      <c r="A274" s="5">
        <f>267</f>
      </c>
      <c r="B274" s="5" t="s">
        <v>293</v>
      </c>
      <c r="C274" s="5" t="s">
        <v>26</v>
      </c>
      <c r="D274" s="5" t="s">
        <v>27</v>
      </c>
      <c r="E274" s="5">
        <v>1</v>
      </c>
      <c r="F274" s="5">
        <v>0</v>
      </c>
      <c r="G274" s="5">
        <v>1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10</v>
      </c>
      <c r="Q274" s="5">
        <v>20</v>
      </c>
      <c r="R274" s="5">
        <v>25</v>
      </c>
      <c r="S274" s="5" t="s">
        <v>26</v>
      </c>
      <c r="T274" s="5"/>
    </row>
    <row r="275" spans="1:20" x14ac:dyDescent="0.25">
      <c r="A275" s="5">
        <f>268</f>
      </c>
      <c r="B275" s="5" t="s">
        <v>294</v>
      </c>
      <c r="C275" s="5" t="s">
        <v>26</v>
      </c>
      <c r="D275" s="5" t="s">
        <v>27</v>
      </c>
      <c r="E275" s="5">
        <v>1</v>
      </c>
      <c r="F275" s="5">
        <v>0</v>
      </c>
      <c r="G275" s="5">
        <v>1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10</v>
      </c>
      <c r="Q275" s="5">
        <v>20</v>
      </c>
      <c r="R275" s="5">
        <v>25</v>
      </c>
      <c r="S275" s="5" t="s">
        <v>26</v>
      </c>
      <c r="T275" s="5"/>
    </row>
    <row r="276" spans="1:20" x14ac:dyDescent="0.25">
      <c r="A276" s="5">
        <f>269</f>
      </c>
      <c r="B276" s="5" t="s">
        <v>295</v>
      </c>
      <c r="C276" s="5" t="s">
        <v>26</v>
      </c>
      <c r="D276" s="5" t="s">
        <v>27</v>
      </c>
      <c r="E276" s="5">
        <v>1</v>
      </c>
      <c r="F276" s="5">
        <v>0</v>
      </c>
      <c r="G276" s="5">
        <v>1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10</v>
      </c>
      <c r="Q276" s="5">
        <v>20</v>
      </c>
      <c r="R276" s="5">
        <v>25</v>
      </c>
      <c r="S276" s="5" t="s">
        <v>26</v>
      </c>
      <c r="T276" s="5"/>
    </row>
    <row r="277" spans="1:20" x14ac:dyDescent="0.25">
      <c r="A277" s="5">
        <f>270</f>
      </c>
      <c r="B277" s="5" t="s">
        <v>296</v>
      </c>
      <c r="C277" s="5" t="s">
        <v>26</v>
      </c>
      <c r="D277" s="5" t="s">
        <v>27</v>
      </c>
      <c r="E277" s="5">
        <v>1</v>
      </c>
      <c r="F277" s="5">
        <v>0</v>
      </c>
      <c r="G277" s="5">
        <v>1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10</v>
      </c>
      <c r="Q277" s="5">
        <v>20</v>
      </c>
      <c r="R277" s="5">
        <v>25</v>
      </c>
      <c r="S277" s="5" t="s">
        <v>26</v>
      </c>
      <c r="T277" s="5"/>
    </row>
    <row r="278" spans="1:20" x14ac:dyDescent="0.25">
      <c r="A278" s="5">
        <f>271</f>
      </c>
      <c r="B278" s="5" t="s">
        <v>297</v>
      </c>
      <c r="C278" s="5" t="s">
        <v>26</v>
      </c>
      <c r="D278" s="5" t="s">
        <v>27</v>
      </c>
      <c r="E278" s="5">
        <v>1</v>
      </c>
      <c r="F278" s="5">
        <v>0</v>
      </c>
      <c r="G278" s="5">
        <v>1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10</v>
      </c>
      <c r="Q278" s="5">
        <v>20</v>
      </c>
      <c r="R278" s="5">
        <v>25</v>
      </c>
      <c r="S278" s="5" t="s">
        <v>26</v>
      </c>
      <c r="T278" s="5"/>
    </row>
    <row r="279" spans="1:20" x14ac:dyDescent="0.25">
      <c r="A279" s="5">
        <f>272</f>
      </c>
      <c r="B279" s="5" t="s">
        <v>298</v>
      </c>
      <c r="C279" s="5" t="s">
        <v>26</v>
      </c>
      <c r="D279" s="5" t="s">
        <v>27</v>
      </c>
      <c r="E279" s="5">
        <v>1</v>
      </c>
      <c r="F279" s="5">
        <v>0</v>
      </c>
      <c r="G279" s="5">
        <v>1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10</v>
      </c>
      <c r="Q279" s="5">
        <v>20</v>
      </c>
      <c r="R279" s="5">
        <v>25</v>
      </c>
      <c r="S279" s="5" t="s">
        <v>26</v>
      </c>
      <c r="T279" s="5"/>
    </row>
    <row r="280" spans="1:20" x14ac:dyDescent="0.25">
      <c r="A280" s="5">
        <f>273</f>
      </c>
      <c r="B280" s="5" t="s">
        <v>299</v>
      </c>
      <c r="C280" s="5" t="s">
        <v>26</v>
      </c>
      <c r="D280" s="5" t="s">
        <v>27</v>
      </c>
      <c r="E280" s="5">
        <v>1</v>
      </c>
      <c r="F280" s="5">
        <v>0</v>
      </c>
      <c r="G280" s="5">
        <v>1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10</v>
      </c>
      <c r="Q280" s="5">
        <v>20</v>
      </c>
      <c r="R280" s="5">
        <v>25</v>
      </c>
      <c r="S280" s="5" t="s">
        <v>26</v>
      </c>
      <c r="T280" s="5"/>
    </row>
    <row r="281" spans="1:20" x14ac:dyDescent="0.25">
      <c r="A281" s="5">
        <f>274</f>
      </c>
      <c r="B281" s="5" t="s">
        <v>300</v>
      </c>
      <c r="C281" s="5" t="s">
        <v>26</v>
      </c>
      <c r="D281" s="5" t="s">
        <v>27</v>
      </c>
      <c r="E281" s="5">
        <v>1</v>
      </c>
      <c r="F281" s="5">
        <v>0</v>
      </c>
      <c r="G281" s="5">
        <v>1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10</v>
      </c>
      <c r="Q281" s="5">
        <v>20</v>
      </c>
      <c r="R281" s="5">
        <v>25</v>
      </c>
      <c r="S281" s="5" t="s">
        <v>26</v>
      </c>
      <c r="T281" s="5"/>
    </row>
    <row r="282" spans="1:20" x14ac:dyDescent="0.25">
      <c r="A282" s="5">
        <f>275</f>
      </c>
      <c r="B282" s="5" t="s">
        <v>301</v>
      </c>
      <c r="C282" s="5" t="s">
        <v>26</v>
      </c>
      <c r="D282" s="5" t="s">
        <v>27</v>
      </c>
      <c r="E282" s="5">
        <v>1</v>
      </c>
      <c r="F282" s="5">
        <v>0</v>
      </c>
      <c r="G282" s="5">
        <v>1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10</v>
      </c>
      <c r="Q282" s="5">
        <v>20</v>
      </c>
      <c r="R282" s="5">
        <v>25</v>
      </c>
      <c r="S282" s="5" t="s">
        <v>26</v>
      </c>
      <c r="T282" s="5"/>
    </row>
    <row r="283" spans="1:20" x14ac:dyDescent="0.25">
      <c r="A283" s="5">
        <f>276</f>
      </c>
      <c r="B283" s="5" t="s">
        <v>302</v>
      </c>
      <c r="C283" s="5" t="s">
        <v>26</v>
      </c>
      <c r="D283" s="5" t="s">
        <v>27</v>
      </c>
      <c r="E283" s="5">
        <v>1</v>
      </c>
      <c r="F283" s="5">
        <v>0</v>
      </c>
      <c r="G283" s="5">
        <v>1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10</v>
      </c>
      <c r="Q283" s="5">
        <v>20</v>
      </c>
      <c r="R283" s="5">
        <v>25</v>
      </c>
      <c r="S283" s="5" t="s">
        <v>26</v>
      </c>
      <c r="T283" s="5"/>
    </row>
    <row r="284" spans="1:20" x14ac:dyDescent="0.25">
      <c r="A284" s="5">
        <f>277</f>
      </c>
      <c r="B284" s="5" t="s">
        <v>303</v>
      </c>
      <c r="C284" s="5" t="s">
        <v>26</v>
      </c>
      <c r="D284" s="5" t="s">
        <v>27</v>
      </c>
      <c r="E284" s="5">
        <v>1</v>
      </c>
      <c r="F284" s="5">
        <v>0</v>
      </c>
      <c r="G284" s="5">
        <v>1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10</v>
      </c>
      <c r="Q284" s="5">
        <v>20</v>
      </c>
      <c r="R284" s="5">
        <v>25</v>
      </c>
      <c r="S284" s="5" t="s">
        <v>26</v>
      </c>
      <c r="T284" s="5"/>
    </row>
    <row r="285" spans="1:20" x14ac:dyDescent="0.25">
      <c r="A285" s="5">
        <f>278</f>
      </c>
      <c r="B285" s="5" t="s">
        <v>304</v>
      </c>
      <c r="C285" s="5" t="s">
        <v>26</v>
      </c>
      <c r="D285" s="5" t="s">
        <v>27</v>
      </c>
      <c r="E285" s="5">
        <v>1</v>
      </c>
      <c r="F285" s="5">
        <v>0</v>
      </c>
      <c r="G285" s="5">
        <v>1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10</v>
      </c>
      <c r="Q285" s="5">
        <v>20</v>
      </c>
      <c r="R285" s="5">
        <v>25</v>
      </c>
      <c r="S285" s="5" t="s">
        <v>26</v>
      </c>
      <c r="T285" s="5"/>
    </row>
    <row r="286" spans="1:20" x14ac:dyDescent="0.25">
      <c r="A286" s="5">
        <f>279</f>
      </c>
      <c r="B286" s="5" t="s">
        <v>305</v>
      </c>
      <c r="C286" s="5" t="s">
        <v>26</v>
      </c>
      <c r="D286" s="5" t="s">
        <v>27</v>
      </c>
      <c r="E286" s="5">
        <v>1</v>
      </c>
      <c r="F286" s="5">
        <v>0</v>
      </c>
      <c r="G286" s="5">
        <v>1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10</v>
      </c>
      <c r="Q286" s="5">
        <v>20</v>
      </c>
      <c r="R286" s="5">
        <v>25</v>
      </c>
      <c r="S286" s="5" t="s">
        <v>26</v>
      </c>
      <c r="T286" s="5"/>
    </row>
    <row r="287" spans="1:20" x14ac:dyDescent="0.25">
      <c r="A287" s="5">
        <f>280</f>
      </c>
      <c r="B287" s="5" t="s">
        <v>306</v>
      </c>
      <c r="C287" s="5" t="s">
        <v>26</v>
      </c>
      <c r="D287" s="5" t="s">
        <v>27</v>
      </c>
      <c r="E287" s="5">
        <v>1</v>
      </c>
      <c r="F287" s="5">
        <v>0</v>
      </c>
      <c r="G287" s="5">
        <v>1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10</v>
      </c>
      <c r="Q287" s="5">
        <v>20</v>
      </c>
      <c r="R287" s="5">
        <v>25</v>
      </c>
      <c r="S287" s="5" t="s">
        <v>26</v>
      </c>
      <c r="T287" s="5"/>
    </row>
    <row r="288" spans="1:20" x14ac:dyDescent="0.25">
      <c r="A288" s="5">
        <f>281</f>
      </c>
      <c r="B288" s="5" t="s">
        <v>307</v>
      </c>
      <c r="C288" s="5" t="s">
        <v>26</v>
      </c>
      <c r="D288" s="5" t="s">
        <v>27</v>
      </c>
      <c r="E288" s="5">
        <v>1</v>
      </c>
      <c r="F288" s="5">
        <v>0</v>
      </c>
      <c r="G288" s="5">
        <v>1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10</v>
      </c>
      <c r="Q288" s="5">
        <v>20</v>
      </c>
      <c r="R288" s="5">
        <v>25</v>
      </c>
      <c r="S288" s="5" t="s">
        <v>26</v>
      </c>
      <c r="T288" s="5"/>
    </row>
    <row r="289" spans="1:20" x14ac:dyDescent="0.25">
      <c r="A289" s="5">
        <f>282</f>
      </c>
      <c r="B289" s="5" t="s">
        <v>308</v>
      </c>
      <c r="C289" s="5" t="s">
        <v>26</v>
      </c>
      <c r="D289" s="5" t="s">
        <v>27</v>
      </c>
      <c r="E289" s="5">
        <v>1</v>
      </c>
      <c r="F289" s="5">
        <v>0</v>
      </c>
      <c r="G289" s="5">
        <v>1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10</v>
      </c>
      <c r="Q289" s="5">
        <v>20</v>
      </c>
      <c r="R289" s="5">
        <v>25</v>
      </c>
      <c r="S289" s="5" t="s">
        <v>26</v>
      </c>
      <c r="T289" s="5"/>
    </row>
    <row r="290" spans="1:20" x14ac:dyDescent="0.25">
      <c r="A290" s="5">
        <f>283</f>
      </c>
      <c r="B290" s="5" t="s">
        <v>309</v>
      </c>
      <c r="C290" s="5" t="s">
        <v>26</v>
      </c>
      <c r="D290" s="5" t="s">
        <v>27</v>
      </c>
      <c r="E290" s="5">
        <v>1</v>
      </c>
      <c r="F290" s="5">
        <v>0</v>
      </c>
      <c r="G290" s="5">
        <v>1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10</v>
      </c>
      <c r="Q290" s="5">
        <v>20</v>
      </c>
      <c r="R290" s="5">
        <v>25</v>
      </c>
      <c r="S290" s="5" t="s">
        <v>26</v>
      </c>
      <c r="T290" s="5"/>
    </row>
    <row r="291" spans="1:20" x14ac:dyDescent="0.25">
      <c r="A291" s="5">
        <f>284</f>
      </c>
      <c r="B291" s="5" t="s">
        <v>310</v>
      </c>
      <c r="C291" s="5" t="s">
        <v>26</v>
      </c>
      <c r="D291" s="5" t="s">
        <v>27</v>
      </c>
      <c r="E291" s="5">
        <v>1</v>
      </c>
      <c r="F291" s="5">
        <v>0</v>
      </c>
      <c r="G291" s="5">
        <v>1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10</v>
      </c>
      <c r="Q291" s="5">
        <v>20</v>
      </c>
      <c r="R291" s="5">
        <v>25</v>
      </c>
      <c r="S291" s="5" t="s">
        <v>26</v>
      </c>
      <c r="T291" s="5"/>
    </row>
    <row r="292" spans="1:20" x14ac:dyDescent="0.25">
      <c r="A292" s="5">
        <f>285</f>
      </c>
      <c r="B292" s="5" t="s">
        <v>311</v>
      </c>
      <c r="C292" s="5" t="s">
        <v>26</v>
      </c>
      <c r="D292" s="5" t="s">
        <v>27</v>
      </c>
      <c r="E292" s="5">
        <v>1</v>
      </c>
      <c r="F292" s="5">
        <v>0</v>
      </c>
      <c r="G292" s="5">
        <v>1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10</v>
      </c>
      <c r="Q292" s="5">
        <v>20</v>
      </c>
      <c r="R292" s="5">
        <v>25</v>
      </c>
      <c r="S292" s="5" t="s">
        <v>26</v>
      </c>
      <c r="T292" s="5"/>
    </row>
    <row r="293" spans="1:20" x14ac:dyDescent="0.25">
      <c r="A293" s="5">
        <f>286</f>
      </c>
      <c r="B293" s="5" t="s">
        <v>312</v>
      </c>
      <c r="C293" s="5" t="s">
        <v>26</v>
      </c>
      <c r="D293" s="5" t="s">
        <v>27</v>
      </c>
      <c r="E293" s="5">
        <v>1</v>
      </c>
      <c r="F293" s="5">
        <v>0</v>
      </c>
      <c r="G293" s="5">
        <v>1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10</v>
      </c>
      <c r="Q293" s="5">
        <v>20</v>
      </c>
      <c r="R293" s="5">
        <v>25</v>
      </c>
      <c r="S293" s="5" t="s">
        <v>26</v>
      </c>
      <c r="T293" s="5"/>
    </row>
    <row r="294" spans="1:20" x14ac:dyDescent="0.25">
      <c r="A294" s="5">
        <f>287</f>
      </c>
      <c r="B294" s="5" t="s">
        <v>313</v>
      </c>
      <c r="C294" s="5" t="s">
        <v>26</v>
      </c>
      <c r="D294" s="5" t="s">
        <v>27</v>
      </c>
      <c r="E294" s="5">
        <v>1</v>
      </c>
      <c r="F294" s="5">
        <v>0</v>
      </c>
      <c r="G294" s="5">
        <v>1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10</v>
      </c>
      <c r="Q294" s="5">
        <v>20</v>
      </c>
      <c r="R294" s="5">
        <v>25</v>
      </c>
      <c r="S294" s="5" t="s">
        <v>26</v>
      </c>
      <c r="T294" s="5"/>
    </row>
    <row r="295" spans="1:20" x14ac:dyDescent="0.25">
      <c r="A295" s="5">
        <f>288</f>
      </c>
      <c r="B295" s="5" t="s">
        <v>314</v>
      </c>
      <c r="C295" s="5" t="s">
        <v>26</v>
      </c>
      <c r="D295" s="5" t="s">
        <v>27</v>
      </c>
      <c r="E295" s="5">
        <v>1</v>
      </c>
      <c r="F295" s="5">
        <v>0</v>
      </c>
      <c r="G295" s="5">
        <v>1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10</v>
      </c>
      <c r="Q295" s="5">
        <v>20</v>
      </c>
      <c r="R295" s="5">
        <v>25</v>
      </c>
      <c r="S295" s="5" t="s">
        <v>26</v>
      </c>
      <c r="T295" s="5"/>
    </row>
    <row r="296" spans="1:20" x14ac:dyDescent="0.25">
      <c r="A296" s="5">
        <f>289</f>
      </c>
      <c r="B296" s="5" t="s">
        <v>315</v>
      </c>
      <c r="C296" s="5" t="s">
        <v>26</v>
      </c>
      <c r="D296" s="5" t="s">
        <v>27</v>
      </c>
      <c r="E296" s="5">
        <v>1</v>
      </c>
      <c r="F296" s="5">
        <v>0</v>
      </c>
      <c r="G296" s="5">
        <v>1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10</v>
      </c>
      <c r="Q296" s="5">
        <v>20</v>
      </c>
      <c r="R296" s="5">
        <v>25</v>
      </c>
      <c r="S296" s="5" t="s">
        <v>26</v>
      </c>
      <c r="T296" s="5"/>
    </row>
    <row r="297" spans="1:20" x14ac:dyDescent="0.25">
      <c r="A297" s="5">
        <f>290</f>
      </c>
      <c r="B297" s="5" t="s">
        <v>316</v>
      </c>
      <c r="C297" s="5" t="s">
        <v>26</v>
      </c>
      <c r="D297" s="5" t="s">
        <v>27</v>
      </c>
      <c r="E297" s="5">
        <v>1</v>
      </c>
      <c r="F297" s="5">
        <v>0</v>
      </c>
      <c r="G297" s="5">
        <v>1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10</v>
      </c>
      <c r="Q297" s="5">
        <v>20</v>
      </c>
      <c r="R297" s="5">
        <v>25</v>
      </c>
      <c r="S297" s="5" t="s">
        <v>26</v>
      </c>
      <c r="T297" s="5"/>
    </row>
    <row r="298" spans="1:20" x14ac:dyDescent="0.25">
      <c r="A298" s="5">
        <f>291</f>
      </c>
      <c r="B298" s="5" t="s">
        <v>317</v>
      </c>
      <c r="C298" s="5" t="s">
        <v>26</v>
      </c>
      <c r="D298" s="5" t="s">
        <v>27</v>
      </c>
      <c r="E298" s="5">
        <v>1</v>
      </c>
      <c r="F298" s="5">
        <v>0</v>
      </c>
      <c r="G298" s="5">
        <v>1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10</v>
      </c>
      <c r="Q298" s="5">
        <v>20</v>
      </c>
      <c r="R298" s="5">
        <v>25</v>
      </c>
      <c r="S298" s="5" t="s">
        <v>26</v>
      </c>
      <c r="T298" s="5"/>
    </row>
    <row r="299" spans="1:20" x14ac:dyDescent="0.25">
      <c r="A299" s="5">
        <f>292</f>
      </c>
      <c r="B299" s="5" t="s">
        <v>318</v>
      </c>
      <c r="C299" s="5" t="s">
        <v>26</v>
      </c>
      <c r="D299" s="5" t="s">
        <v>27</v>
      </c>
      <c r="E299" s="5">
        <v>1</v>
      </c>
      <c r="F299" s="5">
        <v>0</v>
      </c>
      <c r="G299" s="5">
        <v>1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10</v>
      </c>
      <c r="Q299" s="5">
        <v>20</v>
      </c>
      <c r="R299" s="5">
        <v>25</v>
      </c>
      <c r="S299" s="5" t="s">
        <v>26</v>
      </c>
      <c r="T299" s="5"/>
    </row>
    <row r="300" spans="1:20" x14ac:dyDescent="0.25">
      <c r="A300" s="5">
        <f>293</f>
      </c>
      <c r="B300" s="5" t="s">
        <v>319</v>
      </c>
      <c r="C300" s="5" t="s">
        <v>26</v>
      </c>
      <c r="D300" s="5" t="s">
        <v>27</v>
      </c>
      <c r="E300" s="5">
        <v>1</v>
      </c>
      <c r="F300" s="5">
        <v>0</v>
      </c>
      <c r="G300" s="5">
        <v>1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10</v>
      </c>
      <c r="Q300" s="5">
        <v>20</v>
      </c>
      <c r="R300" s="5">
        <v>25</v>
      </c>
      <c r="S300" s="5" t="s">
        <v>26</v>
      </c>
      <c r="T300" s="5"/>
    </row>
    <row r="301" spans="1:20" x14ac:dyDescent="0.25">
      <c r="A301" s="5">
        <f>294</f>
      </c>
      <c r="B301" s="5" t="s">
        <v>320</v>
      </c>
      <c r="C301" s="5" t="s">
        <v>26</v>
      </c>
      <c r="D301" s="5" t="s">
        <v>27</v>
      </c>
      <c r="E301" s="5">
        <v>1</v>
      </c>
      <c r="F301" s="5">
        <v>0</v>
      </c>
      <c r="G301" s="5">
        <v>1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10</v>
      </c>
      <c r="Q301" s="5">
        <v>20</v>
      </c>
      <c r="R301" s="5">
        <v>25</v>
      </c>
      <c r="S301" s="5" t="s">
        <v>26</v>
      </c>
      <c r="T301" s="5"/>
    </row>
    <row r="302" spans="1:20" x14ac:dyDescent="0.25">
      <c r="A302" s="5">
        <f>295</f>
      </c>
      <c r="B302" s="5" t="s">
        <v>321</v>
      </c>
      <c r="C302" s="5" t="s">
        <v>26</v>
      </c>
      <c r="D302" s="5" t="s">
        <v>27</v>
      </c>
      <c r="E302" s="5">
        <v>1</v>
      </c>
      <c r="F302" s="5">
        <v>0</v>
      </c>
      <c r="G302" s="5">
        <v>1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10</v>
      </c>
      <c r="Q302" s="5">
        <v>20</v>
      </c>
      <c r="R302" s="5">
        <v>25</v>
      </c>
      <c r="S302" s="5" t="s">
        <v>26</v>
      </c>
      <c r="T302" s="5"/>
    </row>
    <row r="303" spans="1:20" x14ac:dyDescent="0.25">
      <c r="A303" s="5">
        <f>296</f>
      </c>
      <c r="B303" s="5" t="s">
        <v>322</v>
      </c>
      <c r="C303" s="5" t="s">
        <v>26</v>
      </c>
      <c r="D303" s="5" t="s">
        <v>27</v>
      </c>
      <c r="E303" s="5">
        <v>1</v>
      </c>
      <c r="F303" s="5">
        <v>0</v>
      </c>
      <c r="G303" s="5">
        <v>1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10</v>
      </c>
      <c r="Q303" s="5">
        <v>20</v>
      </c>
      <c r="R303" s="5">
        <v>25</v>
      </c>
      <c r="S303" s="5" t="s">
        <v>26</v>
      </c>
      <c r="T303" s="5"/>
    </row>
    <row r="304" spans="1:20" x14ac:dyDescent="0.25">
      <c r="A304" s="5">
        <f>297</f>
      </c>
      <c r="B304" s="5" t="s">
        <v>323</v>
      </c>
      <c r="C304" s="5" t="s">
        <v>26</v>
      </c>
      <c r="D304" s="5" t="s">
        <v>27</v>
      </c>
      <c r="E304" s="5">
        <v>1</v>
      </c>
      <c r="F304" s="5">
        <v>0</v>
      </c>
      <c r="G304" s="5">
        <v>1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10</v>
      </c>
      <c r="Q304" s="5">
        <v>20</v>
      </c>
      <c r="R304" s="5">
        <v>25</v>
      </c>
      <c r="S304" s="5" t="s">
        <v>26</v>
      </c>
      <c r="T304" s="5"/>
    </row>
    <row r="305" spans="1:20" x14ac:dyDescent="0.25">
      <c r="A305" s="5">
        <f>298</f>
      </c>
      <c r="B305" s="5" t="s">
        <v>324</v>
      </c>
      <c r="C305" s="5" t="s">
        <v>26</v>
      </c>
      <c r="D305" s="5" t="s">
        <v>27</v>
      </c>
      <c r="E305" s="5">
        <v>1</v>
      </c>
      <c r="F305" s="5">
        <v>0</v>
      </c>
      <c r="G305" s="5">
        <v>1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10</v>
      </c>
      <c r="Q305" s="5">
        <v>20</v>
      </c>
      <c r="R305" s="5">
        <v>25</v>
      </c>
      <c r="S305" s="5" t="s">
        <v>26</v>
      </c>
      <c r="T305" s="5"/>
    </row>
    <row r="306" spans="1:20" x14ac:dyDescent="0.25">
      <c r="A306" s="5">
        <f>299</f>
      </c>
      <c r="B306" s="5" t="s">
        <v>325</v>
      </c>
      <c r="C306" s="5" t="s">
        <v>26</v>
      </c>
      <c r="D306" s="5" t="s">
        <v>27</v>
      </c>
      <c r="E306" s="5">
        <v>1</v>
      </c>
      <c r="F306" s="5">
        <v>0</v>
      </c>
      <c r="G306" s="5">
        <v>1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10</v>
      </c>
      <c r="Q306" s="5">
        <v>20</v>
      </c>
      <c r="R306" s="5">
        <v>25</v>
      </c>
      <c r="S306" s="5" t="s">
        <v>26</v>
      </c>
      <c r="T306" s="5"/>
    </row>
    <row r="307" spans="1:20" x14ac:dyDescent="0.25">
      <c r="A307" s="5">
        <f>300</f>
      </c>
      <c r="B307" s="5" t="s">
        <v>326</v>
      </c>
      <c r="C307" s="5" t="s">
        <v>26</v>
      </c>
      <c r="D307" s="5" t="s">
        <v>27</v>
      </c>
      <c r="E307" s="5">
        <v>1</v>
      </c>
      <c r="F307" s="5">
        <v>0</v>
      </c>
      <c r="G307" s="5">
        <v>1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10</v>
      </c>
      <c r="Q307" s="5">
        <v>20</v>
      </c>
      <c r="R307" s="5">
        <v>25</v>
      </c>
      <c r="S307" s="5" t="s">
        <v>26</v>
      </c>
      <c r="T307" s="5"/>
    </row>
    <row r="308" spans="1:20" x14ac:dyDescent="0.25">
      <c r="A308" s="5">
        <f>301</f>
      </c>
      <c r="B308" s="5" t="s">
        <v>327</v>
      </c>
      <c r="C308" s="5" t="s">
        <v>26</v>
      </c>
      <c r="D308" s="5" t="s">
        <v>27</v>
      </c>
      <c r="E308" s="5">
        <v>1</v>
      </c>
      <c r="F308" s="5">
        <v>0</v>
      </c>
      <c r="G308" s="5">
        <v>1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10</v>
      </c>
      <c r="Q308" s="5">
        <v>20</v>
      </c>
      <c r="R308" s="5">
        <v>25</v>
      </c>
      <c r="S308" s="5" t="s">
        <v>26</v>
      </c>
      <c r="T308" s="5"/>
    </row>
    <row r="309" spans="1:20" x14ac:dyDescent="0.25">
      <c r="A309" s="5">
        <f>302</f>
      </c>
      <c r="B309" s="5" t="s">
        <v>328</v>
      </c>
      <c r="C309" s="5" t="s">
        <v>26</v>
      </c>
      <c r="D309" s="5" t="s">
        <v>27</v>
      </c>
      <c r="E309" s="5">
        <v>1</v>
      </c>
      <c r="F309" s="5">
        <v>0</v>
      </c>
      <c r="G309" s="5">
        <v>1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10</v>
      </c>
      <c r="Q309" s="5">
        <v>20</v>
      </c>
      <c r="R309" s="5">
        <v>25</v>
      </c>
      <c r="S309" s="5" t="s">
        <v>26</v>
      </c>
      <c r="T309" s="5"/>
    </row>
    <row r="310" spans="1:20" x14ac:dyDescent="0.25">
      <c r="A310" s="5">
        <f>303</f>
      </c>
      <c r="B310" s="5" t="s">
        <v>329</v>
      </c>
      <c r="C310" s="5" t="s">
        <v>26</v>
      </c>
      <c r="D310" s="5" t="s">
        <v>27</v>
      </c>
      <c r="E310" s="5">
        <v>1</v>
      </c>
      <c r="F310" s="5">
        <v>0</v>
      </c>
      <c r="G310" s="5">
        <v>1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10</v>
      </c>
      <c r="Q310" s="5">
        <v>20</v>
      </c>
      <c r="R310" s="5">
        <v>25</v>
      </c>
      <c r="S310" s="5" t="s">
        <v>26</v>
      </c>
      <c r="T310" s="5"/>
    </row>
    <row r="311" spans="1:20" x14ac:dyDescent="0.25">
      <c r="A311" s="5">
        <f>304</f>
      </c>
      <c r="B311" s="5" t="s">
        <v>330</v>
      </c>
      <c r="C311" s="5" t="s">
        <v>26</v>
      </c>
      <c r="D311" s="5" t="s">
        <v>27</v>
      </c>
      <c r="E311" s="5">
        <v>1</v>
      </c>
      <c r="F311" s="5">
        <v>0</v>
      </c>
      <c r="G311" s="5">
        <v>1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10</v>
      </c>
      <c r="Q311" s="5">
        <v>20</v>
      </c>
      <c r="R311" s="5">
        <v>25</v>
      </c>
      <c r="S311" s="5" t="s">
        <v>26</v>
      </c>
      <c r="T311" s="5"/>
    </row>
    <row r="312" spans="1:20" x14ac:dyDescent="0.25">
      <c r="A312" s="5">
        <f>305</f>
      </c>
      <c r="B312" s="5" t="s">
        <v>331</v>
      </c>
      <c r="C312" s="5" t="s">
        <v>26</v>
      </c>
      <c r="D312" s="5" t="s">
        <v>27</v>
      </c>
      <c r="E312" s="5">
        <v>1</v>
      </c>
      <c r="F312" s="5">
        <v>0</v>
      </c>
      <c r="G312" s="5">
        <v>1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10</v>
      </c>
      <c r="Q312" s="5">
        <v>20</v>
      </c>
      <c r="R312" s="5">
        <v>25</v>
      </c>
      <c r="S312" s="5" t="s">
        <v>26</v>
      </c>
      <c r="T312" s="5"/>
    </row>
    <row r="313" spans="1:20" x14ac:dyDescent="0.25">
      <c r="A313" s="5">
        <f>306</f>
      </c>
      <c r="B313" s="5" t="s">
        <v>332</v>
      </c>
      <c r="C313" s="5" t="s">
        <v>26</v>
      </c>
      <c r="D313" s="5" t="s">
        <v>27</v>
      </c>
      <c r="E313" s="5">
        <v>1</v>
      </c>
      <c r="F313" s="5">
        <v>0</v>
      </c>
      <c r="G313" s="5">
        <v>1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10</v>
      </c>
      <c r="Q313" s="5">
        <v>20</v>
      </c>
      <c r="R313" s="5">
        <v>25</v>
      </c>
      <c r="S313" s="5" t="s">
        <v>26</v>
      </c>
      <c r="T313" s="5"/>
    </row>
    <row r="314" spans="1:20" x14ac:dyDescent="0.25">
      <c r="A314" s="5">
        <f>307</f>
      </c>
      <c r="B314" s="5" t="s">
        <v>333</v>
      </c>
      <c r="C314" s="5" t="s">
        <v>26</v>
      </c>
      <c r="D314" s="5" t="s">
        <v>27</v>
      </c>
      <c r="E314" s="5">
        <v>1</v>
      </c>
      <c r="F314" s="5">
        <v>0</v>
      </c>
      <c r="G314" s="5">
        <v>1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10</v>
      </c>
      <c r="Q314" s="5">
        <v>20</v>
      </c>
      <c r="R314" s="5">
        <v>25</v>
      </c>
      <c r="S314" s="5" t="s">
        <v>26</v>
      </c>
      <c r="T314" s="5"/>
    </row>
    <row r="315" spans="1:20" x14ac:dyDescent="0.25">
      <c r="A315" s="5">
        <f>308</f>
      </c>
      <c r="B315" s="5" t="s">
        <v>334</v>
      </c>
      <c r="C315" s="5" t="s">
        <v>26</v>
      </c>
      <c r="D315" s="5" t="s">
        <v>27</v>
      </c>
      <c r="E315" s="5">
        <v>1</v>
      </c>
      <c r="F315" s="5">
        <v>0</v>
      </c>
      <c r="G315" s="5">
        <v>1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10</v>
      </c>
      <c r="Q315" s="5">
        <v>20</v>
      </c>
      <c r="R315" s="5">
        <v>25</v>
      </c>
      <c r="S315" s="5" t="s">
        <v>26</v>
      </c>
      <c r="T315" s="5"/>
    </row>
    <row r="316" spans="1:20" x14ac:dyDescent="0.25">
      <c r="A316" s="5">
        <f>309</f>
      </c>
      <c r="B316" s="5" t="s">
        <v>335</v>
      </c>
      <c r="C316" s="5" t="s">
        <v>26</v>
      </c>
      <c r="D316" s="5" t="s">
        <v>27</v>
      </c>
      <c r="E316" s="5">
        <v>1</v>
      </c>
      <c r="F316" s="5">
        <v>0</v>
      </c>
      <c r="G316" s="5">
        <v>1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10</v>
      </c>
      <c r="Q316" s="5">
        <v>20</v>
      </c>
      <c r="R316" s="5">
        <v>25</v>
      </c>
      <c r="S316" s="5" t="s">
        <v>26</v>
      </c>
      <c r="T316" s="5"/>
    </row>
    <row r="317" spans="1:20" x14ac:dyDescent="0.25">
      <c r="A317" s="5">
        <f>310</f>
      </c>
      <c r="B317" s="5" t="s">
        <v>336</v>
      </c>
      <c r="C317" s="5" t="s">
        <v>26</v>
      </c>
      <c r="D317" s="5" t="s">
        <v>27</v>
      </c>
      <c r="E317" s="5">
        <v>1</v>
      </c>
      <c r="F317" s="5">
        <v>0</v>
      </c>
      <c r="G317" s="5">
        <v>1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10</v>
      </c>
      <c r="Q317" s="5">
        <v>20</v>
      </c>
      <c r="R317" s="5">
        <v>25</v>
      </c>
      <c r="S317" s="5" t="s">
        <v>26</v>
      </c>
      <c r="T317" s="5"/>
    </row>
    <row r="318" spans="1:20" x14ac:dyDescent="0.25">
      <c r="A318" s="5">
        <f>311</f>
      </c>
      <c r="B318" s="5" t="s">
        <v>337</v>
      </c>
      <c r="C318" s="5" t="s">
        <v>26</v>
      </c>
      <c r="D318" s="5" t="s">
        <v>27</v>
      </c>
      <c r="E318" s="5">
        <v>1</v>
      </c>
      <c r="F318" s="5">
        <v>0</v>
      </c>
      <c r="G318" s="5">
        <v>1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10</v>
      </c>
      <c r="Q318" s="5">
        <v>20</v>
      </c>
      <c r="R318" s="5">
        <v>25</v>
      </c>
      <c r="S318" s="5" t="s">
        <v>26</v>
      </c>
      <c r="T318" s="5"/>
    </row>
    <row r="319" spans="1:20" x14ac:dyDescent="0.25">
      <c r="A319" s="5">
        <f>312</f>
      </c>
      <c r="B319" s="5" t="s">
        <v>338</v>
      </c>
      <c r="C319" s="5" t="s">
        <v>26</v>
      </c>
      <c r="D319" s="5" t="s">
        <v>27</v>
      </c>
      <c r="E319" s="5">
        <v>1</v>
      </c>
      <c r="F319" s="5">
        <v>0</v>
      </c>
      <c r="G319" s="5">
        <v>1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10</v>
      </c>
      <c r="Q319" s="5">
        <v>20</v>
      </c>
      <c r="R319" s="5">
        <v>25</v>
      </c>
      <c r="S319" s="5" t="s">
        <v>26</v>
      </c>
      <c r="T319" s="5"/>
    </row>
    <row r="320" spans="1:20" x14ac:dyDescent="0.25">
      <c r="A320" s="5">
        <f>313</f>
      </c>
      <c r="B320" s="5" t="s">
        <v>339</v>
      </c>
      <c r="C320" s="5" t="s">
        <v>26</v>
      </c>
      <c r="D320" s="5" t="s">
        <v>27</v>
      </c>
      <c r="E320" s="5">
        <v>1</v>
      </c>
      <c r="F320" s="5">
        <v>0</v>
      </c>
      <c r="G320" s="5">
        <v>1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10</v>
      </c>
      <c r="Q320" s="5">
        <v>20</v>
      </c>
      <c r="R320" s="5">
        <v>25</v>
      </c>
      <c r="S320" s="5" t="s">
        <v>26</v>
      </c>
      <c r="T320" s="5"/>
    </row>
    <row r="321" spans="1:20" x14ac:dyDescent="0.25">
      <c r="A321" s="5">
        <f>314</f>
      </c>
      <c r="B321" s="5" t="s">
        <v>340</v>
      </c>
      <c r="C321" s="5" t="s">
        <v>26</v>
      </c>
      <c r="D321" s="5" t="s">
        <v>27</v>
      </c>
      <c r="E321" s="5">
        <v>1</v>
      </c>
      <c r="F321" s="5">
        <v>0</v>
      </c>
      <c r="G321" s="5">
        <v>1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10</v>
      </c>
      <c r="Q321" s="5">
        <v>20</v>
      </c>
      <c r="R321" s="5">
        <v>25</v>
      </c>
      <c r="S321" s="5" t="s">
        <v>26</v>
      </c>
      <c r="T321" s="5"/>
    </row>
    <row r="322" spans="1:20" x14ac:dyDescent="0.25">
      <c r="A322" s="5">
        <f>315</f>
      </c>
      <c r="B322" s="5" t="s">
        <v>341</v>
      </c>
      <c r="C322" s="5" t="s">
        <v>26</v>
      </c>
      <c r="D322" s="5" t="s">
        <v>27</v>
      </c>
      <c r="E322" s="5">
        <v>1</v>
      </c>
      <c r="F322" s="5">
        <v>0</v>
      </c>
      <c r="G322" s="5">
        <v>1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10</v>
      </c>
      <c r="Q322" s="5">
        <v>20</v>
      </c>
      <c r="R322" s="5">
        <v>25</v>
      </c>
      <c r="S322" s="5" t="s">
        <v>26</v>
      </c>
      <c r="T322" s="5"/>
    </row>
    <row r="323" spans="1:20" x14ac:dyDescent="0.25">
      <c r="A323" s="5">
        <f>316</f>
      </c>
      <c r="B323" s="5" t="s">
        <v>342</v>
      </c>
      <c r="C323" s="5" t="s">
        <v>26</v>
      </c>
      <c r="D323" s="5" t="s">
        <v>27</v>
      </c>
      <c r="E323" s="5">
        <v>1</v>
      </c>
      <c r="F323" s="5">
        <v>0</v>
      </c>
      <c r="G323" s="5">
        <v>1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10</v>
      </c>
      <c r="Q323" s="5">
        <v>20</v>
      </c>
      <c r="R323" s="5">
        <v>25</v>
      </c>
      <c r="S323" s="5" t="s">
        <v>26</v>
      </c>
      <c r="T323" s="5"/>
    </row>
    <row r="324" spans="1:20" x14ac:dyDescent="0.25">
      <c r="A324" s="5">
        <f>317</f>
      </c>
      <c r="B324" s="5" t="s">
        <v>343</v>
      </c>
      <c r="C324" s="5" t="s">
        <v>26</v>
      </c>
      <c r="D324" s="5" t="s">
        <v>27</v>
      </c>
      <c r="E324" s="5">
        <v>1</v>
      </c>
      <c r="F324" s="5">
        <v>0</v>
      </c>
      <c r="G324" s="5">
        <v>1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10</v>
      </c>
      <c r="Q324" s="5">
        <v>20</v>
      </c>
      <c r="R324" s="5">
        <v>25</v>
      </c>
      <c r="S324" s="5" t="s">
        <v>26</v>
      </c>
      <c r="T324" s="5"/>
    </row>
    <row r="325" spans="1:20" x14ac:dyDescent="0.25">
      <c r="A325" s="5">
        <f>318</f>
      </c>
      <c r="B325" s="5" t="s">
        <v>344</v>
      </c>
      <c r="C325" s="5" t="s">
        <v>26</v>
      </c>
      <c r="D325" s="5" t="s">
        <v>27</v>
      </c>
      <c r="E325" s="5">
        <v>1</v>
      </c>
      <c r="F325" s="5">
        <v>0</v>
      </c>
      <c r="G325" s="5">
        <v>1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10</v>
      </c>
      <c r="Q325" s="5">
        <v>20</v>
      </c>
      <c r="R325" s="5">
        <v>25</v>
      </c>
      <c r="S325" s="5" t="s">
        <v>26</v>
      </c>
      <c r="T325" s="5"/>
    </row>
    <row r="326" spans="1:20" x14ac:dyDescent="0.25">
      <c r="A326" s="5">
        <f>319</f>
      </c>
      <c r="B326" s="5" t="s">
        <v>345</v>
      </c>
      <c r="C326" s="5" t="s">
        <v>26</v>
      </c>
      <c r="D326" s="5" t="s">
        <v>27</v>
      </c>
      <c r="E326" s="5">
        <v>1</v>
      </c>
      <c r="F326" s="5">
        <v>0</v>
      </c>
      <c r="G326" s="5">
        <v>1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10</v>
      </c>
      <c r="Q326" s="5">
        <v>20</v>
      </c>
      <c r="R326" s="5">
        <v>25</v>
      </c>
      <c r="S326" s="5" t="s">
        <v>26</v>
      </c>
      <c r="T326" s="5"/>
    </row>
    <row r="327" spans="1:20" x14ac:dyDescent="0.25">
      <c r="A327" s="5">
        <f>320</f>
      </c>
      <c r="B327" s="5" t="s">
        <v>346</v>
      </c>
      <c r="C327" s="5" t="s">
        <v>26</v>
      </c>
      <c r="D327" s="5" t="s">
        <v>27</v>
      </c>
      <c r="E327" s="5">
        <v>1</v>
      </c>
      <c r="F327" s="5">
        <v>0</v>
      </c>
      <c r="G327" s="5">
        <v>1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10</v>
      </c>
      <c r="Q327" s="5">
        <v>20</v>
      </c>
      <c r="R327" s="5">
        <v>25</v>
      </c>
      <c r="S327" s="5" t="s">
        <v>26</v>
      </c>
      <c r="T327" s="5"/>
    </row>
    <row r="328" spans="1:20" x14ac:dyDescent="0.25">
      <c r="A328" s="5">
        <f>321</f>
      </c>
      <c r="B328" s="5" t="s">
        <v>347</v>
      </c>
      <c r="C328" s="5" t="s">
        <v>26</v>
      </c>
      <c r="D328" s="5" t="s">
        <v>27</v>
      </c>
      <c r="E328" s="5">
        <v>1</v>
      </c>
      <c r="F328" s="5">
        <v>0</v>
      </c>
      <c r="G328" s="5">
        <v>1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10</v>
      </c>
      <c r="Q328" s="5">
        <v>20</v>
      </c>
      <c r="R328" s="5">
        <v>25</v>
      </c>
      <c r="S328" s="5" t="s">
        <v>26</v>
      </c>
      <c r="T328" s="5"/>
    </row>
    <row r="329" spans="1:20" x14ac:dyDescent="0.25">
      <c r="A329" s="5">
        <f>322</f>
      </c>
      <c r="B329" s="5" t="s">
        <v>348</v>
      </c>
      <c r="C329" s="5" t="s">
        <v>26</v>
      </c>
      <c r="D329" s="5" t="s">
        <v>27</v>
      </c>
      <c r="E329" s="5">
        <v>1</v>
      </c>
      <c r="F329" s="5">
        <v>0</v>
      </c>
      <c r="G329" s="5">
        <v>1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10</v>
      </c>
      <c r="Q329" s="5">
        <v>20</v>
      </c>
      <c r="R329" s="5">
        <v>25</v>
      </c>
      <c r="S329" s="5" t="s">
        <v>26</v>
      </c>
      <c r="T329" s="5"/>
    </row>
    <row r="330" spans="1:20" x14ac:dyDescent="0.25">
      <c r="A330" s="5">
        <f>323</f>
      </c>
      <c r="B330" s="5" t="s">
        <v>349</v>
      </c>
      <c r="C330" s="5" t="s">
        <v>26</v>
      </c>
      <c r="D330" s="5" t="s">
        <v>27</v>
      </c>
      <c r="E330" s="5">
        <v>1</v>
      </c>
      <c r="F330" s="5">
        <v>0</v>
      </c>
      <c r="G330" s="5">
        <v>1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10</v>
      </c>
      <c r="Q330" s="5">
        <v>20</v>
      </c>
      <c r="R330" s="5">
        <v>25</v>
      </c>
      <c r="S330" s="5" t="s">
        <v>26</v>
      </c>
      <c r="T330" s="5"/>
    </row>
    <row r="331" spans="1:20" x14ac:dyDescent="0.25">
      <c r="A331" s="5">
        <f>324</f>
      </c>
      <c r="B331" s="5" t="s">
        <v>350</v>
      </c>
      <c r="C331" s="5" t="s">
        <v>26</v>
      </c>
      <c r="D331" s="5" t="s">
        <v>27</v>
      </c>
      <c r="E331" s="5">
        <v>1</v>
      </c>
      <c r="F331" s="5">
        <v>0</v>
      </c>
      <c r="G331" s="5">
        <v>1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10</v>
      </c>
      <c r="Q331" s="5">
        <v>20</v>
      </c>
      <c r="R331" s="5">
        <v>25</v>
      </c>
      <c r="S331" s="5" t="s">
        <v>26</v>
      </c>
      <c r="T331" s="5"/>
    </row>
    <row r="332" spans="1:20" x14ac:dyDescent="0.25">
      <c r="A332" s="5">
        <f>325</f>
      </c>
      <c r="B332" s="5" t="s">
        <v>351</v>
      </c>
      <c r="C332" s="5" t="s">
        <v>26</v>
      </c>
      <c r="D332" s="5" t="s">
        <v>27</v>
      </c>
      <c r="E332" s="5">
        <v>1</v>
      </c>
      <c r="F332" s="5">
        <v>0</v>
      </c>
      <c r="G332" s="5">
        <v>1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10</v>
      </c>
      <c r="Q332" s="5">
        <v>20</v>
      </c>
      <c r="R332" s="5">
        <v>25</v>
      </c>
      <c r="S332" s="5" t="s">
        <v>26</v>
      </c>
      <c r="T332" s="5"/>
    </row>
    <row r="333" spans="1:20" x14ac:dyDescent="0.25">
      <c r="A333" s="5">
        <f>326</f>
      </c>
      <c r="B333" s="5" t="s">
        <v>352</v>
      </c>
      <c r="C333" s="5" t="s">
        <v>26</v>
      </c>
      <c r="D333" s="5" t="s">
        <v>27</v>
      </c>
      <c r="E333" s="5">
        <v>1</v>
      </c>
      <c r="F333" s="5">
        <v>0</v>
      </c>
      <c r="G333" s="5">
        <v>1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10</v>
      </c>
      <c r="Q333" s="5">
        <v>20</v>
      </c>
      <c r="R333" s="5">
        <v>25</v>
      </c>
      <c r="S333" s="5" t="s">
        <v>26</v>
      </c>
      <c r="T333" s="5"/>
    </row>
    <row r="334" spans="1:20" x14ac:dyDescent="0.25">
      <c r="A334" s="5">
        <f>327</f>
      </c>
      <c r="B334" s="5" t="s">
        <v>353</v>
      </c>
      <c r="C334" s="5" t="s">
        <v>26</v>
      </c>
      <c r="D334" s="5" t="s">
        <v>27</v>
      </c>
      <c r="E334" s="5">
        <v>1</v>
      </c>
      <c r="F334" s="5">
        <v>0</v>
      </c>
      <c r="G334" s="5">
        <v>1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10</v>
      </c>
      <c r="Q334" s="5">
        <v>20</v>
      </c>
      <c r="R334" s="5">
        <v>25</v>
      </c>
      <c r="S334" s="5" t="s">
        <v>26</v>
      </c>
      <c r="T334" s="5"/>
    </row>
    <row r="335" spans="1:20" x14ac:dyDescent="0.25">
      <c r="A335" s="5">
        <f>328</f>
      </c>
      <c r="B335" s="5" t="s">
        <v>354</v>
      </c>
      <c r="C335" s="5" t="s">
        <v>26</v>
      </c>
      <c r="D335" s="5" t="s">
        <v>27</v>
      </c>
      <c r="E335" s="5">
        <v>1</v>
      </c>
      <c r="F335" s="5">
        <v>0</v>
      </c>
      <c r="G335" s="5">
        <v>1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10</v>
      </c>
      <c r="Q335" s="5">
        <v>20</v>
      </c>
      <c r="R335" s="5">
        <v>25</v>
      </c>
      <c r="S335" s="5" t="s">
        <v>26</v>
      </c>
      <c r="T335" s="5"/>
    </row>
    <row r="336" spans="1:20" x14ac:dyDescent="0.25">
      <c r="A336" s="5">
        <f>329</f>
      </c>
      <c r="B336" s="5" t="s">
        <v>355</v>
      </c>
      <c r="C336" s="5" t="s">
        <v>26</v>
      </c>
      <c r="D336" s="5" t="s">
        <v>27</v>
      </c>
      <c r="E336" s="5">
        <v>1</v>
      </c>
      <c r="F336" s="5">
        <v>0</v>
      </c>
      <c r="G336" s="5">
        <v>1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10</v>
      </c>
      <c r="Q336" s="5">
        <v>20</v>
      </c>
      <c r="R336" s="5">
        <v>25</v>
      </c>
      <c r="S336" s="5" t="s">
        <v>26</v>
      </c>
      <c r="T336" s="5"/>
    </row>
    <row r="337" spans="1:20" x14ac:dyDescent="0.25">
      <c r="A337" s="5">
        <f>330</f>
      </c>
      <c r="B337" s="5" t="s">
        <v>356</v>
      </c>
      <c r="C337" s="5" t="s">
        <v>26</v>
      </c>
      <c r="D337" s="5" t="s">
        <v>27</v>
      </c>
      <c r="E337" s="5">
        <v>1</v>
      </c>
      <c r="F337" s="5">
        <v>0</v>
      </c>
      <c r="G337" s="5">
        <v>1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10</v>
      </c>
      <c r="Q337" s="5">
        <v>20</v>
      </c>
      <c r="R337" s="5">
        <v>25</v>
      </c>
      <c r="S337" s="5" t="s">
        <v>26</v>
      </c>
      <c r="T337" s="5"/>
    </row>
    <row r="338" spans="1:20" x14ac:dyDescent="0.25">
      <c r="A338" s="5">
        <f>331</f>
      </c>
      <c r="B338" s="5" t="s">
        <v>357</v>
      </c>
      <c r="C338" s="5" t="s">
        <v>26</v>
      </c>
      <c r="D338" s="5" t="s">
        <v>27</v>
      </c>
      <c r="E338" s="5">
        <v>1</v>
      </c>
      <c r="F338" s="5">
        <v>0</v>
      </c>
      <c r="G338" s="5">
        <v>1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10</v>
      </c>
      <c r="Q338" s="5">
        <v>20</v>
      </c>
      <c r="R338" s="5">
        <v>25</v>
      </c>
      <c r="S338" s="5" t="s">
        <v>26</v>
      </c>
      <c r="T338" s="5"/>
    </row>
    <row r="339" spans="1:20" x14ac:dyDescent="0.25">
      <c r="A339" s="5">
        <f>332</f>
      </c>
      <c r="B339" s="5" t="s">
        <v>358</v>
      </c>
      <c r="C339" s="5" t="s">
        <v>26</v>
      </c>
      <c r="D339" s="5" t="s">
        <v>27</v>
      </c>
      <c r="E339" s="5">
        <v>1</v>
      </c>
      <c r="F339" s="5">
        <v>0</v>
      </c>
      <c r="G339" s="5">
        <v>1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10</v>
      </c>
      <c r="Q339" s="5">
        <v>20</v>
      </c>
      <c r="R339" s="5">
        <v>25</v>
      </c>
      <c r="S339" s="5" t="s">
        <v>26</v>
      </c>
      <c r="T339" s="5"/>
    </row>
    <row r="340" spans="1:20" x14ac:dyDescent="0.25">
      <c r="A340" s="5">
        <f>333</f>
      </c>
      <c r="B340" s="5" t="s">
        <v>359</v>
      </c>
      <c r="C340" s="5" t="s">
        <v>26</v>
      </c>
      <c r="D340" s="5" t="s">
        <v>27</v>
      </c>
      <c r="E340" s="5">
        <v>1</v>
      </c>
      <c r="F340" s="5">
        <v>0</v>
      </c>
      <c r="G340" s="5">
        <v>1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10</v>
      </c>
      <c r="Q340" s="5">
        <v>20</v>
      </c>
      <c r="R340" s="5">
        <v>25</v>
      </c>
      <c r="S340" s="5" t="s">
        <v>26</v>
      </c>
      <c r="T340" s="5"/>
    </row>
    <row r="341" spans="1:20" x14ac:dyDescent="0.25">
      <c r="A341" s="5">
        <f>334</f>
      </c>
      <c r="B341" s="5" t="s">
        <v>360</v>
      </c>
      <c r="C341" s="5" t="s">
        <v>26</v>
      </c>
      <c r="D341" s="5" t="s">
        <v>27</v>
      </c>
      <c r="E341" s="5">
        <v>1</v>
      </c>
      <c r="F341" s="5">
        <v>0</v>
      </c>
      <c r="G341" s="5">
        <v>1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10</v>
      </c>
      <c r="Q341" s="5">
        <v>20</v>
      </c>
      <c r="R341" s="5">
        <v>25</v>
      </c>
      <c r="S341" s="5" t="s">
        <v>26</v>
      </c>
      <c r="T341" s="5"/>
    </row>
    <row r="342" spans="1:20" x14ac:dyDescent="0.25">
      <c r="A342" s="5">
        <f>335</f>
      </c>
      <c r="B342" s="5" t="s">
        <v>361</v>
      </c>
      <c r="C342" s="5" t="s">
        <v>26</v>
      </c>
      <c r="D342" s="5" t="s">
        <v>27</v>
      </c>
      <c r="E342" s="5">
        <v>1</v>
      </c>
      <c r="F342" s="5">
        <v>0</v>
      </c>
      <c r="G342" s="5">
        <v>1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10</v>
      </c>
      <c r="Q342" s="5">
        <v>20</v>
      </c>
      <c r="R342" s="5">
        <v>25</v>
      </c>
      <c r="S342" s="5" t="s">
        <v>26</v>
      </c>
      <c r="T342" s="5"/>
    </row>
    <row r="343" spans="1:20" x14ac:dyDescent="0.25">
      <c r="A343" s="5">
        <f>336</f>
      </c>
      <c r="B343" s="5" t="s">
        <v>362</v>
      </c>
      <c r="C343" s="5" t="s">
        <v>26</v>
      </c>
      <c r="D343" s="5" t="s">
        <v>27</v>
      </c>
      <c r="E343" s="5">
        <v>1</v>
      </c>
      <c r="F343" s="5">
        <v>0</v>
      </c>
      <c r="G343" s="5">
        <v>1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10</v>
      </c>
      <c r="Q343" s="5">
        <v>20</v>
      </c>
      <c r="R343" s="5">
        <v>25</v>
      </c>
      <c r="S343" s="5" t="s">
        <v>26</v>
      </c>
      <c r="T343" s="5"/>
    </row>
    <row r="344" spans="1:20" x14ac:dyDescent="0.25">
      <c r="A344" s="5">
        <f>337</f>
      </c>
      <c r="B344" s="5" t="s">
        <v>363</v>
      </c>
      <c r="C344" s="5" t="s">
        <v>26</v>
      </c>
      <c r="D344" s="5" t="s">
        <v>27</v>
      </c>
      <c r="E344" s="5">
        <v>1</v>
      </c>
      <c r="F344" s="5">
        <v>0</v>
      </c>
      <c r="G344" s="5">
        <v>1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10</v>
      </c>
      <c r="Q344" s="5">
        <v>20</v>
      </c>
      <c r="R344" s="5">
        <v>25</v>
      </c>
      <c r="S344" s="5" t="s">
        <v>26</v>
      </c>
      <c r="T344" s="5"/>
    </row>
    <row r="345" spans="1:20" x14ac:dyDescent="0.25">
      <c r="A345" s="5">
        <f>338</f>
      </c>
      <c r="B345" s="5" t="s">
        <v>364</v>
      </c>
      <c r="C345" s="5" t="s">
        <v>26</v>
      </c>
      <c r="D345" s="5" t="s">
        <v>27</v>
      </c>
      <c r="E345" s="5">
        <v>1</v>
      </c>
      <c r="F345" s="5">
        <v>0</v>
      </c>
      <c r="G345" s="5">
        <v>1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10</v>
      </c>
      <c r="Q345" s="5">
        <v>20</v>
      </c>
      <c r="R345" s="5">
        <v>25</v>
      </c>
      <c r="S345" s="5" t="s">
        <v>26</v>
      </c>
      <c r="T345" s="5"/>
    </row>
    <row r="346" spans="1:20" x14ac:dyDescent="0.25">
      <c r="A346" s="5">
        <f>339</f>
      </c>
      <c r="B346" s="5" t="s">
        <v>365</v>
      </c>
      <c r="C346" s="5" t="s">
        <v>26</v>
      </c>
      <c r="D346" s="5" t="s">
        <v>27</v>
      </c>
      <c r="E346" s="5">
        <v>1</v>
      </c>
      <c r="F346" s="5">
        <v>0</v>
      </c>
      <c r="G346" s="5">
        <v>1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10</v>
      </c>
      <c r="Q346" s="5">
        <v>20</v>
      </c>
      <c r="R346" s="5">
        <v>25</v>
      </c>
      <c r="S346" s="5" t="s">
        <v>26</v>
      </c>
      <c r="T346" s="5"/>
    </row>
    <row r="347" spans="1:20" x14ac:dyDescent="0.25">
      <c r="A347" s="5">
        <f>340</f>
      </c>
      <c r="B347" s="5" t="s">
        <v>366</v>
      </c>
      <c r="C347" s="5" t="s">
        <v>26</v>
      </c>
      <c r="D347" s="5" t="s">
        <v>27</v>
      </c>
      <c r="E347" s="5">
        <v>1</v>
      </c>
      <c r="F347" s="5">
        <v>0</v>
      </c>
      <c r="G347" s="5">
        <v>1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10</v>
      </c>
      <c r="Q347" s="5">
        <v>20</v>
      </c>
      <c r="R347" s="5">
        <v>25</v>
      </c>
      <c r="S347" s="5" t="s">
        <v>26</v>
      </c>
      <c r="T347" s="5"/>
    </row>
    <row r="348" spans="1:20" x14ac:dyDescent="0.25">
      <c r="A348" s="5">
        <f>341</f>
      </c>
      <c r="B348" s="5" t="s">
        <v>367</v>
      </c>
      <c r="C348" s="5" t="s">
        <v>26</v>
      </c>
      <c r="D348" s="5" t="s">
        <v>27</v>
      </c>
      <c r="E348" s="5">
        <v>1</v>
      </c>
      <c r="F348" s="5">
        <v>0</v>
      </c>
      <c r="G348" s="5">
        <v>1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10</v>
      </c>
      <c r="Q348" s="5">
        <v>20</v>
      </c>
      <c r="R348" s="5">
        <v>25</v>
      </c>
      <c r="S348" s="5" t="s">
        <v>26</v>
      </c>
      <c r="T348" s="5"/>
    </row>
    <row r="349" spans="1:20" x14ac:dyDescent="0.25">
      <c r="A349" s="5">
        <f>342</f>
      </c>
      <c r="B349" s="5" t="s">
        <v>368</v>
      </c>
      <c r="C349" s="5" t="s">
        <v>26</v>
      </c>
      <c r="D349" s="5" t="s">
        <v>27</v>
      </c>
      <c r="E349" s="5">
        <v>1</v>
      </c>
      <c r="F349" s="5">
        <v>0</v>
      </c>
      <c r="G349" s="5">
        <v>1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10</v>
      </c>
      <c r="Q349" s="5">
        <v>20</v>
      </c>
      <c r="R349" s="5">
        <v>25</v>
      </c>
      <c r="S349" s="5" t="s">
        <v>26</v>
      </c>
      <c r="T349" s="5"/>
    </row>
    <row r="350" spans="1:20" x14ac:dyDescent="0.25">
      <c r="A350" s="5">
        <f>343</f>
      </c>
      <c r="B350" s="5" t="s">
        <v>369</v>
      </c>
      <c r="C350" s="5" t="s">
        <v>26</v>
      </c>
      <c r="D350" s="5" t="s">
        <v>27</v>
      </c>
      <c r="E350" s="5">
        <v>1</v>
      </c>
      <c r="F350" s="5">
        <v>0</v>
      </c>
      <c r="G350" s="5">
        <v>1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10</v>
      </c>
      <c r="Q350" s="5">
        <v>20</v>
      </c>
      <c r="R350" s="5">
        <v>25</v>
      </c>
      <c r="S350" s="5" t="s">
        <v>26</v>
      </c>
      <c r="T350" s="5"/>
    </row>
    <row r="351" spans="1:20" x14ac:dyDescent="0.25">
      <c r="A351" s="5">
        <f>344</f>
      </c>
      <c r="B351" s="5" t="s">
        <v>370</v>
      </c>
      <c r="C351" s="5" t="s">
        <v>26</v>
      </c>
      <c r="D351" s="5" t="s">
        <v>27</v>
      </c>
      <c r="E351" s="5">
        <v>1</v>
      </c>
      <c r="F351" s="5">
        <v>0</v>
      </c>
      <c r="G351" s="5">
        <v>1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10</v>
      </c>
      <c r="Q351" s="5">
        <v>20</v>
      </c>
      <c r="R351" s="5">
        <v>25</v>
      </c>
      <c r="S351" s="5" t="s">
        <v>26</v>
      </c>
      <c r="T351" s="5"/>
    </row>
    <row r="352" spans="1:20" x14ac:dyDescent="0.25">
      <c r="A352" s="5">
        <f>345</f>
      </c>
      <c r="B352" s="5" t="s">
        <v>371</v>
      </c>
      <c r="C352" s="5" t="s">
        <v>26</v>
      </c>
      <c r="D352" s="5" t="s">
        <v>27</v>
      </c>
      <c r="E352" s="5">
        <v>1</v>
      </c>
      <c r="F352" s="5">
        <v>0</v>
      </c>
      <c r="G352" s="5">
        <v>1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10</v>
      </c>
      <c r="Q352" s="5">
        <v>20</v>
      </c>
      <c r="R352" s="5">
        <v>25</v>
      </c>
      <c r="S352" s="5" t="s">
        <v>26</v>
      </c>
      <c r="T352" s="5"/>
    </row>
    <row r="353" spans="1:20" x14ac:dyDescent="0.25">
      <c r="A353" s="5">
        <f>346</f>
      </c>
      <c r="B353" s="5" t="s">
        <v>372</v>
      </c>
      <c r="C353" s="5" t="s">
        <v>26</v>
      </c>
      <c r="D353" s="5" t="s">
        <v>27</v>
      </c>
      <c r="E353" s="5">
        <v>1</v>
      </c>
      <c r="F353" s="5">
        <v>0</v>
      </c>
      <c r="G353" s="5">
        <v>1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10</v>
      </c>
      <c r="Q353" s="5">
        <v>20</v>
      </c>
      <c r="R353" s="5">
        <v>25</v>
      </c>
      <c r="S353" s="5" t="s">
        <v>26</v>
      </c>
      <c r="T353" s="5"/>
    </row>
    <row r="354" spans="1:20" x14ac:dyDescent="0.25">
      <c r="A354" s="5">
        <f>347</f>
      </c>
      <c r="B354" s="5" t="s">
        <v>373</v>
      </c>
      <c r="C354" s="5" t="s">
        <v>26</v>
      </c>
      <c r="D354" s="5" t="s">
        <v>27</v>
      </c>
      <c r="E354" s="5">
        <v>1</v>
      </c>
      <c r="F354" s="5">
        <v>0</v>
      </c>
      <c r="G354" s="5">
        <v>1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10</v>
      </c>
      <c r="Q354" s="5">
        <v>20</v>
      </c>
      <c r="R354" s="5">
        <v>25</v>
      </c>
      <c r="S354" s="5" t="s">
        <v>26</v>
      </c>
      <c r="T354" s="5"/>
    </row>
    <row r="355" spans="1:20" x14ac:dyDescent="0.25">
      <c r="A355" s="5">
        <f>348</f>
      </c>
      <c r="B355" s="5" t="s">
        <v>374</v>
      </c>
      <c r="C355" s="5" t="s">
        <v>26</v>
      </c>
      <c r="D355" s="5" t="s">
        <v>27</v>
      </c>
      <c r="E355" s="5">
        <v>1</v>
      </c>
      <c r="F355" s="5">
        <v>0</v>
      </c>
      <c r="G355" s="5">
        <v>1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10</v>
      </c>
      <c r="Q355" s="5">
        <v>20</v>
      </c>
      <c r="R355" s="5">
        <v>25</v>
      </c>
      <c r="S355" s="5" t="s">
        <v>26</v>
      </c>
      <c r="T355" s="5"/>
    </row>
    <row r="356" spans="1:20" x14ac:dyDescent="0.25">
      <c r="A356" s="5">
        <f>349</f>
      </c>
      <c r="B356" s="5" t="s">
        <v>375</v>
      </c>
      <c r="C356" s="5" t="s">
        <v>26</v>
      </c>
      <c r="D356" s="5" t="s">
        <v>27</v>
      </c>
      <c r="E356" s="5">
        <v>1</v>
      </c>
      <c r="F356" s="5">
        <v>0</v>
      </c>
      <c r="G356" s="5">
        <v>1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10</v>
      </c>
      <c r="Q356" s="5">
        <v>20</v>
      </c>
      <c r="R356" s="5">
        <v>25</v>
      </c>
      <c r="S356" s="5" t="s">
        <v>26</v>
      </c>
      <c r="T356" s="5"/>
    </row>
    <row r="357" spans="1:20" x14ac:dyDescent="0.25">
      <c r="A357" s="5">
        <f>350</f>
      </c>
      <c r="B357" s="5" t="s">
        <v>376</v>
      </c>
      <c r="C357" s="5" t="s">
        <v>26</v>
      </c>
      <c r="D357" s="5" t="s">
        <v>27</v>
      </c>
      <c r="E357" s="5">
        <v>1</v>
      </c>
      <c r="F357" s="5">
        <v>0</v>
      </c>
      <c r="G357" s="5">
        <v>1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10</v>
      </c>
      <c r="Q357" s="5">
        <v>20</v>
      </c>
      <c r="R357" s="5">
        <v>25</v>
      </c>
      <c r="S357" s="5" t="s">
        <v>26</v>
      </c>
      <c r="T357" s="5"/>
    </row>
    <row r="358" spans="1:20" x14ac:dyDescent="0.25">
      <c r="A358" s="5">
        <f>351</f>
      </c>
      <c r="B358" s="5" t="s">
        <v>377</v>
      </c>
      <c r="C358" s="5" t="s">
        <v>26</v>
      </c>
      <c r="D358" s="5" t="s">
        <v>27</v>
      </c>
      <c r="E358" s="5">
        <v>1</v>
      </c>
      <c r="F358" s="5">
        <v>0</v>
      </c>
      <c r="G358" s="5">
        <v>1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10</v>
      </c>
      <c r="Q358" s="5">
        <v>20</v>
      </c>
      <c r="R358" s="5">
        <v>25</v>
      </c>
      <c r="S358" s="5" t="s">
        <v>26</v>
      </c>
      <c r="T358" s="5"/>
    </row>
    <row r="359" spans="1:20" x14ac:dyDescent="0.25">
      <c r="A359" s="5">
        <f>352</f>
      </c>
      <c r="B359" s="5" t="s">
        <v>378</v>
      </c>
      <c r="C359" s="5" t="s">
        <v>26</v>
      </c>
      <c r="D359" s="5" t="s">
        <v>27</v>
      </c>
      <c r="E359" s="5">
        <v>1</v>
      </c>
      <c r="F359" s="5">
        <v>0</v>
      </c>
      <c r="G359" s="5">
        <v>1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10</v>
      </c>
      <c r="Q359" s="5">
        <v>20</v>
      </c>
      <c r="R359" s="5">
        <v>25</v>
      </c>
      <c r="S359" s="5" t="s">
        <v>26</v>
      </c>
      <c r="T359" s="5"/>
    </row>
    <row r="360" spans="1:20" x14ac:dyDescent="0.25">
      <c r="A360" s="5">
        <f>353</f>
      </c>
      <c r="B360" s="5" t="s">
        <v>379</v>
      </c>
      <c r="C360" s="5" t="s">
        <v>26</v>
      </c>
      <c r="D360" s="5" t="s">
        <v>27</v>
      </c>
      <c r="E360" s="5">
        <v>1</v>
      </c>
      <c r="F360" s="5">
        <v>0</v>
      </c>
      <c r="G360" s="5">
        <v>1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10</v>
      </c>
      <c r="Q360" s="5">
        <v>20</v>
      </c>
      <c r="R360" s="5">
        <v>25</v>
      </c>
      <c r="S360" s="5" t="s">
        <v>26</v>
      </c>
      <c r="T360" s="5"/>
    </row>
    <row r="361" spans="1:20" x14ac:dyDescent="0.25">
      <c r="A361" s="5">
        <f>354</f>
      </c>
      <c r="B361" s="5" t="s">
        <v>380</v>
      </c>
      <c r="C361" s="5" t="s">
        <v>26</v>
      </c>
      <c r="D361" s="5" t="s">
        <v>27</v>
      </c>
      <c r="E361" s="5">
        <v>1</v>
      </c>
      <c r="F361" s="5">
        <v>0</v>
      </c>
      <c r="G361" s="5">
        <v>1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10</v>
      </c>
      <c r="Q361" s="5">
        <v>20</v>
      </c>
      <c r="R361" s="5">
        <v>25</v>
      </c>
      <c r="S361" s="5" t="s">
        <v>26</v>
      </c>
      <c r="T361" s="5"/>
    </row>
    <row r="362" spans="1:20" x14ac:dyDescent="0.25">
      <c r="A362" s="5">
        <f>355</f>
      </c>
      <c r="B362" s="5" t="s">
        <v>381</v>
      </c>
      <c r="C362" s="5" t="s">
        <v>26</v>
      </c>
      <c r="D362" s="5" t="s">
        <v>27</v>
      </c>
      <c r="E362" s="5">
        <v>1</v>
      </c>
      <c r="F362" s="5">
        <v>0</v>
      </c>
      <c r="G362" s="5">
        <v>1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10</v>
      </c>
      <c r="Q362" s="5">
        <v>20</v>
      </c>
      <c r="R362" s="5">
        <v>25</v>
      </c>
      <c r="S362" s="5" t="s">
        <v>26</v>
      </c>
      <c r="T362" s="5"/>
    </row>
    <row r="363" spans="1:20" x14ac:dyDescent="0.25">
      <c r="A363" s="5">
        <f>356</f>
      </c>
      <c r="B363" s="5" t="s">
        <v>382</v>
      </c>
      <c r="C363" s="5" t="s">
        <v>26</v>
      </c>
      <c r="D363" s="5" t="s">
        <v>27</v>
      </c>
      <c r="E363" s="5">
        <v>1</v>
      </c>
      <c r="F363" s="5">
        <v>0</v>
      </c>
      <c r="G363" s="5">
        <v>1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10</v>
      </c>
      <c r="Q363" s="5">
        <v>20</v>
      </c>
      <c r="R363" s="5">
        <v>25</v>
      </c>
      <c r="S363" s="5" t="s">
        <v>26</v>
      </c>
      <c r="T363" s="5"/>
    </row>
    <row r="364" spans="1:20" x14ac:dyDescent="0.25">
      <c r="A364" s="5">
        <f>357</f>
      </c>
      <c r="B364" s="5" t="s">
        <v>383</v>
      </c>
      <c r="C364" s="5" t="s">
        <v>26</v>
      </c>
      <c r="D364" s="5" t="s">
        <v>27</v>
      </c>
      <c r="E364" s="5">
        <v>1</v>
      </c>
      <c r="F364" s="5">
        <v>0</v>
      </c>
      <c r="G364" s="5">
        <v>1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10</v>
      </c>
      <c r="Q364" s="5">
        <v>20</v>
      </c>
      <c r="R364" s="5">
        <v>25</v>
      </c>
      <c r="S364" s="5" t="s">
        <v>26</v>
      </c>
      <c r="T364" s="5"/>
    </row>
    <row r="365" spans="1:20" x14ac:dyDescent="0.25">
      <c r="A365" s="5">
        <f>358</f>
      </c>
      <c r="B365" s="5" t="s">
        <v>384</v>
      </c>
      <c r="C365" s="5" t="s">
        <v>26</v>
      </c>
      <c r="D365" s="5" t="s">
        <v>27</v>
      </c>
      <c r="E365" s="5">
        <v>1</v>
      </c>
      <c r="F365" s="5">
        <v>0</v>
      </c>
      <c r="G365" s="5">
        <v>1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10</v>
      </c>
      <c r="Q365" s="5">
        <v>20</v>
      </c>
      <c r="R365" s="5">
        <v>25</v>
      </c>
      <c r="S365" s="5" t="s">
        <v>26</v>
      </c>
      <c r="T365" s="5"/>
    </row>
    <row r="366" spans="1:20" x14ac:dyDescent="0.25">
      <c r="A366" s="5">
        <f>359</f>
      </c>
      <c r="B366" s="5" t="s">
        <v>385</v>
      </c>
      <c r="C366" s="5" t="s">
        <v>26</v>
      </c>
      <c r="D366" s="5" t="s">
        <v>27</v>
      </c>
      <c r="E366" s="5">
        <v>1</v>
      </c>
      <c r="F366" s="5">
        <v>0</v>
      </c>
      <c r="G366" s="5">
        <v>1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10</v>
      </c>
      <c r="Q366" s="5">
        <v>20</v>
      </c>
      <c r="R366" s="5">
        <v>25</v>
      </c>
      <c r="S366" s="5" t="s">
        <v>26</v>
      </c>
      <c r="T366" s="5"/>
    </row>
    <row r="367" spans="1:20" x14ac:dyDescent="0.25">
      <c r="A367" s="5">
        <f>360</f>
      </c>
      <c r="B367" s="5" t="s">
        <v>386</v>
      </c>
      <c r="C367" s="5" t="s">
        <v>26</v>
      </c>
      <c r="D367" s="5" t="s">
        <v>27</v>
      </c>
      <c r="E367" s="5">
        <v>1</v>
      </c>
      <c r="F367" s="5">
        <v>0</v>
      </c>
      <c r="G367" s="5">
        <v>1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10</v>
      </c>
      <c r="Q367" s="5">
        <v>20</v>
      </c>
      <c r="R367" s="5">
        <v>25</v>
      </c>
      <c r="S367" s="5" t="s">
        <v>26</v>
      </c>
      <c r="T367" s="5"/>
    </row>
    <row r="368" spans="1:20" x14ac:dyDescent="0.25">
      <c r="A368" s="5">
        <f>361</f>
      </c>
      <c r="B368" s="5" t="s">
        <v>387</v>
      </c>
      <c r="C368" s="5" t="s">
        <v>26</v>
      </c>
      <c r="D368" s="5" t="s">
        <v>27</v>
      </c>
      <c r="E368" s="5">
        <v>1</v>
      </c>
      <c r="F368" s="5">
        <v>0</v>
      </c>
      <c r="G368" s="5">
        <v>1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10</v>
      </c>
      <c r="Q368" s="5">
        <v>20</v>
      </c>
      <c r="R368" s="5">
        <v>25</v>
      </c>
      <c r="S368" s="5" t="s">
        <v>26</v>
      </c>
      <c r="T368" s="5"/>
    </row>
    <row r="369" spans="1:20" x14ac:dyDescent="0.25">
      <c r="A369" s="5">
        <f>362</f>
      </c>
      <c r="B369" s="5" t="s">
        <v>388</v>
      </c>
      <c r="C369" s="5" t="s">
        <v>26</v>
      </c>
      <c r="D369" s="5" t="s">
        <v>27</v>
      </c>
      <c r="E369" s="5">
        <v>1</v>
      </c>
      <c r="F369" s="5">
        <v>0</v>
      </c>
      <c r="G369" s="5">
        <v>1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10</v>
      </c>
      <c r="Q369" s="5">
        <v>20</v>
      </c>
      <c r="R369" s="5">
        <v>25</v>
      </c>
      <c r="S369" s="5" t="s">
        <v>26</v>
      </c>
      <c r="T369" s="5"/>
    </row>
    <row r="370" spans="1:20" x14ac:dyDescent="0.25">
      <c r="A370" s="5">
        <f>363</f>
      </c>
      <c r="B370" s="5" t="s">
        <v>389</v>
      </c>
      <c r="C370" s="5" t="s">
        <v>26</v>
      </c>
      <c r="D370" s="5" t="s">
        <v>27</v>
      </c>
      <c r="E370" s="5">
        <v>1</v>
      </c>
      <c r="F370" s="5">
        <v>0</v>
      </c>
      <c r="G370" s="5">
        <v>1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10</v>
      </c>
      <c r="Q370" s="5">
        <v>20</v>
      </c>
      <c r="R370" s="5">
        <v>25</v>
      </c>
      <c r="S370" s="5" t="s">
        <v>26</v>
      </c>
      <c r="T370" s="5"/>
    </row>
    <row r="371" spans="1:20" x14ac:dyDescent="0.25">
      <c r="A371" s="5">
        <f>364</f>
      </c>
      <c r="B371" s="5" t="s">
        <v>390</v>
      </c>
      <c r="C371" s="5" t="s">
        <v>26</v>
      </c>
      <c r="D371" s="5" t="s">
        <v>27</v>
      </c>
      <c r="E371" s="5">
        <v>1</v>
      </c>
      <c r="F371" s="5">
        <v>0</v>
      </c>
      <c r="G371" s="5">
        <v>1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10</v>
      </c>
      <c r="Q371" s="5">
        <v>20</v>
      </c>
      <c r="R371" s="5">
        <v>25</v>
      </c>
      <c r="S371" s="5" t="s">
        <v>26</v>
      </c>
      <c r="T371" s="5"/>
    </row>
    <row r="372" spans="1:20" x14ac:dyDescent="0.25">
      <c r="A372" s="5">
        <f>365</f>
      </c>
      <c r="B372" s="5" t="s">
        <v>391</v>
      </c>
      <c r="C372" s="5" t="s">
        <v>26</v>
      </c>
      <c r="D372" s="5" t="s">
        <v>27</v>
      </c>
      <c r="E372" s="5">
        <v>1</v>
      </c>
      <c r="F372" s="5">
        <v>0</v>
      </c>
      <c r="G372" s="5">
        <v>1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10</v>
      </c>
      <c r="Q372" s="5">
        <v>20</v>
      </c>
      <c r="R372" s="5">
        <v>25</v>
      </c>
      <c r="S372" s="5" t="s">
        <v>26</v>
      </c>
      <c r="T372" s="5"/>
    </row>
    <row r="373" spans="1:20" x14ac:dyDescent="0.25">
      <c r="A373" s="5">
        <f>366</f>
      </c>
      <c r="B373" s="5" t="s">
        <v>392</v>
      </c>
      <c r="C373" s="5" t="s">
        <v>26</v>
      </c>
      <c r="D373" s="5" t="s">
        <v>27</v>
      </c>
      <c r="E373" s="5">
        <v>1</v>
      </c>
      <c r="F373" s="5">
        <v>0</v>
      </c>
      <c r="G373" s="5">
        <v>1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10</v>
      </c>
      <c r="Q373" s="5">
        <v>20</v>
      </c>
      <c r="R373" s="5">
        <v>25</v>
      </c>
      <c r="S373" s="5" t="s">
        <v>26</v>
      </c>
      <c r="T373" s="5"/>
    </row>
    <row r="374" spans="1:20" x14ac:dyDescent="0.25">
      <c r="A374" s="5">
        <f>367</f>
      </c>
      <c r="B374" s="5" t="s">
        <v>393</v>
      </c>
      <c r="C374" s="5" t="s">
        <v>26</v>
      </c>
      <c r="D374" s="5" t="s">
        <v>27</v>
      </c>
      <c r="E374" s="5">
        <v>1</v>
      </c>
      <c r="F374" s="5">
        <v>0</v>
      </c>
      <c r="G374" s="5">
        <v>1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10</v>
      </c>
      <c r="Q374" s="5">
        <v>20</v>
      </c>
      <c r="R374" s="5">
        <v>25</v>
      </c>
      <c r="S374" s="5" t="s">
        <v>26</v>
      </c>
      <c r="T374" s="5"/>
    </row>
    <row r="375" spans="1:20" x14ac:dyDescent="0.25">
      <c r="A375" s="5">
        <f>368</f>
      </c>
      <c r="B375" s="5" t="s">
        <v>394</v>
      </c>
      <c r="C375" s="5" t="s">
        <v>26</v>
      </c>
      <c r="D375" s="5" t="s">
        <v>27</v>
      </c>
      <c r="E375" s="5">
        <v>1</v>
      </c>
      <c r="F375" s="5">
        <v>0</v>
      </c>
      <c r="G375" s="5">
        <v>1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10</v>
      </c>
      <c r="Q375" s="5">
        <v>20</v>
      </c>
      <c r="R375" s="5">
        <v>25</v>
      </c>
      <c r="S375" s="5" t="s">
        <v>26</v>
      </c>
      <c r="T375" s="5"/>
    </row>
    <row r="376" spans="1:20" x14ac:dyDescent="0.25">
      <c r="A376" s="5">
        <f>369</f>
      </c>
      <c r="B376" s="5" t="s">
        <v>395</v>
      </c>
      <c r="C376" s="5" t="s">
        <v>26</v>
      </c>
      <c r="D376" s="5" t="s">
        <v>27</v>
      </c>
      <c r="E376" s="5">
        <v>1</v>
      </c>
      <c r="F376" s="5">
        <v>0</v>
      </c>
      <c r="G376" s="5">
        <v>1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10</v>
      </c>
      <c r="Q376" s="5">
        <v>20</v>
      </c>
      <c r="R376" s="5">
        <v>25</v>
      </c>
      <c r="S376" s="5" t="s">
        <v>26</v>
      </c>
      <c r="T376" s="5"/>
    </row>
    <row r="377" spans="1:20" x14ac:dyDescent="0.25">
      <c r="A377" s="5">
        <f>370</f>
      </c>
      <c r="B377" s="5" t="s">
        <v>396</v>
      </c>
      <c r="C377" s="5" t="s">
        <v>26</v>
      </c>
      <c r="D377" s="5" t="s">
        <v>27</v>
      </c>
      <c r="E377" s="5">
        <v>1</v>
      </c>
      <c r="F377" s="5">
        <v>0</v>
      </c>
      <c r="G377" s="5">
        <v>1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10</v>
      </c>
      <c r="Q377" s="5">
        <v>20</v>
      </c>
      <c r="R377" s="5">
        <v>25</v>
      </c>
      <c r="S377" s="5" t="s">
        <v>26</v>
      </c>
      <c r="T377" s="5"/>
    </row>
    <row r="378" spans="1:20" x14ac:dyDescent="0.25">
      <c r="A378" s="5">
        <f>371</f>
      </c>
      <c r="B378" s="5" t="s">
        <v>397</v>
      </c>
      <c r="C378" s="5" t="s">
        <v>26</v>
      </c>
      <c r="D378" s="5" t="s">
        <v>27</v>
      </c>
      <c r="E378" s="5">
        <v>1</v>
      </c>
      <c r="F378" s="5">
        <v>0</v>
      </c>
      <c r="G378" s="5">
        <v>1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10</v>
      </c>
      <c r="Q378" s="5">
        <v>20</v>
      </c>
      <c r="R378" s="5">
        <v>25</v>
      </c>
      <c r="S378" s="5" t="s">
        <v>26</v>
      </c>
      <c r="T378" s="5"/>
    </row>
    <row r="379" spans="1:20" x14ac:dyDescent="0.25">
      <c r="A379" s="5">
        <f>372</f>
      </c>
      <c r="B379" s="5" t="s">
        <v>398</v>
      </c>
      <c r="C379" s="5" t="s">
        <v>26</v>
      </c>
      <c r="D379" s="5" t="s">
        <v>27</v>
      </c>
      <c r="E379" s="5">
        <v>1</v>
      </c>
      <c r="F379" s="5">
        <v>0</v>
      </c>
      <c r="G379" s="5">
        <v>1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10</v>
      </c>
      <c r="Q379" s="5">
        <v>20</v>
      </c>
      <c r="R379" s="5">
        <v>25</v>
      </c>
      <c r="S379" s="5" t="s">
        <v>26</v>
      </c>
      <c r="T379" s="5"/>
    </row>
    <row r="380" spans="1:20" x14ac:dyDescent="0.25">
      <c r="A380" s="5">
        <f>373</f>
      </c>
      <c r="B380" s="5" t="s">
        <v>399</v>
      </c>
      <c r="C380" s="5" t="s">
        <v>26</v>
      </c>
      <c r="D380" s="5" t="s">
        <v>27</v>
      </c>
      <c r="E380" s="5">
        <v>1</v>
      </c>
      <c r="F380" s="5">
        <v>0</v>
      </c>
      <c r="G380" s="5">
        <v>1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10</v>
      </c>
      <c r="Q380" s="5">
        <v>20</v>
      </c>
      <c r="R380" s="5">
        <v>25</v>
      </c>
      <c r="S380" s="5" t="s">
        <v>26</v>
      </c>
      <c r="T380" s="5"/>
    </row>
    <row r="381" spans="1:20" x14ac:dyDescent="0.25">
      <c r="A381" s="5">
        <f>374</f>
      </c>
      <c r="B381" s="5" t="s">
        <v>400</v>
      </c>
      <c r="C381" s="5" t="s">
        <v>26</v>
      </c>
      <c r="D381" s="5" t="s">
        <v>27</v>
      </c>
      <c r="E381" s="5">
        <v>1</v>
      </c>
      <c r="F381" s="5">
        <v>0</v>
      </c>
      <c r="G381" s="5">
        <v>1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10</v>
      </c>
      <c r="Q381" s="5">
        <v>20</v>
      </c>
      <c r="R381" s="5">
        <v>25</v>
      </c>
      <c r="S381" s="5" t="s">
        <v>26</v>
      </c>
      <c r="T381" s="5"/>
    </row>
    <row r="382" spans="1:20" x14ac:dyDescent="0.25">
      <c r="A382" s="5">
        <f>375</f>
      </c>
      <c r="B382" s="5" t="s">
        <v>401</v>
      </c>
      <c r="C382" s="5" t="s">
        <v>26</v>
      </c>
      <c r="D382" s="5" t="s">
        <v>27</v>
      </c>
      <c r="E382" s="5">
        <v>1</v>
      </c>
      <c r="F382" s="5">
        <v>0</v>
      </c>
      <c r="G382" s="5">
        <v>1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10</v>
      </c>
      <c r="Q382" s="5">
        <v>20</v>
      </c>
      <c r="R382" s="5">
        <v>25</v>
      </c>
      <c r="S382" s="5" t="s">
        <v>26</v>
      </c>
      <c r="T382" s="5"/>
    </row>
    <row r="383" spans="1:20" x14ac:dyDescent="0.25">
      <c r="A383" s="5">
        <f>376</f>
      </c>
      <c r="B383" s="5" t="s">
        <v>402</v>
      </c>
      <c r="C383" s="5" t="s">
        <v>26</v>
      </c>
      <c r="D383" s="5" t="s">
        <v>27</v>
      </c>
      <c r="E383" s="5">
        <v>1</v>
      </c>
      <c r="F383" s="5">
        <v>0</v>
      </c>
      <c r="G383" s="5">
        <v>1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10</v>
      </c>
      <c r="Q383" s="5">
        <v>20</v>
      </c>
      <c r="R383" s="5">
        <v>25</v>
      </c>
      <c r="S383" s="5" t="s">
        <v>26</v>
      </c>
      <c r="T383" s="5"/>
    </row>
    <row r="384" spans="1:20" x14ac:dyDescent="0.25">
      <c r="A384" s="5">
        <f>377</f>
      </c>
      <c r="B384" s="5" t="s">
        <v>403</v>
      </c>
      <c r="C384" s="5" t="s">
        <v>26</v>
      </c>
      <c r="D384" s="5" t="s">
        <v>27</v>
      </c>
      <c r="E384" s="5">
        <v>1</v>
      </c>
      <c r="F384" s="5">
        <v>0</v>
      </c>
      <c r="G384" s="5">
        <v>1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10</v>
      </c>
      <c r="Q384" s="5">
        <v>20</v>
      </c>
      <c r="R384" s="5">
        <v>25</v>
      </c>
      <c r="S384" s="5" t="s">
        <v>26</v>
      </c>
      <c r="T384" s="5"/>
    </row>
    <row r="385" spans="1:20" x14ac:dyDescent="0.25">
      <c r="A385" s="5">
        <f>378</f>
      </c>
      <c r="B385" s="5" t="s">
        <v>404</v>
      </c>
      <c r="C385" s="5" t="s">
        <v>26</v>
      </c>
      <c r="D385" s="5" t="s">
        <v>27</v>
      </c>
      <c r="E385" s="5">
        <v>1</v>
      </c>
      <c r="F385" s="5">
        <v>0</v>
      </c>
      <c r="G385" s="5">
        <v>1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10</v>
      </c>
      <c r="Q385" s="5">
        <v>20</v>
      </c>
      <c r="R385" s="5">
        <v>25</v>
      </c>
      <c r="S385" s="5" t="s">
        <v>26</v>
      </c>
      <c r="T385" s="5"/>
    </row>
    <row r="386" spans="1:20" x14ac:dyDescent="0.25">
      <c r="A386" s="5">
        <f>379</f>
      </c>
      <c r="B386" s="5" t="s">
        <v>405</v>
      </c>
      <c r="C386" s="5" t="s">
        <v>26</v>
      </c>
      <c r="D386" s="5" t="s">
        <v>27</v>
      </c>
      <c r="E386" s="5">
        <v>1</v>
      </c>
      <c r="F386" s="5">
        <v>0</v>
      </c>
      <c r="G386" s="5">
        <v>1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10</v>
      </c>
      <c r="Q386" s="5">
        <v>20</v>
      </c>
      <c r="R386" s="5">
        <v>25</v>
      </c>
      <c r="S386" s="5" t="s">
        <v>26</v>
      </c>
      <c r="T386" s="5"/>
    </row>
    <row r="387" spans="1:20" x14ac:dyDescent="0.25">
      <c r="A387" s="5">
        <f>380</f>
      </c>
      <c r="B387" s="5" t="s">
        <v>406</v>
      </c>
      <c r="C387" s="5" t="s">
        <v>26</v>
      </c>
      <c r="D387" s="5" t="s">
        <v>27</v>
      </c>
      <c r="E387" s="5">
        <v>1</v>
      </c>
      <c r="F387" s="5">
        <v>0</v>
      </c>
      <c r="G387" s="5">
        <v>1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10</v>
      </c>
      <c r="Q387" s="5">
        <v>20</v>
      </c>
      <c r="R387" s="5">
        <v>25</v>
      </c>
      <c r="S387" s="5" t="s">
        <v>26</v>
      </c>
      <c r="T387" s="5"/>
    </row>
    <row r="388" spans="1:20" x14ac:dyDescent="0.25">
      <c r="A388" s="5">
        <f>381</f>
      </c>
      <c r="B388" s="5" t="s">
        <v>407</v>
      </c>
      <c r="C388" s="5" t="s">
        <v>26</v>
      </c>
      <c r="D388" s="5" t="s">
        <v>27</v>
      </c>
      <c r="E388" s="5">
        <v>1</v>
      </c>
      <c r="F388" s="5">
        <v>0</v>
      </c>
      <c r="G388" s="5">
        <v>1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10</v>
      </c>
      <c r="Q388" s="5">
        <v>20</v>
      </c>
      <c r="R388" s="5">
        <v>25</v>
      </c>
      <c r="S388" s="5" t="s">
        <v>26</v>
      </c>
      <c r="T388" s="5"/>
    </row>
    <row r="389" spans="1:20" x14ac:dyDescent="0.25">
      <c r="A389" s="5">
        <f>382</f>
      </c>
      <c r="B389" s="5" t="s">
        <v>408</v>
      </c>
      <c r="C389" s="5" t="s">
        <v>26</v>
      </c>
      <c r="D389" s="5" t="s">
        <v>27</v>
      </c>
      <c r="E389" s="5">
        <v>1</v>
      </c>
      <c r="F389" s="5">
        <v>0</v>
      </c>
      <c r="G389" s="5">
        <v>1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10</v>
      </c>
      <c r="Q389" s="5">
        <v>20</v>
      </c>
      <c r="R389" s="5">
        <v>25</v>
      </c>
      <c r="S389" s="5" t="s">
        <v>26</v>
      </c>
      <c r="T389" s="5"/>
    </row>
    <row r="390" spans="1:20" x14ac:dyDescent="0.25">
      <c r="A390" s="5">
        <f>383</f>
      </c>
      <c r="B390" s="5" t="s">
        <v>409</v>
      </c>
      <c r="C390" s="5" t="s">
        <v>26</v>
      </c>
      <c r="D390" s="5" t="s">
        <v>27</v>
      </c>
      <c r="E390" s="5">
        <v>1</v>
      </c>
      <c r="F390" s="5">
        <v>0</v>
      </c>
      <c r="G390" s="5">
        <v>1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10</v>
      </c>
      <c r="Q390" s="5">
        <v>20</v>
      </c>
      <c r="R390" s="5">
        <v>25</v>
      </c>
      <c r="S390" s="5" t="s">
        <v>26</v>
      </c>
      <c r="T390" s="5"/>
    </row>
    <row r="391" spans="1:20" x14ac:dyDescent="0.25">
      <c r="A391" s="5">
        <f>384</f>
      </c>
      <c r="B391" s="5" t="s">
        <v>410</v>
      </c>
      <c r="C391" s="5" t="s">
        <v>26</v>
      </c>
      <c r="D391" s="5" t="s">
        <v>27</v>
      </c>
      <c r="E391" s="5">
        <v>1</v>
      </c>
      <c r="F391" s="5">
        <v>0</v>
      </c>
      <c r="G391" s="5">
        <v>1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10</v>
      </c>
      <c r="Q391" s="5">
        <v>20</v>
      </c>
      <c r="R391" s="5">
        <v>25</v>
      </c>
      <c r="S391" s="5" t="s">
        <v>26</v>
      </c>
      <c r="T391" s="5"/>
    </row>
    <row r="392" spans="1:20" x14ac:dyDescent="0.25">
      <c r="A392" s="5">
        <f>385</f>
      </c>
      <c r="B392" s="5" t="s">
        <v>411</v>
      </c>
      <c r="C392" s="5" t="s">
        <v>26</v>
      </c>
      <c r="D392" s="5" t="s">
        <v>27</v>
      </c>
      <c r="E392" s="5">
        <v>1</v>
      </c>
      <c r="F392" s="5">
        <v>0</v>
      </c>
      <c r="G392" s="5">
        <v>1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10</v>
      </c>
      <c r="Q392" s="5">
        <v>20</v>
      </c>
      <c r="R392" s="5">
        <v>25</v>
      </c>
      <c r="S392" s="5" t="s">
        <v>26</v>
      </c>
      <c r="T392" s="5"/>
    </row>
    <row r="393" spans="1:20" x14ac:dyDescent="0.25">
      <c r="A393" s="5">
        <f>386</f>
      </c>
      <c r="B393" s="5" t="s">
        <v>412</v>
      </c>
      <c r="C393" s="5" t="s">
        <v>26</v>
      </c>
      <c r="D393" s="5" t="s">
        <v>27</v>
      </c>
      <c r="E393" s="5">
        <v>1</v>
      </c>
      <c r="F393" s="5">
        <v>0</v>
      </c>
      <c r="G393" s="5">
        <v>1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10</v>
      </c>
      <c r="Q393" s="5">
        <v>20</v>
      </c>
      <c r="R393" s="5">
        <v>25</v>
      </c>
      <c r="S393" s="5" t="s">
        <v>26</v>
      </c>
      <c r="T393" s="5"/>
    </row>
    <row r="394" spans="1:20" x14ac:dyDescent="0.25">
      <c r="A394" s="5">
        <f>387</f>
      </c>
      <c r="B394" s="5" t="s">
        <v>413</v>
      </c>
      <c r="C394" s="5" t="s">
        <v>26</v>
      </c>
      <c r="D394" s="5" t="s">
        <v>27</v>
      </c>
      <c r="E394" s="5">
        <v>1</v>
      </c>
      <c r="F394" s="5">
        <v>0</v>
      </c>
      <c r="G394" s="5">
        <v>1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10</v>
      </c>
      <c r="Q394" s="5">
        <v>20</v>
      </c>
      <c r="R394" s="5">
        <v>25</v>
      </c>
      <c r="S394" s="5" t="s">
        <v>26</v>
      </c>
      <c r="T394" s="5"/>
    </row>
    <row r="395" spans="1:20" x14ac:dyDescent="0.25">
      <c r="A395" s="5">
        <f>388</f>
      </c>
      <c r="B395" s="5" t="s">
        <v>414</v>
      </c>
      <c r="C395" s="5" t="s">
        <v>26</v>
      </c>
      <c r="D395" s="5" t="s">
        <v>27</v>
      </c>
      <c r="E395" s="5">
        <v>1</v>
      </c>
      <c r="F395" s="5">
        <v>0</v>
      </c>
      <c r="G395" s="5">
        <v>1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10</v>
      </c>
      <c r="Q395" s="5">
        <v>20</v>
      </c>
      <c r="R395" s="5">
        <v>25</v>
      </c>
      <c r="S395" s="5" t="s">
        <v>26</v>
      </c>
      <c r="T395" s="5"/>
    </row>
    <row r="396" spans="1:20" x14ac:dyDescent="0.25">
      <c r="A396" s="5">
        <f>389</f>
      </c>
      <c r="B396" s="5" t="s">
        <v>415</v>
      </c>
      <c r="C396" s="5" t="s">
        <v>26</v>
      </c>
      <c r="D396" s="5" t="s">
        <v>27</v>
      </c>
      <c r="E396" s="5">
        <v>1</v>
      </c>
      <c r="F396" s="5">
        <v>0</v>
      </c>
      <c r="G396" s="5">
        <v>1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10</v>
      </c>
      <c r="Q396" s="5">
        <v>20</v>
      </c>
      <c r="R396" s="5">
        <v>25</v>
      </c>
      <c r="S396" s="5" t="s">
        <v>26</v>
      </c>
      <c r="T396" s="5"/>
    </row>
    <row r="397" spans="1:20" x14ac:dyDescent="0.25">
      <c r="A397" s="5">
        <f>390</f>
      </c>
      <c r="B397" s="5" t="s">
        <v>416</v>
      </c>
      <c r="C397" s="5" t="s">
        <v>26</v>
      </c>
      <c r="D397" s="5" t="s">
        <v>27</v>
      </c>
      <c r="E397" s="5">
        <v>1</v>
      </c>
      <c r="F397" s="5">
        <v>0</v>
      </c>
      <c r="G397" s="5">
        <v>1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10</v>
      </c>
      <c r="Q397" s="5">
        <v>20</v>
      </c>
      <c r="R397" s="5">
        <v>25</v>
      </c>
      <c r="S397" s="5" t="s">
        <v>26</v>
      </c>
      <c r="T397" s="5"/>
    </row>
    <row r="398" spans="1:20" x14ac:dyDescent="0.25">
      <c r="A398" s="5">
        <f>391</f>
      </c>
      <c r="B398" s="5" t="s">
        <v>417</v>
      </c>
      <c r="C398" s="5" t="s">
        <v>26</v>
      </c>
      <c r="D398" s="5" t="s">
        <v>27</v>
      </c>
      <c r="E398" s="5">
        <v>1</v>
      </c>
      <c r="F398" s="5">
        <v>0</v>
      </c>
      <c r="G398" s="5">
        <v>1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10</v>
      </c>
      <c r="Q398" s="5">
        <v>20</v>
      </c>
      <c r="R398" s="5">
        <v>25</v>
      </c>
      <c r="S398" s="5" t="s">
        <v>26</v>
      </c>
      <c r="T398" s="5"/>
    </row>
    <row r="399" spans="1:20" x14ac:dyDescent="0.25">
      <c r="A399" s="5">
        <f>392</f>
      </c>
      <c r="B399" s="5" t="s">
        <v>418</v>
      </c>
      <c r="C399" s="5" t="s">
        <v>26</v>
      </c>
      <c r="D399" s="5" t="s">
        <v>27</v>
      </c>
      <c r="E399" s="5">
        <v>1</v>
      </c>
      <c r="F399" s="5">
        <v>0</v>
      </c>
      <c r="G399" s="5">
        <v>1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10</v>
      </c>
      <c r="Q399" s="5">
        <v>20</v>
      </c>
      <c r="R399" s="5">
        <v>25</v>
      </c>
      <c r="S399" s="5" t="s">
        <v>26</v>
      </c>
      <c r="T399" s="5"/>
    </row>
    <row r="400" spans="1:20" x14ac:dyDescent="0.25">
      <c r="A400" s="5">
        <f>393</f>
      </c>
      <c r="B400" s="5" t="s">
        <v>419</v>
      </c>
      <c r="C400" s="5" t="s">
        <v>26</v>
      </c>
      <c r="D400" s="5" t="s">
        <v>27</v>
      </c>
      <c r="E400" s="5">
        <v>1</v>
      </c>
      <c r="F400" s="5">
        <v>0</v>
      </c>
      <c r="G400" s="5">
        <v>1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10</v>
      </c>
      <c r="Q400" s="5">
        <v>20</v>
      </c>
      <c r="R400" s="5">
        <v>25</v>
      </c>
      <c r="S400" s="5" t="s">
        <v>26</v>
      </c>
      <c r="T400" s="5"/>
    </row>
    <row r="401" spans="1:20" x14ac:dyDescent="0.25">
      <c r="A401" s="5">
        <f>394</f>
      </c>
      <c r="B401" s="5" t="s">
        <v>420</v>
      </c>
      <c r="C401" s="5" t="s">
        <v>26</v>
      </c>
      <c r="D401" s="5" t="s">
        <v>27</v>
      </c>
      <c r="E401" s="5">
        <v>1</v>
      </c>
      <c r="F401" s="5">
        <v>0</v>
      </c>
      <c r="G401" s="5">
        <v>1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10</v>
      </c>
      <c r="Q401" s="5">
        <v>20</v>
      </c>
      <c r="R401" s="5">
        <v>25</v>
      </c>
      <c r="S401" s="5" t="s">
        <v>26</v>
      </c>
      <c r="T401" s="5"/>
    </row>
    <row r="402" spans="1:20" x14ac:dyDescent="0.25">
      <c r="A402" s="5">
        <f>395</f>
      </c>
      <c r="B402" s="5" t="s">
        <v>421</v>
      </c>
      <c r="C402" s="5" t="s">
        <v>26</v>
      </c>
      <c r="D402" s="5" t="s">
        <v>27</v>
      </c>
      <c r="E402" s="5">
        <v>1</v>
      </c>
      <c r="F402" s="5">
        <v>0</v>
      </c>
      <c r="G402" s="5">
        <v>1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10</v>
      </c>
      <c r="Q402" s="5">
        <v>20</v>
      </c>
      <c r="R402" s="5">
        <v>25</v>
      </c>
      <c r="S402" s="5" t="s">
        <v>26</v>
      </c>
      <c r="T402" s="5"/>
    </row>
    <row r="403" spans="1:20" x14ac:dyDescent="0.25">
      <c r="A403" s="5">
        <f>396</f>
      </c>
      <c r="B403" s="5" t="s">
        <v>422</v>
      </c>
      <c r="C403" s="5" t="s">
        <v>26</v>
      </c>
      <c r="D403" s="5" t="s">
        <v>27</v>
      </c>
      <c r="E403" s="5">
        <v>1</v>
      </c>
      <c r="F403" s="5">
        <v>0</v>
      </c>
      <c r="G403" s="5">
        <v>1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10</v>
      </c>
      <c r="Q403" s="5">
        <v>20</v>
      </c>
      <c r="R403" s="5">
        <v>25</v>
      </c>
      <c r="S403" s="5" t="s">
        <v>26</v>
      </c>
      <c r="T403" s="5"/>
    </row>
    <row r="404" spans="1:20" x14ac:dyDescent="0.25">
      <c r="A404" s="5">
        <f>397</f>
      </c>
      <c r="B404" s="5" t="s">
        <v>423</v>
      </c>
      <c r="C404" s="5" t="s">
        <v>26</v>
      </c>
      <c r="D404" s="5" t="s">
        <v>27</v>
      </c>
      <c r="E404" s="5">
        <v>1</v>
      </c>
      <c r="F404" s="5">
        <v>0</v>
      </c>
      <c r="G404" s="5">
        <v>1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10</v>
      </c>
      <c r="Q404" s="5">
        <v>20</v>
      </c>
      <c r="R404" s="5">
        <v>25</v>
      </c>
      <c r="S404" s="5" t="s">
        <v>26</v>
      </c>
      <c r="T404" s="5"/>
    </row>
    <row r="405" spans="1:20" x14ac:dyDescent="0.25">
      <c r="A405" s="5">
        <f>398</f>
      </c>
      <c r="B405" s="5" t="s">
        <v>424</v>
      </c>
      <c r="C405" s="5" t="s">
        <v>26</v>
      </c>
      <c r="D405" s="5" t="s">
        <v>27</v>
      </c>
      <c r="E405" s="5">
        <v>1</v>
      </c>
      <c r="F405" s="5">
        <v>0</v>
      </c>
      <c r="G405" s="5">
        <v>1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10</v>
      </c>
      <c r="Q405" s="5">
        <v>20</v>
      </c>
      <c r="R405" s="5">
        <v>25</v>
      </c>
      <c r="S405" s="5" t="s">
        <v>26</v>
      </c>
      <c r="T405" s="5"/>
    </row>
    <row r="406" spans="1:20" x14ac:dyDescent="0.25">
      <c r="A406" s="5">
        <f>399</f>
      </c>
      <c r="B406" s="5" t="s">
        <v>425</v>
      </c>
      <c r="C406" s="5" t="s">
        <v>26</v>
      </c>
      <c r="D406" s="5" t="s">
        <v>27</v>
      </c>
      <c r="E406" s="5">
        <v>1</v>
      </c>
      <c r="F406" s="5">
        <v>0</v>
      </c>
      <c r="G406" s="5">
        <v>1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10</v>
      </c>
      <c r="Q406" s="5">
        <v>20</v>
      </c>
      <c r="R406" s="5">
        <v>25</v>
      </c>
      <c r="S406" s="5" t="s">
        <v>26</v>
      </c>
      <c r="T406" s="5"/>
    </row>
    <row r="407" spans="1:20" x14ac:dyDescent="0.25">
      <c r="A407" s="5">
        <f>400</f>
      </c>
      <c r="B407" s="5" t="s">
        <v>426</v>
      </c>
      <c r="C407" s="5" t="s">
        <v>26</v>
      </c>
      <c r="D407" s="5" t="s">
        <v>27</v>
      </c>
      <c r="E407" s="5">
        <v>1</v>
      </c>
      <c r="F407" s="5">
        <v>0</v>
      </c>
      <c r="G407" s="5">
        <v>1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10</v>
      </c>
      <c r="Q407" s="5">
        <v>20</v>
      </c>
      <c r="R407" s="5">
        <v>25</v>
      </c>
      <c r="S407" s="5" t="s">
        <v>26</v>
      </c>
      <c r="T407" s="5"/>
    </row>
    <row r="408" spans="1:20" x14ac:dyDescent="0.25">
      <c r="A408" s="5">
        <f>401</f>
      </c>
      <c r="B408" s="5" t="s">
        <v>427</v>
      </c>
      <c r="C408" s="5" t="s">
        <v>26</v>
      </c>
      <c r="D408" s="5" t="s">
        <v>27</v>
      </c>
      <c r="E408" s="5">
        <v>1</v>
      </c>
      <c r="F408" s="5">
        <v>0</v>
      </c>
      <c r="G408" s="5">
        <v>1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10</v>
      </c>
      <c r="Q408" s="5">
        <v>20</v>
      </c>
      <c r="R408" s="5">
        <v>25</v>
      </c>
      <c r="S408" s="5" t="s">
        <v>26</v>
      </c>
      <c r="T408" s="5"/>
    </row>
    <row r="409" spans="1:20" x14ac:dyDescent="0.25">
      <c r="A409" s="5">
        <f>402</f>
      </c>
      <c r="B409" s="5" t="s">
        <v>428</v>
      </c>
      <c r="C409" s="5" t="s">
        <v>26</v>
      </c>
      <c r="D409" s="5" t="s">
        <v>27</v>
      </c>
      <c r="E409" s="5">
        <v>1</v>
      </c>
      <c r="F409" s="5">
        <v>0</v>
      </c>
      <c r="G409" s="5">
        <v>1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10</v>
      </c>
      <c r="Q409" s="5">
        <v>20</v>
      </c>
      <c r="R409" s="5">
        <v>25</v>
      </c>
      <c r="S409" s="5" t="s">
        <v>26</v>
      </c>
      <c r="T409" s="5"/>
    </row>
    <row r="410" spans="1:20" x14ac:dyDescent="0.25">
      <c r="A410" s="5">
        <f>403</f>
      </c>
      <c r="B410" s="5" t="s">
        <v>429</v>
      </c>
      <c r="C410" s="5" t="s">
        <v>26</v>
      </c>
      <c r="D410" s="5" t="s">
        <v>27</v>
      </c>
      <c r="E410" s="5">
        <v>1</v>
      </c>
      <c r="F410" s="5">
        <v>0</v>
      </c>
      <c r="G410" s="5">
        <v>1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10</v>
      </c>
      <c r="Q410" s="5">
        <v>20</v>
      </c>
      <c r="R410" s="5">
        <v>25</v>
      </c>
      <c r="S410" s="5" t="s">
        <v>26</v>
      </c>
      <c r="T410" s="5"/>
    </row>
    <row r="411" spans="1:20" x14ac:dyDescent="0.25">
      <c r="A411" s="5">
        <f>404</f>
      </c>
      <c r="B411" s="5" t="s">
        <v>430</v>
      </c>
      <c r="C411" s="5" t="s">
        <v>26</v>
      </c>
      <c r="D411" s="5" t="s">
        <v>27</v>
      </c>
      <c r="E411" s="5">
        <v>1</v>
      </c>
      <c r="F411" s="5">
        <v>0</v>
      </c>
      <c r="G411" s="5">
        <v>1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10</v>
      </c>
      <c r="Q411" s="5">
        <v>20</v>
      </c>
      <c r="R411" s="5">
        <v>25</v>
      </c>
      <c r="S411" s="5" t="s">
        <v>26</v>
      </c>
      <c r="T411" s="5"/>
    </row>
    <row r="412" spans="1:20" x14ac:dyDescent="0.25">
      <c r="A412" s="5">
        <f>405</f>
      </c>
      <c r="B412" s="5" t="s">
        <v>431</v>
      </c>
      <c r="C412" s="5" t="s">
        <v>26</v>
      </c>
      <c r="D412" s="5" t="s">
        <v>27</v>
      </c>
      <c r="E412" s="5">
        <v>1</v>
      </c>
      <c r="F412" s="5">
        <v>0</v>
      </c>
      <c r="G412" s="5">
        <v>1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10</v>
      </c>
      <c r="Q412" s="5">
        <v>20</v>
      </c>
      <c r="R412" s="5">
        <v>25</v>
      </c>
      <c r="S412" s="5" t="s">
        <v>26</v>
      </c>
      <c r="T412" s="5"/>
    </row>
    <row r="413" spans="1:20" x14ac:dyDescent="0.25">
      <c r="A413" s="5">
        <f>406</f>
      </c>
      <c r="B413" s="5" t="s">
        <v>432</v>
      </c>
      <c r="C413" s="5" t="s">
        <v>26</v>
      </c>
      <c r="D413" s="5" t="s">
        <v>27</v>
      </c>
      <c r="E413" s="5">
        <v>1</v>
      </c>
      <c r="F413" s="5">
        <v>0</v>
      </c>
      <c r="G413" s="5">
        <v>1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10</v>
      </c>
      <c r="Q413" s="5">
        <v>20</v>
      </c>
      <c r="R413" s="5">
        <v>25</v>
      </c>
      <c r="S413" s="5" t="s">
        <v>26</v>
      </c>
      <c r="T413" s="5"/>
    </row>
    <row r="414" spans="1:20" x14ac:dyDescent="0.25">
      <c r="A414" s="5">
        <f>407</f>
      </c>
      <c r="B414" s="5" t="s">
        <v>433</v>
      </c>
      <c r="C414" s="5" t="s">
        <v>26</v>
      </c>
      <c r="D414" s="5" t="s">
        <v>27</v>
      </c>
      <c r="E414" s="5">
        <v>1</v>
      </c>
      <c r="F414" s="5">
        <v>0</v>
      </c>
      <c r="G414" s="5">
        <v>1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10</v>
      </c>
      <c r="Q414" s="5">
        <v>20</v>
      </c>
      <c r="R414" s="5">
        <v>25</v>
      </c>
      <c r="S414" s="5" t="s">
        <v>26</v>
      </c>
      <c r="T414" s="5"/>
    </row>
    <row r="415" spans="1:20" x14ac:dyDescent="0.25">
      <c r="A415" s="5">
        <f>408</f>
      </c>
      <c r="B415" s="5" t="s">
        <v>434</v>
      </c>
      <c r="C415" s="5" t="s">
        <v>26</v>
      </c>
      <c r="D415" s="5" t="s">
        <v>27</v>
      </c>
      <c r="E415" s="5">
        <v>1</v>
      </c>
      <c r="F415" s="5">
        <v>0</v>
      </c>
      <c r="G415" s="5">
        <v>1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10</v>
      </c>
      <c r="Q415" s="5">
        <v>20</v>
      </c>
      <c r="R415" s="5">
        <v>25</v>
      </c>
      <c r="S415" s="5" t="s">
        <v>26</v>
      </c>
      <c r="T415" s="5"/>
    </row>
    <row r="416" spans="1:20" x14ac:dyDescent="0.25">
      <c r="A416" s="5">
        <f>409</f>
      </c>
      <c r="B416" s="5" t="s">
        <v>435</v>
      </c>
      <c r="C416" s="5" t="s">
        <v>26</v>
      </c>
      <c r="D416" s="5" t="s">
        <v>27</v>
      </c>
      <c r="E416" s="5">
        <v>1</v>
      </c>
      <c r="F416" s="5">
        <v>0</v>
      </c>
      <c r="G416" s="5">
        <v>1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10</v>
      </c>
      <c r="Q416" s="5">
        <v>20</v>
      </c>
      <c r="R416" s="5">
        <v>25</v>
      </c>
      <c r="S416" s="5" t="s">
        <v>26</v>
      </c>
      <c r="T416" s="5"/>
    </row>
    <row r="417" spans="1:20" x14ac:dyDescent="0.25">
      <c r="A417" s="5">
        <f>410</f>
      </c>
      <c r="B417" s="5" t="s">
        <v>436</v>
      </c>
      <c r="C417" s="5" t="s">
        <v>26</v>
      </c>
      <c r="D417" s="5" t="s">
        <v>27</v>
      </c>
      <c r="E417" s="5">
        <v>1</v>
      </c>
      <c r="F417" s="5">
        <v>0</v>
      </c>
      <c r="G417" s="5">
        <v>1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10</v>
      </c>
      <c r="Q417" s="5">
        <v>20</v>
      </c>
      <c r="R417" s="5">
        <v>25</v>
      </c>
      <c r="S417" s="5" t="s">
        <v>26</v>
      </c>
      <c r="T417" s="5"/>
    </row>
    <row r="418" spans="1:20" x14ac:dyDescent="0.25">
      <c r="A418" s="5">
        <f>411</f>
      </c>
      <c r="B418" s="5" t="s">
        <v>437</v>
      </c>
      <c r="C418" s="5" t="s">
        <v>26</v>
      </c>
      <c r="D418" s="5" t="s">
        <v>27</v>
      </c>
      <c r="E418" s="5">
        <v>1</v>
      </c>
      <c r="F418" s="5">
        <v>0</v>
      </c>
      <c r="G418" s="5">
        <v>1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10</v>
      </c>
      <c r="Q418" s="5">
        <v>20</v>
      </c>
      <c r="R418" s="5">
        <v>25</v>
      </c>
      <c r="S418" s="5" t="s">
        <v>26</v>
      </c>
      <c r="T418" s="5"/>
    </row>
    <row r="419" spans="1:20" x14ac:dyDescent="0.25">
      <c r="A419" s="5">
        <f>412</f>
      </c>
      <c r="B419" s="5" t="s">
        <v>438</v>
      </c>
      <c r="C419" s="5" t="s">
        <v>26</v>
      </c>
      <c r="D419" s="5" t="s">
        <v>27</v>
      </c>
      <c r="E419" s="5">
        <v>1</v>
      </c>
      <c r="F419" s="5">
        <v>0</v>
      </c>
      <c r="G419" s="5">
        <v>1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10</v>
      </c>
      <c r="Q419" s="5">
        <v>20</v>
      </c>
      <c r="R419" s="5">
        <v>25</v>
      </c>
      <c r="S419" s="5" t="s">
        <v>26</v>
      </c>
      <c r="T419" s="5"/>
    </row>
    <row r="420" spans="1:20" x14ac:dyDescent="0.25">
      <c r="A420" s="5">
        <f>413</f>
      </c>
      <c r="B420" s="5" t="s">
        <v>439</v>
      </c>
      <c r="C420" s="5" t="s">
        <v>26</v>
      </c>
      <c r="D420" s="5" t="s">
        <v>27</v>
      </c>
      <c r="E420" s="5">
        <v>1</v>
      </c>
      <c r="F420" s="5">
        <v>0</v>
      </c>
      <c r="G420" s="5">
        <v>1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10</v>
      </c>
      <c r="Q420" s="5">
        <v>20</v>
      </c>
      <c r="R420" s="5">
        <v>25</v>
      </c>
      <c r="S420" s="5" t="s">
        <v>26</v>
      </c>
      <c r="T420" s="5"/>
    </row>
    <row r="421" spans="1:20" x14ac:dyDescent="0.25">
      <c r="A421" s="5">
        <f>414</f>
      </c>
      <c r="B421" s="5" t="s">
        <v>440</v>
      </c>
      <c r="C421" s="5" t="s">
        <v>26</v>
      </c>
      <c r="D421" s="5" t="s">
        <v>27</v>
      </c>
      <c r="E421" s="5">
        <v>1</v>
      </c>
      <c r="F421" s="5">
        <v>0</v>
      </c>
      <c r="G421" s="5">
        <v>1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10</v>
      </c>
      <c r="Q421" s="5">
        <v>20</v>
      </c>
      <c r="R421" s="5">
        <v>25</v>
      </c>
      <c r="S421" s="5" t="s">
        <v>26</v>
      </c>
      <c r="T421" s="5"/>
    </row>
    <row r="422" spans="1:20" x14ac:dyDescent="0.25">
      <c r="A422" s="5">
        <f>415</f>
      </c>
      <c r="B422" s="5" t="s">
        <v>441</v>
      </c>
      <c r="C422" s="5" t="s">
        <v>26</v>
      </c>
      <c r="D422" s="5" t="s">
        <v>27</v>
      </c>
      <c r="E422" s="5">
        <v>1</v>
      </c>
      <c r="F422" s="5">
        <v>0</v>
      </c>
      <c r="G422" s="5">
        <v>1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10</v>
      </c>
      <c r="Q422" s="5">
        <v>20</v>
      </c>
      <c r="R422" s="5">
        <v>25</v>
      </c>
      <c r="S422" s="5" t="s">
        <v>26</v>
      </c>
      <c r="T422" s="5"/>
    </row>
    <row r="423" spans="1:20" x14ac:dyDescent="0.25">
      <c r="A423" s="5">
        <f>416</f>
      </c>
      <c r="B423" s="5" t="s">
        <v>442</v>
      </c>
      <c r="C423" s="5" t="s">
        <v>26</v>
      </c>
      <c r="D423" s="5" t="s">
        <v>27</v>
      </c>
      <c r="E423" s="5">
        <v>1</v>
      </c>
      <c r="F423" s="5">
        <v>0</v>
      </c>
      <c r="G423" s="5">
        <v>1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10</v>
      </c>
      <c r="Q423" s="5">
        <v>20</v>
      </c>
      <c r="R423" s="5">
        <v>25</v>
      </c>
      <c r="S423" s="5" t="s">
        <v>26</v>
      </c>
      <c r="T423" s="5"/>
    </row>
    <row r="424" spans="1:20" x14ac:dyDescent="0.25">
      <c r="A424" s="5">
        <f>417</f>
      </c>
      <c r="B424" s="5" t="s">
        <v>443</v>
      </c>
      <c r="C424" s="5" t="s">
        <v>26</v>
      </c>
      <c r="D424" s="5" t="s">
        <v>27</v>
      </c>
      <c r="E424" s="5">
        <v>1</v>
      </c>
      <c r="F424" s="5">
        <v>0</v>
      </c>
      <c r="G424" s="5">
        <v>1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10</v>
      </c>
      <c r="Q424" s="5">
        <v>20</v>
      </c>
      <c r="R424" s="5">
        <v>25</v>
      </c>
      <c r="S424" s="5" t="s">
        <v>26</v>
      </c>
      <c r="T424" s="5"/>
    </row>
    <row r="425" spans="1:20" x14ac:dyDescent="0.25">
      <c r="A425" s="5">
        <f>418</f>
      </c>
      <c r="B425" s="5" t="s">
        <v>444</v>
      </c>
      <c r="C425" s="5" t="s">
        <v>26</v>
      </c>
      <c r="D425" s="5" t="s">
        <v>27</v>
      </c>
      <c r="E425" s="5">
        <v>1</v>
      </c>
      <c r="F425" s="5">
        <v>0</v>
      </c>
      <c r="G425" s="5">
        <v>1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10</v>
      </c>
      <c r="Q425" s="5">
        <v>20</v>
      </c>
      <c r="R425" s="5">
        <v>25</v>
      </c>
      <c r="S425" s="5" t="s">
        <v>26</v>
      </c>
      <c r="T425" s="5"/>
    </row>
    <row r="426" spans="1:20" x14ac:dyDescent="0.25">
      <c r="A426" s="5">
        <f>419</f>
      </c>
      <c r="B426" s="5" t="s">
        <v>445</v>
      </c>
      <c r="C426" s="5" t="s">
        <v>26</v>
      </c>
      <c r="D426" s="5" t="s">
        <v>27</v>
      </c>
      <c r="E426" s="5">
        <v>1</v>
      </c>
      <c r="F426" s="5">
        <v>0</v>
      </c>
      <c r="G426" s="5">
        <v>1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10</v>
      </c>
      <c r="Q426" s="5">
        <v>20</v>
      </c>
      <c r="R426" s="5">
        <v>25</v>
      </c>
      <c r="S426" s="5" t="s">
        <v>26</v>
      </c>
      <c r="T426" s="5"/>
    </row>
    <row r="427" spans="1:20" x14ac:dyDescent="0.25">
      <c r="A427" s="5">
        <f>420</f>
      </c>
      <c r="B427" s="5" t="s">
        <v>446</v>
      </c>
      <c r="C427" s="5" t="s">
        <v>26</v>
      </c>
      <c r="D427" s="5" t="s">
        <v>27</v>
      </c>
      <c r="E427" s="5">
        <v>1</v>
      </c>
      <c r="F427" s="5">
        <v>0</v>
      </c>
      <c r="G427" s="5">
        <v>1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10</v>
      </c>
      <c r="Q427" s="5">
        <v>20</v>
      </c>
      <c r="R427" s="5">
        <v>25</v>
      </c>
      <c r="S427" s="5" t="s">
        <v>26</v>
      </c>
      <c r="T427" s="5"/>
    </row>
    <row r="428" spans="1:20" x14ac:dyDescent="0.25">
      <c r="A428" s="5">
        <f>421</f>
      </c>
      <c r="B428" s="5" t="s">
        <v>447</v>
      </c>
      <c r="C428" s="5" t="s">
        <v>26</v>
      </c>
      <c r="D428" s="5" t="s">
        <v>27</v>
      </c>
      <c r="E428" s="5">
        <v>1</v>
      </c>
      <c r="F428" s="5">
        <v>0</v>
      </c>
      <c r="G428" s="5">
        <v>1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10</v>
      </c>
      <c r="Q428" s="5">
        <v>20</v>
      </c>
      <c r="R428" s="5">
        <v>25</v>
      </c>
      <c r="S428" s="5" t="s">
        <v>26</v>
      </c>
      <c r="T428" s="5"/>
    </row>
    <row r="429" spans="1:20" x14ac:dyDescent="0.25">
      <c r="A429" s="5">
        <f>422</f>
      </c>
      <c r="B429" s="5" t="s">
        <v>448</v>
      </c>
      <c r="C429" s="5" t="s">
        <v>26</v>
      </c>
      <c r="D429" s="5" t="s">
        <v>27</v>
      </c>
      <c r="E429" s="5">
        <v>1</v>
      </c>
      <c r="F429" s="5">
        <v>0</v>
      </c>
      <c r="G429" s="5">
        <v>1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10</v>
      </c>
      <c r="Q429" s="5">
        <v>20</v>
      </c>
      <c r="R429" s="5">
        <v>25</v>
      </c>
      <c r="S429" s="5" t="s">
        <v>26</v>
      </c>
      <c r="T429" s="5"/>
    </row>
    <row r="430" spans="1:20" x14ac:dyDescent="0.25">
      <c r="A430" s="5">
        <f>423</f>
      </c>
      <c r="B430" s="5" t="s">
        <v>449</v>
      </c>
      <c r="C430" s="5" t="s">
        <v>26</v>
      </c>
      <c r="D430" s="5" t="s">
        <v>27</v>
      </c>
      <c r="E430" s="5">
        <v>1</v>
      </c>
      <c r="F430" s="5">
        <v>0</v>
      </c>
      <c r="G430" s="5">
        <v>1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10</v>
      </c>
      <c r="Q430" s="5">
        <v>20</v>
      </c>
      <c r="R430" s="5">
        <v>25</v>
      </c>
      <c r="S430" s="5" t="s">
        <v>26</v>
      </c>
      <c r="T430" s="5"/>
    </row>
    <row r="431" spans="1:20" x14ac:dyDescent="0.25">
      <c r="A431" s="5">
        <f>424</f>
      </c>
      <c r="B431" s="5" t="s">
        <v>450</v>
      </c>
      <c r="C431" s="5" t="s">
        <v>26</v>
      </c>
      <c r="D431" s="5" t="s">
        <v>27</v>
      </c>
      <c r="E431" s="5">
        <v>1</v>
      </c>
      <c r="F431" s="5">
        <v>0</v>
      </c>
      <c r="G431" s="5">
        <v>1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10</v>
      </c>
      <c r="Q431" s="5">
        <v>20</v>
      </c>
      <c r="R431" s="5">
        <v>25</v>
      </c>
      <c r="S431" s="5" t="s">
        <v>26</v>
      </c>
      <c r="T431" s="5"/>
    </row>
    <row r="432" spans="1:20" x14ac:dyDescent="0.25">
      <c r="A432" s="5">
        <f>425</f>
      </c>
      <c r="B432" s="5" t="s">
        <v>451</v>
      </c>
      <c r="C432" s="5" t="s">
        <v>26</v>
      </c>
      <c r="D432" s="5" t="s">
        <v>27</v>
      </c>
      <c r="E432" s="5">
        <v>1</v>
      </c>
      <c r="F432" s="5">
        <v>0</v>
      </c>
      <c r="G432" s="5">
        <v>1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10</v>
      </c>
      <c r="Q432" s="5">
        <v>20</v>
      </c>
      <c r="R432" s="5">
        <v>25</v>
      </c>
      <c r="S432" s="5" t="s">
        <v>26</v>
      </c>
      <c r="T432" s="5"/>
    </row>
    <row r="433" spans="1:20" x14ac:dyDescent="0.25">
      <c r="A433" s="5">
        <f>426</f>
      </c>
      <c r="B433" s="5" t="s">
        <v>452</v>
      </c>
      <c r="C433" s="5" t="s">
        <v>26</v>
      </c>
      <c r="D433" s="5" t="s">
        <v>27</v>
      </c>
      <c r="E433" s="5">
        <v>1</v>
      </c>
      <c r="F433" s="5">
        <v>0</v>
      </c>
      <c r="G433" s="5">
        <v>1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10</v>
      </c>
      <c r="Q433" s="5">
        <v>20</v>
      </c>
      <c r="R433" s="5">
        <v>25</v>
      </c>
      <c r="S433" s="5" t="s">
        <v>26</v>
      </c>
      <c r="T433" s="5"/>
    </row>
    <row r="434" spans="1:20" x14ac:dyDescent="0.25">
      <c r="A434" s="5">
        <f>427</f>
      </c>
      <c r="B434" s="5" t="s">
        <v>453</v>
      </c>
      <c r="C434" s="5" t="s">
        <v>26</v>
      </c>
      <c r="D434" s="5" t="s">
        <v>27</v>
      </c>
      <c r="E434" s="5">
        <v>1</v>
      </c>
      <c r="F434" s="5">
        <v>0</v>
      </c>
      <c r="G434" s="5">
        <v>1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10</v>
      </c>
      <c r="Q434" s="5">
        <v>20</v>
      </c>
      <c r="R434" s="5">
        <v>25</v>
      </c>
      <c r="S434" s="5" t="s">
        <v>26</v>
      </c>
      <c r="T434" s="5"/>
    </row>
    <row r="435" spans="1:20" x14ac:dyDescent="0.25">
      <c r="A435" s="5">
        <f>428</f>
      </c>
      <c r="B435" s="5" t="s">
        <v>454</v>
      </c>
      <c r="C435" s="5" t="s">
        <v>26</v>
      </c>
      <c r="D435" s="5" t="s">
        <v>27</v>
      </c>
      <c r="E435" s="5">
        <v>1</v>
      </c>
      <c r="F435" s="5">
        <v>0</v>
      </c>
      <c r="G435" s="5">
        <v>1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10</v>
      </c>
      <c r="Q435" s="5">
        <v>20</v>
      </c>
      <c r="R435" s="5">
        <v>25</v>
      </c>
      <c r="S435" s="5" t="s">
        <v>26</v>
      </c>
      <c r="T435" s="5"/>
    </row>
    <row r="436" spans="1:20" x14ac:dyDescent="0.25">
      <c r="A436" s="5">
        <f>429</f>
      </c>
      <c r="B436" s="5" t="s">
        <v>455</v>
      </c>
      <c r="C436" s="5" t="s">
        <v>26</v>
      </c>
      <c r="D436" s="5" t="s">
        <v>27</v>
      </c>
      <c r="E436" s="5">
        <v>1</v>
      </c>
      <c r="F436" s="5">
        <v>0</v>
      </c>
      <c r="G436" s="5">
        <v>1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10</v>
      </c>
      <c r="Q436" s="5">
        <v>20</v>
      </c>
      <c r="R436" s="5">
        <v>25</v>
      </c>
      <c r="S436" s="5" t="s">
        <v>26</v>
      </c>
      <c r="T436" s="5"/>
    </row>
    <row r="437" spans="1:20" x14ac:dyDescent="0.25">
      <c r="A437" s="5">
        <f>430</f>
      </c>
      <c r="B437" s="5" t="s">
        <v>456</v>
      </c>
      <c r="C437" s="5" t="s">
        <v>26</v>
      </c>
      <c r="D437" s="5" t="s">
        <v>27</v>
      </c>
      <c r="E437" s="5">
        <v>1</v>
      </c>
      <c r="F437" s="5">
        <v>0</v>
      </c>
      <c r="G437" s="5">
        <v>1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10</v>
      </c>
      <c r="Q437" s="5">
        <v>20</v>
      </c>
      <c r="R437" s="5">
        <v>25</v>
      </c>
      <c r="S437" s="5" t="s">
        <v>26</v>
      </c>
      <c r="T437" s="5"/>
    </row>
    <row r="438" spans="1:20" x14ac:dyDescent="0.25">
      <c r="A438" s="5">
        <f>431</f>
      </c>
      <c r="B438" s="5" t="s">
        <v>457</v>
      </c>
      <c r="C438" s="5" t="s">
        <v>26</v>
      </c>
      <c r="D438" s="5" t="s">
        <v>27</v>
      </c>
      <c r="E438" s="5">
        <v>1</v>
      </c>
      <c r="F438" s="5">
        <v>0</v>
      </c>
      <c r="G438" s="5">
        <v>1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10</v>
      </c>
      <c r="Q438" s="5">
        <v>20</v>
      </c>
      <c r="R438" s="5">
        <v>25</v>
      </c>
      <c r="S438" s="5" t="s">
        <v>26</v>
      </c>
      <c r="T438" s="5"/>
    </row>
    <row r="439" spans="1:20" x14ac:dyDescent="0.25">
      <c r="A439" s="5">
        <f>432</f>
      </c>
      <c r="B439" s="5" t="s">
        <v>458</v>
      </c>
      <c r="C439" s="5" t="s">
        <v>26</v>
      </c>
      <c r="D439" s="5" t="s">
        <v>27</v>
      </c>
      <c r="E439" s="5">
        <v>1</v>
      </c>
      <c r="F439" s="5">
        <v>0</v>
      </c>
      <c r="G439" s="5">
        <v>1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10</v>
      </c>
      <c r="Q439" s="5">
        <v>20</v>
      </c>
      <c r="R439" s="5">
        <v>25</v>
      </c>
      <c r="S439" s="5" t="s">
        <v>26</v>
      </c>
      <c r="T439" s="5"/>
    </row>
    <row r="440" spans="1:20" x14ac:dyDescent="0.25">
      <c r="A440" s="5">
        <f>433</f>
      </c>
      <c r="B440" s="5" t="s">
        <v>459</v>
      </c>
      <c r="C440" s="5" t="s">
        <v>26</v>
      </c>
      <c r="D440" s="5" t="s">
        <v>27</v>
      </c>
      <c r="E440" s="5">
        <v>1</v>
      </c>
      <c r="F440" s="5">
        <v>0</v>
      </c>
      <c r="G440" s="5">
        <v>1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10</v>
      </c>
      <c r="Q440" s="5">
        <v>20</v>
      </c>
      <c r="R440" s="5">
        <v>25</v>
      </c>
      <c r="S440" s="5" t="s">
        <v>26</v>
      </c>
      <c r="T440" s="5"/>
    </row>
    <row r="441" spans="1:20" x14ac:dyDescent="0.25">
      <c r="A441" s="5">
        <f>434</f>
      </c>
      <c r="B441" s="5" t="s">
        <v>460</v>
      </c>
      <c r="C441" s="5" t="s">
        <v>26</v>
      </c>
      <c r="D441" s="5" t="s">
        <v>27</v>
      </c>
      <c r="E441" s="5">
        <v>1</v>
      </c>
      <c r="F441" s="5">
        <v>0</v>
      </c>
      <c r="G441" s="5">
        <v>1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10</v>
      </c>
      <c r="Q441" s="5">
        <v>20</v>
      </c>
      <c r="R441" s="5">
        <v>25</v>
      </c>
      <c r="S441" s="5" t="s">
        <v>26</v>
      </c>
      <c r="T441" s="5"/>
    </row>
    <row r="442" spans="1:20" x14ac:dyDescent="0.25">
      <c r="A442" s="5">
        <f>435</f>
      </c>
      <c r="B442" s="5" t="s">
        <v>461</v>
      </c>
      <c r="C442" s="5" t="s">
        <v>26</v>
      </c>
      <c r="D442" s="5" t="s">
        <v>27</v>
      </c>
      <c r="E442" s="5">
        <v>1</v>
      </c>
      <c r="F442" s="5">
        <v>0</v>
      </c>
      <c r="G442" s="5">
        <v>1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10</v>
      </c>
      <c r="Q442" s="5">
        <v>20</v>
      </c>
      <c r="R442" s="5">
        <v>25</v>
      </c>
      <c r="S442" s="5" t="s">
        <v>26</v>
      </c>
      <c r="T442" s="5"/>
    </row>
    <row r="443" spans="1:20" x14ac:dyDescent="0.25">
      <c r="A443" s="5">
        <f>436</f>
      </c>
      <c r="B443" s="5" t="s">
        <v>462</v>
      </c>
      <c r="C443" s="5" t="s">
        <v>26</v>
      </c>
      <c r="D443" s="5" t="s">
        <v>27</v>
      </c>
      <c r="E443" s="5">
        <v>1</v>
      </c>
      <c r="F443" s="5">
        <v>0</v>
      </c>
      <c r="G443" s="5">
        <v>1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10</v>
      </c>
      <c r="Q443" s="5">
        <v>20</v>
      </c>
      <c r="R443" s="5">
        <v>25</v>
      </c>
      <c r="S443" s="5" t="s">
        <v>26</v>
      </c>
      <c r="T443" s="5"/>
    </row>
    <row r="444" spans="1:20" x14ac:dyDescent="0.25">
      <c r="A444" s="5">
        <f>437</f>
      </c>
      <c r="B444" s="5" t="s">
        <v>463</v>
      </c>
      <c r="C444" s="5" t="s">
        <v>26</v>
      </c>
      <c r="D444" s="5" t="s">
        <v>27</v>
      </c>
      <c r="E444" s="5">
        <v>1</v>
      </c>
      <c r="F444" s="5">
        <v>0</v>
      </c>
      <c r="G444" s="5">
        <v>1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10</v>
      </c>
      <c r="Q444" s="5">
        <v>20</v>
      </c>
      <c r="R444" s="5">
        <v>25</v>
      </c>
      <c r="S444" s="5" t="s">
        <v>26</v>
      </c>
      <c r="T444" s="5"/>
    </row>
    <row r="445" spans="1:20" x14ac:dyDescent="0.25">
      <c r="A445" s="5">
        <f>438</f>
      </c>
      <c r="B445" s="5" t="s">
        <v>464</v>
      </c>
      <c r="C445" s="5" t="s">
        <v>26</v>
      </c>
      <c r="D445" s="5" t="s">
        <v>27</v>
      </c>
      <c r="E445" s="5">
        <v>1</v>
      </c>
      <c r="F445" s="5">
        <v>0</v>
      </c>
      <c r="G445" s="5">
        <v>1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10</v>
      </c>
      <c r="Q445" s="5">
        <v>20</v>
      </c>
      <c r="R445" s="5">
        <v>25</v>
      </c>
      <c r="S445" s="5" t="s">
        <v>26</v>
      </c>
      <c r="T445" s="5"/>
    </row>
    <row r="446" spans="1:20" x14ac:dyDescent="0.25">
      <c r="A446" s="5">
        <f>439</f>
      </c>
      <c r="B446" s="5" t="s">
        <v>465</v>
      </c>
      <c r="C446" s="5" t="s">
        <v>26</v>
      </c>
      <c r="D446" s="5" t="s">
        <v>27</v>
      </c>
      <c r="E446" s="5">
        <v>1</v>
      </c>
      <c r="F446" s="5">
        <v>0</v>
      </c>
      <c r="G446" s="5">
        <v>1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10</v>
      </c>
      <c r="Q446" s="5">
        <v>20</v>
      </c>
      <c r="R446" s="5">
        <v>25</v>
      </c>
      <c r="S446" s="5" t="s">
        <v>26</v>
      </c>
      <c r="T446" s="5"/>
    </row>
    <row r="447" spans="1:20" x14ac:dyDescent="0.25">
      <c r="A447" s="5">
        <f>440</f>
      </c>
      <c r="B447" s="5" t="s">
        <v>466</v>
      </c>
      <c r="C447" s="5" t="s">
        <v>26</v>
      </c>
      <c r="D447" s="5" t="s">
        <v>27</v>
      </c>
      <c r="E447" s="5">
        <v>1</v>
      </c>
      <c r="F447" s="5">
        <v>0</v>
      </c>
      <c r="G447" s="5">
        <v>1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10</v>
      </c>
      <c r="Q447" s="5">
        <v>20</v>
      </c>
      <c r="R447" s="5">
        <v>25</v>
      </c>
      <c r="S447" s="5" t="s">
        <v>26</v>
      </c>
      <c r="T447" s="5"/>
    </row>
    <row r="448" spans="1:20" x14ac:dyDescent="0.25">
      <c r="A448" s="5">
        <f>441</f>
      </c>
      <c r="B448" s="5" t="s">
        <v>467</v>
      </c>
      <c r="C448" s="5" t="s">
        <v>26</v>
      </c>
      <c r="D448" s="5" t="s">
        <v>27</v>
      </c>
      <c r="E448" s="5">
        <v>1</v>
      </c>
      <c r="F448" s="5">
        <v>0</v>
      </c>
      <c r="G448" s="5">
        <v>1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10</v>
      </c>
      <c r="Q448" s="5">
        <v>20</v>
      </c>
      <c r="R448" s="5">
        <v>25</v>
      </c>
      <c r="S448" s="5" t="s">
        <v>26</v>
      </c>
      <c r="T448" s="5"/>
    </row>
    <row r="449" spans="1:20" x14ac:dyDescent="0.25">
      <c r="A449" s="5">
        <f>442</f>
      </c>
      <c r="B449" s="5" t="s">
        <v>468</v>
      </c>
      <c r="C449" s="5" t="s">
        <v>26</v>
      </c>
      <c r="D449" s="5" t="s">
        <v>27</v>
      </c>
      <c r="E449" s="5">
        <v>1</v>
      </c>
      <c r="F449" s="5">
        <v>0</v>
      </c>
      <c r="G449" s="5">
        <v>1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10</v>
      </c>
      <c r="Q449" s="5">
        <v>20</v>
      </c>
      <c r="R449" s="5">
        <v>25</v>
      </c>
      <c r="S449" s="5" t="s">
        <v>26</v>
      </c>
      <c r="T449" s="5"/>
    </row>
    <row r="450" spans="1:20" x14ac:dyDescent="0.25">
      <c r="A450" s="5">
        <f>443</f>
      </c>
      <c r="B450" s="5" t="s">
        <v>469</v>
      </c>
      <c r="C450" s="5" t="s">
        <v>26</v>
      </c>
      <c r="D450" s="5" t="s">
        <v>27</v>
      </c>
      <c r="E450" s="5">
        <v>1</v>
      </c>
      <c r="F450" s="5">
        <v>0</v>
      </c>
      <c r="G450" s="5">
        <v>1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10</v>
      </c>
      <c r="Q450" s="5">
        <v>20</v>
      </c>
      <c r="R450" s="5">
        <v>25</v>
      </c>
      <c r="S450" s="5" t="s">
        <v>26</v>
      </c>
      <c r="T450" s="5"/>
    </row>
    <row r="451" spans="1:20" x14ac:dyDescent="0.25">
      <c r="A451" s="5">
        <f>444</f>
      </c>
      <c r="B451" s="5" t="s">
        <v>470</v>
      </c>
      <c r="C451" s="5" t="s">
        <v>26</v>
      </c>
      <c r="D451" s="5" t="s">
        <v>27</v>
      </c>
      <c r="E451" s="5">
        <v>1</v>
      </c>
      <c r="F451" s="5">
        <v>0</v>
      </c>
      <c r="G451" s="5">
        <v>1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10</v>
      </c>
      <c r="Q451" s="5">
        <v>20</v>
      </c>
      <c r="R451" s="5">
        <v>25</v>
      </c>
      <c r="S451" s="5" t="s">
        <v>26</v>
      </c>
      <c r="T451" s="5"/>
    </row>
    <row r="452" spans="1:20" x14ac:dyDescent="0.25">
      <c r="A452" s="5">
        <f>445</f>
      </c>
      <c r="B452" s="5" t="s">
        <v>471</v>
      </c>
      <c r="C452" s="5" t="s">
        <v>26</v>
      </c>
      <c r="D452" s="5" t="s">
        <v>27</v>
      </c>
      <c r="E452" s="5">
        <v>1</v>
      </c>
      <c r="F452" s="5">
        <v>0</v>
      </c>
      <c r="G452" s="5">
        <v>1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10</v>
      </c>
      <c r="Q452" s="5">
        <v>20</v>
      </c>
      <c r="R452" s="5">
        <v>25</v>
      </c>
      <c r="S452" s="5" t="s">
        <v>26</v>
      </c>
      <c r="T452" s="5"/>
    </row>
    <row r="453" spans="1:20" x14ac:dyDescent="0.25">
      <c r="A453" s="5">
        <f>446</f>
      </c>
      <c r="B453" s="5" t="s">
        <v>472</v>
      </c>
      <c r="C453" s="5" t="s">
        <v>26</v>
      </c>
      <c r="D453" s="5" t="s">
        <v>27</v>
      </c>
      <c r="E453" s="5">
        <v>1</v>
      </c>
      <c r="F453" s="5">
        <v>0</v>
      </c>
      <c r="G453" s="5">
        <v>1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10</v>
      </c>
      <c r="Q453" s="5">
        <v>20</v>
      </c>
      <c r="R453" s="5">
        <v>25</v>
      </c>
      <c r="S453" s="5" t="s">
        <v>26</v>
      </c>
      <c r="T453" s="5"/>
    </row>
    <row r="454" spans="1:20" x14ac:dyDescent="0.25">
      <c r="A454" s="5">
        <f>447</f>
      </c>
      <c r="B454" s="5" t="s">
        <v>473</v>
      </c>
      <c r="C454" s="5" t="s">
        <v>26</v>
      </c>
      <c r="D454" s="5" t="s">
        <v>27</v>
      </c>
      <c r="E454" s="5">
        <v>1</v>
      </c>
      <c r="F454" s="5">
        <v>0</v>
      </c>
      <c r="G454" s="5">
        <v>1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10</v>
      </c>
      <c r="Q454" s="5">
        <v>20</v>
      </c>
      <c r="R454" s="5">
        <v>25</v>
      </c>
      <c r="S454" s="5" t="s">
        <v>26</v>
      </c>
      <c r="T454" s="5"/>
    </row>
    <row r="455" spans="1:20" x14ac:dyDescent="0.25">
      <c r="A455" s="5">
        <f>448</f>
      </c>
      <c r="B455" s="5" t="s">
        <v>474</v>
      </c>
      <c r="C455" s="5" t="s">
        <v>26</v>
      </c>
      <c r="D455" s="5" t="s">
        <v>27</v>
      </c>
      <c r="E455" s="5">
        <v>1</v>
      </c>
      <c r="F455" s="5">
        <v>0</v>
      </c>
      <c r="G455" s="5">
        <v>1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10</v>
      </c>
      <c r="Q455" s="5">
        <v>20</v>
      </c>
      <c r="R455" s="5">
        <v>25</v>
      </c>
      <c r="S455" s="5" t="s">
        <v>26</v>
      </c>
      <c r="T455" s="5"/>
    </row>
    <row r="456" spans="1:20" x14ac:dyDescent="0.25">
      <c r="A456" s="5">
        <f>449</f>
      </c>
      <c r="B456" s="5" t="s">
        <v>475</v>
      </c>
      <c r="C456" s="5" t="s">
        <v>26</v>
      </c>
      <c r="D456" s="5" t="s">
        <v>27</v>
      </c>
      <c r="E456" s="5">
        <v>1</v>
      </c>
      <c r="F456" s="5">
        <v>0</v>
      </c>
      <c r="G456" s="5">
        <v>1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10</v>
      </c>
      <c r="Q456" s="5">
        <v>20</v>
      </c>
      <c r="R456" s="5">
        <v>25</v>
      </c>
      <c r="S456" s="5" t="s">
        <v>26</v>
      </c>
      <c r="T456" s="5"/>
    </row>
    <row r="457" spans="1:20" x14ac:dyDescent="0.25">
      <c r="A457" s="5">
        <f>450</f>
      </c>
      <c r="B457" s="5" t="s">
        <v>476</v>
      </c>
      <c r="C457" s="5" t="s">
        <v>26</v>
      </c>
      <c r="D457" s="5" t="s">
        <v>27</v>
      </c>
      <c r="E457" s="5">
        <v>1</v>
      </c>
      <c r="F457" s="5">
        <v>0</v>
      </c>
      <c r="G457" s="5">
        <v>1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10</v>
      </c>
      <c r="Q457" s="5">
        <v>20</v>
      </c>
      <c r="R457" s="5">
        <v>25</v>
      </c>
      <c r="S457" s="5" t="s">
        <v>26</v>
      </c>
      <c r="T457" s="5"/>
    </row>
    <row r="458" spans="1:20" x14ac:dyDescent="0.25">
      <c r="A458" s="5">
        <f>451</f>
      </c>
      <c r="B458" s="5" t="s">
        <v>477</v>
      </c>
      <c r="C458" s="5" t="s">
        <v>26</v>
      </c>
      <c r="D458" s="5" t="s">
        <v>27</v>
      </c>
      <c r="E458" s="5">
        <v>1</v>
      </c>
      <c r="F458" s="5">
        <v>0</v>
      </c>
      <c r="G458" s="5">
        <v>1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10</v>
      </c>
      <c r="Q458" s="5">
        <v>20</v>
      </c>
      <c r="R458" s="5">
        <v>25</v>
      </c>
      <c r="S458" s="5" t="s">
        <v>26</v>
      </c>
      <c r="T458" s="5"/>
    </row>
    <row r="459" spans="1:20" x14ac:dyDescent="0.25">
      <c r="A459" s="5">
        <f>452</f>
      </c>
      <c r="B459" s="5" t="s">
        <v>478</v>
      </c>
      <c r="C459" s="5" t="s">
        <v>26</v>
      </c>
      <c r="D459" s="5" t="s">
        <v>27</v>
      </c>
      <c r="E459" s="5">
        <v>1</v>
      </c>
      <c r="F459" s="5">
        <v>0</v>
      </c>
      <c r="G459" s="5">
        <v>1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10</v>
      </c>
      <c r="Q459" s="5">
        <v>20</v>
      </c>
      <c r="R459" s="5">
        <v>25</v>
      </c>
      <c r="S459" s="5" t="s">
        <v>26</v>
      </c>
      <c r="T459" s="5"/>
    </row>
    <row r="460" spans="1:20" x14ac:dyDescent="0.25">
      <c r="A460" s="5">
        <f>453</f>
      </c>
      <c r="B460" s="5" t="s">
        <v>479</v>
      </c>
      <c r="C460" s="5" t="s">
        <v>26</v>
      </c>
      <c r="D460" s="5" t="s">
        <v>27</v>
      </c>
      <c r="E460" s="5">
        <v>1</v>
      </c>
      <c r="F460" s="5">
        <v>0</v>
      </c>
      <c r="G460" s="5">
        <v>1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10</v>
      </c>
      <c r="Q460" s="5">
        <v>20</v>
      </c>
      <c r="R460" s="5">
        <v>25</v>
      </c>
      <c r="S460" s="5" t="s">
        <v>26</v>
      </c>
      <c r="T460" s="5"/>
    </row>
    <row r="461" spans="1:20" x14ac:dyDescent="0.25">
      <c r="A461" s="5">
        <f>454</f>
      </c>
      <c r="B461" s="5" t="s">
        <v>480</v>
      </c>
      <c r="C461" s="5" t="s">
        <v>26</v>
      </c>
      <c r="D461" s="5" t="s">
        <v>27</v>
      </c>
      <c r="E461" s="5">
        <v>1</v>
      </c>
      <c r="F461" s="5">
        <v>0</v>
      </c>
      <c r="G461" s="5">
        <v>1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10</v>
      </c>
      <c r="Q461" s="5">
        <v>20</v>
      </c>
      <c r="R461" s="5">
        <v>25</v>
      </c>
      <c r="S461" s="5" t="s">
        <v>26</v>
      </c>
      <c r="T461" s="5"/>
    </row>
    <row r="462" spans="1:20" x14ac:dyDescent="0.25">
      <c r="A462" s="5">
        <f>455</f>
      </c>
      <c r="B462" s="5" t="s">
        <v>481</v>
      </c>
      <c r="C462" s="5" t="s">
        <v>26</v>
      </c>
      <c r="D462" s="5" t="s">
        <v>27</v>
      </c>
      <c r="E462" s="5">
        <v>1</v>
      </c>
      <c r="F462" s="5">
        <v>0</v>
      </c>
      <c r="G462" s="5">
        <v>1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10</v>
      </c>
      <c r="Q462" s="5">
        <v>20</v>
      </c>
      <c r="R462" s="5">
        <v>25</v>
      </c>
      <c r="S462" s="5" t="s">
        <v>26</v>
      </c>
      <c r="T462" s="5"/>
    </row>
    <row r="463" spans="1:20" x14ac:dyDescent="0.25">
      <c r="A463" s="5">
        <f>456</f>
      </c>
      <c r="B463" s="5" t="s">
        <v>482</v>
      </c>
      <c r="C463" s="5" t="s">
        <v>26</v>
      </c>
      <c r="D463" s="5" t="s">
        <v>27</v>
      </c>
      <c r="E463" s="5">
        <v>1</v>
      </c>
      <c r="F463" s="5">
        <v>0</v>
      </c>
      <c r="G463" s="5">
        <v>1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10</v>
      </c>
      <c r="Q463" s="5">
        <v>20</v>
      </c>
      <c r="R463" s="5">
        <v>25</v>
      </c>
      <c r="S463" s="5" t="s">
        <v>26</v>
      </c>
      <c r="T463" s="5"/>
    </row>
    <row r="464" spans="1:20" x14ac:dyDescent="0.25">
      <c r="A464" s="5">
        <f>457</f>
      </c>
      <c r="B464" s="5" t="s">
        <v>483</v>
      </c>
      <c r="C464" s="5" t="s">
        <v>26</v>
      </c>
      <c r="D464" s="5" t="s">
        <v>27</v>
      </c>
      <c r="E464" s="5">
        <v>1</v>
      </c>
      <c r="F464" s="5">
        <v>0</v>
      </c>
      <c r="G464" s="5">
        <v>1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10</v>
      </c>
      <c r="Q464" s="5">
        <v>20</v>
      </c>
      <c r="R464" s="5">
        <v>25</v>
      </c>
      <c r="S464" s="5" t="s">
        <v>26</v>
      </c>
      <c r="T464" s="5"/>
    </row>
    <row r="465" spans="1:20" x14ac:dyDescent="0.25">
      <c r="A465" s="5">
        <f>458</f>
      </c>
      <c r="B465" s="5" t="s">
        <v>484</v>
      </c>
      <c r="C465" s="5" t="s">
        <v>26</v>
      </c>
      <c r="D465" s="5" t="s">
        <v>27</v>
      </c>
      <c r="E465" s="5">
        <v>1</v>
      </c>
      <c r="F465" s="5">
        <v>0</v>
      </c>
      <c r="G465" s="5">
        <v>1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10</v>
      </c>
      <c r="Q465" s="5">
        <v>20</v>
      </c>
      <c r="R465" s="5">
        <v>25</v>
      </c>
      <c r="S465" s="5" t="s">
        <v>26</v>
      </c>
      <c r="T465" s="5"/>
    </row>
    <row r="466" spans="1:20" x14ac:dyDescent="0.25">
      <c r="A466" s="5">
        <f>459</f>
      </c>
      <c r="B466" s="5" t="s">
        <v>485</v>
      </c>
      <c r="C466" s="5" t="s">
        <v>26</v>
      </c>
      <c r="D466" s="5" t="s">
        <v>27</v>
      </c>
      <c r="E466" s="5">
        <v>1</v>
      </c>
      <c r="F466" s="5">
        <v>0</v>
      </c>
      <c r="G466" s="5">
        <v>1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10</v>
      </c>
      <c r="Q466" s="5">
        <v>20</v>
      </c>
      <c r="R466" s="5">
        <v>25</v>
      </c>
      <c r="S466" s="5" t="s">
        <v>26</v>
      </c>
      <c r="T466" s="5"/>
    </row>
    <row r="467" spans="1:20" x14ac:dyDescent="0.25">
      <c r="A467" s="5">
        <f>460</f>
      </c>
      <c r="B467" s="5" t="s">
        <v>486</v>
      </c>
      <c r="C467" s="5" t="s">
        <v>26</v>
      </c>
      <c r="D467" s="5" t="s">
        <v>27</v>
      </c>
      <c r="E467" s="5">
        <v>1</v>
      </c>
      <c r="F467" s="5">
        <v>0</v>
      </c>
      <c r="G467" s="5">
        <v>1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10</v>
      </c>
      <c r="Q467" s="5">
        <v>20</v>
      </c>
      <c r="R467" s="5">
        <v>25</v>
      </c>
      <c r="S467" s="5" t="s">
        <v>26</v>
      </c>
      <c r="T467" s="5"/>
    </row>
    <row r="468" spans="1:20" x14ac:dyDescent="0.25">
      <c r="A468" s="5">
        <f>461</f>
      </c>
      <c r="B468" s="5" t="s">
        <v>487</v>
      </c>
      <c r="C468" s="5" t="s">
        <v>26</v>
      </c>
      <c r="D468" s="5" t="s">
        <v>27</v>
      </c>
      <c r="E468" s="5">
        <v>1</v>
      </c>
      <c r="F468" s="5">
        <v>0</v>
      </c>
      <c r="G468" s="5">
        <v>1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10</v>
      </c>
      <c r="Q468" s="5">
        <v>20</v>
      </c>
      <c r="R468" s="5">
        <v>25</v>
      </c>
      <c r="S468" s="5" t="s">
        <v>26</v>
      </c>
      <c r="T468" s="5"/>
    </row>
    <row r="469" spans="1:20" x14ac:dyDescent="0.25">
      <c r="A469" s="5">
        <f>462</f>
      </c>
      <c r="B469" s="5" t="s">
        <v>488</v>
      </c>
      <c r="C469" s="5" t="s">
        <v>26</v>
      </c>
      <c r="D469" s="5" t="s">
        <v>27</v>
      </c>
      <c r="E469" s="5">
        <v>1</v>
      </c>
      <c r="F469" s="5">
        <v>0</v>
      </c>
      <c r="G469" s="5">
        <v>1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10</v>
      </c>
      <c r="Q469" s="5">
        <v>20</v>
      </c>
      <c r="R469" s="5">
        <v>25</v>
      </c>
      <c r="S469" s="5" t="s">
        <v>26</v>
      </c>
      <c r="T469" s="5"/>
    </row>
    <row r="470" spans="1:20" x14ac:dyDescent="0.25">
      <c r="A470" s="5">
        <f>463</f>
      </c>
      <c r="B470" s="5" t="s">
        <v>489</v>
      </c>
      <c r="C470" s="5" t="s">
        <v>26</v>
      </c>
      <c r="D470" s="5" t="s">
        <v>27</v>
      </c>
      <c r="E470" s="5">
        <v>1</v>
      </c>
      <c r="F470" s="5">
        <v>0</v>
      </c>
      <c r="G470" s="5">
        <v>1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10</v>
      </c>
      <c r="Q470" s="5">
        <v>20</v>
      </c>
      <c r="R470" s="5">
        <v>25</v>
      </c>
      <c r="S470" s="5" t="s">
        <v>26</v>
      </c>
      <c r="T470" s="5"/>
    </row>
    <row r="471" spans="1:20" x14ac:dyDescent="0.25">
      <c r="A471" s="5">
        <f>464</f>
      </c>
      <c r="B471" s="5" t="s">
        <v>490</v>
      </c>
      <c r="C471" s="5" t="s">
        <v>26</v>
      </c>
      <c r="D471" s="5" t="s">
        <v>27</v>
      </c>
      <c r="E471" s="5">
        <v>1</v>
      </c>
      <c r="F471" s="5">
        <v>0</v>
      </c>
      <c r="G471" s="5">
        <v>1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10</v>
      </c>
      <c r="Q471" s="5">
        <v>20</v>
      </c>
      <c r="R471" s="5">
        <v>25</v>
      </c>
      <c r="S471" s="5" t="s">
        <v>26</v>
      </c>
      <c r="T471" s="5"/>
    </row>
    <row r="472" spans="1:20" x14ac:dyDescent="0.25">
      <c r="A472" s="5">
        <f>465</f>
      </c>
      <c r="B472" s="5" t="s">
        <v>491</v>
      </c>
      <c r="C472" s="5" t="s">
        <v>26</v>
      </c>
      <c r="D472" s="5" t="s">
        <v>27</v>
      </c>
      <c r="E472" s="5">
        <v>1</v>
      </c>
      <c r="F472" s="5">
        <v>0</v>
      </c>
      <c r="G472" s="5">
        <v>1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10</v>
      </c>
      <c r="Q472" s="5">
        <v>20</v>
      </c>
      <c r="R472" s="5">
        <v>25</v>
      </c>
      <c r="S472" s="5" t="s">
        <v>26</v>
      </c>
      <c r="T472" s="5"/>
    </row>
    <row r="473" spans="1:20" x14ac:dyDescent="0.25">
      <c r="A473" s="5">
        <f>466</f>
      </c>
      <c r="B473" s="5" t="s">
        <v>492</v>
      </c>
      <c r="C473" s="5" t="s">
        <v>26</v>
      </c>
      <c r="D473" s="5" t="s">
        <v>27</v>
      </c>
      <c r="E473" s="5">
        <v>1</v>
      </c>
      <c r="F473" s="5">
        <v>0</v>
      </c>
      <c r="G473" s="5">
        <v>1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10</v>
      </c>
      <c r="Q473" s="5">
        <v>20</v>
      </c>
      <c r="R473" s="5">
        <v>25</v>
      </c>
      <c r="S473" s="5" t="s">
        <v>26</v>
      </c>
      <c r="T473" s="5"/>
    </row>
    <row r="474" spans="1:20" x14ac:dyDescent="0.25">
      <c r="A474" s="5">
        <f>467</f>
      </c>
      <c r="B474" s="5" t="s">
        <v>493</v>
      </c>
      <c r="C474" s="5" t="s">
        <v>26</v>
      </c>
      <c r="D474" s="5" t="s">
        <v>27</v>
      </c>
      <c r="E474" s="5">
        <v>1</v>
      </c>
      <c r="F474" s="5">
        <v>0</v>
      </c>
      <c r="G474" s="5">
        <v>1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10</v>
      </c>
      <c r="Q474" s="5">
        <v>20</v>
      </c>
      <c r="R474" s="5">
        <v>25</v>
      </c>
      <c r="S474" s="5" t="s">
        <v>26</v>
      </c>
      <c r="T474" s="5"/>
    </row>
    <row r="475" spans="1:20" x14ac:dyDescent="0.25">
      <c r="A475" s="5">
        <f>468</f>
      </c>
      <c r="B475" s="5" t="s">
        <v>494</v>
      </c>
      <c r="C475" s="5" t="s">
        <v>26</v>
      </c>
      <c r="D475" s="5" t="s">
        <v>27</v>
      </c>
      <c r="E475" s="5">
        <v>1</v>
      </c>
      <c r="F475" s="5">
        <v>0</v>
      </c>
      <c r="G475" s="5">
        <v>1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10</v>
      </c>
      <c r="Q475" s="5">
        <v>20</v>
      </c>
      <c r="R475" s="5">
        <v>25</v>
      </c>
      <c r="S475" s="5" t="s">
        <v>26</v>
      </c>
      <c r="T475" s="5"/>
    </row>
    <row r="476" spans="1:20" x14ac:dyDescent="0.25">
      <c r="A476" s="5">
        <f>469</f>
      </c>
      <c r="B476" s="5" t="s">
        <v>495</v>
      </c>
      <c r="C476" s="5" t="s">
        <v>26</v>
      </c>
      <c r="D476" s="5" t="s">
        <v>27</v>
      </c>
      <c r="E476" s="5">
        <v>1</v>
      </c>
      <c r="F476" s="5">
        <v>0</v>
      </c>
      <c r="G476" s="5">
        <v>1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10</v>
      </c>
      <c r="Q476" s="5">
        <v>20</v>
      </c>
      <c r="R476" s="5">
        <v>25</v>
      </c>
      <c r="S476" s="5" t="s">
        <v>26</v>
      </c>
      <c r="T476" s="5"/>
    </row>
    <row r="477" spans="1:20" x14ac:dyDescent="0.25">
      <c r="A477" s="5">
        <f>470</f>
      </c>
      <c r="B477" s="5" t="s">
        <v>496</v>
      </c>
      <c r="C477" s="5" t="s">
        <v>26</v>
      </c>
      <c r="D477" s="5" t="s">
        <v>27</v>
      </c>
      <c r="E477" s="5">
        <v>1</v>
      </c>
      <c r="F477" s="5">
        <v>0</v>
      </c>
      <c r="G477" s="5">
        <v>1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10</v>
      </c>
      <c r="Q477" s="5">
        <v>20</v>
      </c>
      <c r="R477" s="5">
        <v>25</v>
      </c>
      <c r="S477" s="5" t="s">
        <v>26</v>
      </c>
      <c r="T477" s="5"/>
    </row>
    <row r="478" spans="1:20" x14ac:dyDescent="0.25">
      <c r="A478" s="5">
        <f>471</f>
      </c>
      <c r="B478" s="5" t="s">
        <v>497</v>
      </c>
      <c r="C478" s="5" t="s">
        <v>26</v>
      </c>
      <c r="D478" s="5" t="s">
        <v>27</v>
      </c>
      <c r="E478" s="5">
        <v>1</v>
      </c>
      <c r="F478" s="5">
        <v>0</v>
      </c>
      <c r="G478" s="5">
        <v>1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10</v>
      </c>
      <c r="Q478" s="5">
        <v>20</v>
      </c>
      <c r="R478" s="5">
        <v>25</v>
      </c>
      <c r="S478" s="5" t="s">
        <v>26</v>
      </c>
      <c r="T478" s="5"/>
    </row>
    <row r="479" spans="1:20" x14ac:dyDescent="0.25">
      <c r="A479" s="5">
        <f>472</f>
      </c>
      <c r="B479" s="5" t="s">
        <v>498</v>
      </c>
      <c r="C479" s="5" t="s">
        <v>26</v>
      </c>
      <c r="D479" s="5" t="s">
        <v>27</v>
      </c>
      <c r="E479" s="5">
        <v>1</v>
      </c>
      <c r="F479" s="5">
        <v>0</v>
      </c>
      <c r="G479" s="5">
        <v>1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10</v>
      </c>
      <c r="Q479" s="5">
        <v>20</v>
      </c>
      <c r="R479" s="5">
        <v>25</v>
      </c>
      <c r="S479" s="5" t="s">
        <v>26</v>
      </c>
      <c r="T479" s="5"/>
    </row>
    <row r="480" spans="1:20" x14ac:dyDescent="0.25">
      <c r="A480" s="5">
        <f>473</f>
      </c>
      <c r="B480" s="5" t="s">
        <v>499</v>
      </c>
      <c r="C480" s="5" t="s">
        <v>26</v>
      </c>
      <c r="D480" s="5" t="s">
        <v>27</v>
      </c>
      <c r="E480" s="5">
        <v>1</v>
      </c>
      <c r="F480" s="5">
        <v>0</v>
      </c>
      <c r="G480" s="5">
        <v>1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10</v>
      </c>
      <c r="Q480" s="5">
        <v>20</v>
      </c>
      <c r="R480" s="5">
        <v>25</v>
      </c>
      <c r="S480" s="5" t="s">
        <v>26</v>
      </c>
      <c r="T480" s="5"/>
    </row>
    <row r="481" spans="1:20" x14ac:dyDescent="0.25">
      <c r="A481" s="5">
        <f>474</f>
      </c>
      <c r="B481" s="5" t="s">
        <v>500</v>
      </c>
      <c r="C481" s="5" t="s">
        <v>26</v>
      </c>
      <c r="D481" s="5" t="s">
        <v>27</v>
      </c>
      <c r="E481" s="5">
        <v>1</v>
      </c>
      <c r="F481" s="5">
        <v>0</v>
      </c>
      <c r="G481" s="5">
        <v>1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10</v>
      </c>
      <c r="Q481" s="5">
        <v>20</v>
      </c>
      <c r="R481" s="5">
        <v>25</v>
      </c>
      <c r="S481" s="5" t="s">
        <v>26</v>
      </c>
      <c r="T481" s="5"/>
    </row>
    <row r="482" spans="1:20" x14ac:dyDescent="0.25">
      <c r="A482" s="5">
        <f>475</f>
      </c>
      <c r="B482" s="5" t="s">
        <v>501</v>
      </c>
      <c r="C482" s="5" t="s">
        <v>26</v>
      </c>
      <c r="D482" s="5" t="s">
        <v>27</v>
      </c>
      <c r="E482" s="5">
        <v>1</v>
      </c>
      <c r="F482" s="5">
        <v>0</v>
      </c>
      <c r="G482" s="5">
        <v>1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10</v>
      </c>
      <c r="Q482" s="5">
        <v>20</v>
      </c>
      <c r="R482" s="5">
        <v>25</v>
      </c>
      <c r="S482" s="5" t="s">
        <v>26</v>
      </c>
      <c r="T482" s="5"/>
    </row>
    <row r="483" spans="1:20" x14ac:dyDescent="0.25">
      <c r="A483" s="5">
        <f>476</f>
      </c>
      <c r="B483" s="5" t="s">
        <v>502</v>
      </c>
      <c r="C483" s="5" t="s">
        <v>26</v>
      </c>
      <c r="D483" s="5" t="s">
        <v>27</v>
      </c>
      <c r="E483" s="5">
        <v>1</v>
      </c>
      <c r="F483" s="5">
        <v>0</v>
      </c>
      <c r="G483" s="5">
        <v>1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10</v>
      </c>
      <c r="Q483" s="5">
        <v>20</v>
      </c>
      <c r="R483" s="5">
        <v>25</v>
      </c>
      <c r="S483" s="5" t="s">
        <v>26</v>
      </c>
      <c r="T483" s="5"/>
    </row>
    <row r="484" spans="1:20" x14ac:dyDescent="0.25">
      <c r="A484" s="5">
        <f>477</f>
      </c>
      <c r="B484" s="5" t="s">
        <v>503</v>
      </c>
      <c r="C484" s="5" t="s">
        <v>26</v>
      </c>
      <c r="D484" s="5" t="s">
        <v>27</v>
      </c>
      <c r="E484" s="5">
        <v>1</v>
      </c>
      <c r="F484" s="5">
        <v>0</v>
      </c>
      <c r="G484" s="5">
        <v>1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10</v>
      </c>
      <c r="Q484" s="5">
        <v>20</v>
      </c>
      <c r="R484" s="5">
        <v>25</v>
      </c>
      <c r="S484" s="5" t="s">
        <v>26</v>
      </c>
      <c r="T484" s="5"/>
    </row>
    <row r="485" spans="1:20" x14ac:dyDescent="0.25">
      <c r="A485" s="5">
        <f>478</f>
      </c>
      <c r="B485" s="5" t="s">
        <v>504</v>
      </c>
      <c r="C485" s="5" t="s">
        <v>26</v>
      </c>
      <c r="D485" s="5" t="s">
        <v>27</v>
      </c>
      <c r="E485" s="5">
        <v>1</v>
      </c>
      <c r="F485" s="5">
        <v>0</v>
      </c>
      <c r="G485" s="5">
        <v>1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10</v>
      </c>
      <c r="Q485" s="5">
        <v>20</v>
      </c>
      <c r="R485" s="5">
        <v>25</v>
      </c>
      <c r="S485" s="5" t="s">
        <v>26</v>
      </c>
      <c r="T485" s="5"/>
    </row>
    <row r="486" spans="1:20" x14ac:dyDescent="0.25">
      <c r="A486" s="5">
        <f>479</f>
      </c>
      <c r="B486" s="5" t="s">
        <v>505</v>
      </c>
      <c r="C486" s="5" t="s">
        <v>26</v>
      </c>
      <c r="D486" s="5" t="s">
        <v>27</v>
      </c>
      <c r="E486" s="5">
        <v>1</v>
      </c>
      <c r="F486" s="5">
        <v>0</v>
      </c>
      <c r="G486" s="5">
        <v>1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10</v>
      </c>
      <c r="Q486" s="5">
        <v>20</v>
      </c>
      <c r="R486" s="5">
        <v>25</v>
      </c>
      <c r="S486" s="5" t="s">
        <v>26</v>
      </c>
      <c r="T486" s="5"/>
    </row>
    <row r="487" spans="1:20" x14ac:dyDescent="0.25">
      <c r="A487" s="5">
        <f>480</f>
      </c>
      <c r="B487" s="5" t="s">
        <v>506</v>
      </c>
      <c r="C487" s="5" t="s">
        <v>26</v>
      </c>
      <c r="D487" s="5" t="s">
        <v>27</v>
      </c>
      <c r="E487" s="5">
        <v>1</v>
      </c>
      <c r="F487" s="5">
        <v>0</v>
      </c>
      <c r="G487" s="5">
        <v>1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10</v>
      </c>
      <c r="Q487" s="5">
        <v>20</v>
      </c>
      <c r="R487" s="5">
        <v>25</v>
      </c>
      <c r="S487" s="5" t="s">
        <v>26</v>
      </c>
      <c r="T487" s="5"/>
    </row>
    <row r="488" spans="1:20" x14ac:dyDescent="0.25">
      <c r="A488" s="5">
        <f>481</f>
      </c>
      <c r="B488" s="5" t="s">
        <v>507</v>
      </c>
      <c r="C488" s="5" t="s">
        <v>26</v>
      </c>
      <c r="D488" s="5" t="s">
        <v>27</v>
      </c>
      <c r="E488" s="5">
        <v>1</v>
      </c>
      <c r="F488" s="5">
        <v>0</v>
      </c>
      <c r="G488" s="5">
        <v>1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10</v>
      </c>
      <c r="Q488" s="5">
        <v>20</v>
      </c>
      <c r="R488" s="5">
        <v>25</v>
      </c>
      <c r="S488" s="5" t="s">
        <v>26</v>
      </c>
      <c r="T488" s="5"/>
    </row>
    <row r="489" spans="1:20" x14ac:dyDescent="0.25">
      <c r="A489" s="5">
        <f>482</f>
      </c>
      <c r="B489" s="5" t="s">
        <v>508</v>
      </c>
      <c r="C489" s="5" t="s">
        <v>26</v>
      </c>
      <c r="D489" s="5" t="s">
        <v>27</v>
      </c>
      <c r="E489" s="5">
        <v>1</v>
      </c>
      <c r="F489" s="5">
        <v>0</v>
      </c>
      <c r="G489" s="5">
        <v>1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10</v>
      </c>
      <c r="Q489" s="5">
        <v>20</v>
      </c>
      <c r="R489" s="5">
        <v>25</v>
      </c>
      <c r="S489" s="5" t="s">
        <v>26</v>
      </c>
      <c r="T489" s="5"/>
    </row>
    <row r="490" spans="1:20" x14ac:dyDescent="0.25">
      <c r="A490" s="5">
        <f>483</f>
      </c>
      <c r="B490" s="5" t="s">
        <v>509</v>
      </c>
      <c r="C490" s="5" t="s">
        <v>26</v>
      </c>
      <c r="D490" s="5" t="s">
        <v>27</v>
      </c>
      <c r="E490" s="5">
        <v>1</v>
      </c>
      <c r="F490" s="5">
        <v>0</v>
      </c>
      <c r="G490" s="5">
        <v>1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10</v>
      </c>
      <c r="Q490" s="5">
        <v>20</v>
      </c>
      <c r="R490" s="5">
        <v>25</v>
      </c>
      <c r="S490" s="5" t="s">
        <v>26</v>
      </c>
      <c r="T490" s="5"/>
    </row>
    <row r="491" spans="1:20" x14ac:dyDescent="0.25">
      <c r="A491" s="5">
        <f>484</f>
      </c>
      <c r="B491" s="5" t="s">
        <v>510</v>
      </c>
      <c r="C491" s="5" t="s">
        <v>26</v>
      </c>
      <c r="D491" s="5" t="s">
        <v>27</v>
      </c>
      <c r="E491" s="5">
        <v>1</v>
      </c>
      <c r="F491" s="5">
        <v>0</v>
      </c>
      <c r="G491" s="5">
        <v>1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10</v>
      </c>
      <c r="Q491" s="5">
        <v>20</v>
      </c>
      <c r="R491" s="5">
        <v>25</v>
      </c>
      <c r="S491" s="5" t="s">
        <v>26</v>
      </c>
      <c r="T491" s="5"/>
    </row>
    <row r="492" spans="1:20" x14ac:dyDescent="0.25">
      <c r="A492" s="5">
        <f>485</f>
      </c>
      <c r="B492" s="5" t="s">
        <v>511</v>
      </c>
      <c r="C492" s="5" t="s">
        <v>26</v>
      </c>
      <c r="D492" s="5" t="s">
        <v>27</v>
      </c>
      <c r="E492" s="5">
        <v>1</v>
      </c>
      <c r="F492" s="5">
        <v>0</v>
      </c>
      <c r="G492" s="5">
        <v>1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10</v>
      </c>
      <c r="Q492" s="5">
        <v>20</v>
      </c>
      <c r="R492" s="5">
        <v>25</v>
      </c>
      <c r="S492" s="5" t="s">
        <v>26</v>
      </c>
      <c r="T492" s="5"/>
    </row>
    <row r="493" spans="1:20" x14ac:dyDescent="0.25">
      <c r="A493" s="5">
        <f>486</f>
      </c>
      <c r="B493" s="5" t="s">
        <v>512</v>
      </c>
      <c r="C493" s="5" t="s">
        <v>26</v>
      </c>
      <c r="D493" s="5" t="s">
        <v>27</v>
      </c>
      <c r="E493" s="5">
        <v>1</v>
      </c>
      <c r="F493" s="5">
        <v>0</v>
      </c>
      <c r="G493" s="5">
        <v>1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10</v>
      </c>
      <c r="Q493" s="5">
        <v>20</v>
      </c>
      <c r="R493" s="5">
        <v>25</v>
      </c>
      <c r="S493" s="5" t="s">
        <v>26</v>
      </c>
      <c r="T493" s="5"/>
    </row>
    <row r="494" spans="1:20" x14ac:dyDescent="0.25">
      <c r="A494" s="5">
        <f>487</f>
      </c>
      <c r="B494" s="5" t="s">
        <v>513</v>
      </c>
      <c r="C494" s="5" t="s">
        <v>26</v>
      </c>
      <c r="D494" s="5" t="s">
        <v>27</v>
      </c>
      <c r="E494" s="5">
        <v>1</v>
      </c>
      <c r="F494" s="5">
        <v>0</v>
      </c>
      <c r="G494" s="5">
        <v>1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10</v>
      </c>
      <c r="Q494" s="5">
        <v>20</v>
      </c>
      <c r="R494" s="5">
        <v>25</v>
      </c>
      <c r="S494" s="5" t="s">
        <v>26</v>
      </c>
      <c r="T494" s="5"/>
    </row>
    <row r="495" spans="1:20" x14ac:dyDescent="0.25">
      <c r="A495" s="5">
        <f>488</f>
      </c>
      <c r="B495" s="5" t="s">
        <v>514</v>
      </c>
      <c r="C495" s="5" t="s">
        <v>26</v>
      </c>
      <c r="D495" s="5" t="s">
        <v>27</v>
      </c>
      <c r="E495" s="5">
        <v>1</v>
      </c>
      <c r="F495" s="5">
        <v>0</v>
      </c>
      <c r="G495" s="5">
        <v>1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10</v>
      </c>
      <c r="Q495" s="5">
        <v>20</v>
      </c>
      <c r="R495" s="5">
        <v>25</v>
      </c>
      <c r="S495" s="5" t="s">
        <v>26</v>
      </c>
      <c r="T495" s="5"/>
    </row>
    <row r="496" spans="1:20" x14ac:dyDescent="0.25">
      <c r="A496" s="5">
        <f>489</f>
      </c>
      <c r="B496" s="5" t="s">
        <v>515</v>
      </c>
      <c r="C496" s="5" t="s">
        <v>26</v>
      </c>
      <c r="D496" s="5" t="s">
        <v>27</v>
      </c>
      <c r="E496" s="5">
        <v>1</v>
      </c>
      <c r="F496" s="5">
        <v>0</v>
      </c>
      <c r="G496" s="5">
        <v>1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10</v>
      </c>
      <c r="Q496" s="5">
        <v>20</v>
      </c>
      <c r="R496" s="5">
        <v>25</v>
      </c>
      <c r="S496" s="5" t="s">
        <v>26</v>
      </c>
      <c r="T496" s="5"/>
    </row>
    <row r="497" spans="1:20" x14ac:dyDescent="0.25">
      <c r="A497" s="5">
        <f>490</f>
      </c>
      <c r="B497" s="5" t="s">
        <v>516</v>
      </c>
      <c r="C497" s="5" t="s">
        <v>26</v>
      </c>
      <c r="D497" s="5" t="s">
        <v>27</v>
      </c>
      <c r="E497" s="5">
        <v>1</v>
      </c>
      <c r="F497" s="5">
        <v>0</v>
      </c>
      <c r="G497" s="5">
        <v>1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10</v>
      </c>
      <c r="Q497" s="5">
        <v>20</v>
      </c>
      <c r="R497" s="5">
        <v>25</v>
      </c>
      <c r="S497" s="5" t="s">
        <v>26</v>
      </c>
      <c r="T497" s="5"/>
    </row>
    <row r="498" spans="1:20" x14ac:dyDescent="0.25">
      <c r="A498" s="5">
        <f>491</f>
      </c>
      <c r="B498" s="5" t="s">
        <v>517</v>
      </c>
      <c r="C498" s="5" t="s">
        <v>26</v>
      </c>
      <c r="D498" s="5" t="s">
        <v>27</v>
      </c>
      <c r="E498" s="5">
        <v>1</v>
      </c>
      <c r="F498" s="5">
        <v>0</v>
      </c>
      <c r="G498" s="5">
        <v>1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10</v>
      </c>
      <c r="Q498" s="5">
        <v>20</v>
      </c>
      <c r="R498" s="5">
        <v>25</v>
      </c>
      <c r="S498" s="5" t="s">
        <v>26</v>
      </c>
      <c r="T498" s="5"/>
    </row>
    <row r="499" spans="1:20" x14ac:dyDescent="0.25">
      <c r="A499" s="5">
        <f>492</f>
      </c>
      <c r="B499" s="5" t="s">
        <v>518</v>
      </c>
      <c r="C499" s="5" t="s">
        <v>26</v>
      </c>
      <c r="D499" s="5" t="s">
        <v>27</v>
      </c>
      <c r="E499" s="5">
        <v>1</v>
      </c>
      <c r="F499" s="5">
        <v>0</v>
      </c>
      <c r="G499" s="5">
        <v>1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10</v>
      </c>
      <c r="Q499" s="5">
        <v>20</v>
      </c>
      <c r="R499" s="5">
        <v>25</v>
      </c>
      <c r="S499" s="5" t="s">
        <v>26</v>
      </c>
      <c r="T499" s="5"/>
    </row>
    <row r="500" spans="1:20" x14ac:dyDescent="0.25">
      <c r="A500" s="5">
        <f>493</f>
      </c>
      <c r="B500" s="5" t="s">
        <v>519</v>
      </c>
      <c r="C500" s="5" t="s">
        <v>26</v>
      </c>
      <c r="D500" s="5" t="s">
        <v>27</v>
      </c>
      <c r="E500" s="5">
        <v>1</v>
      </c>
      <c r="F500" s="5">
        <v>0</v>
      </c>
      <c r="G500" s="5">
        <v>1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10</v>
      </c>
      <c r="Q500" s="5">
        <v>20</v>
      </c>
      <c r="R500" s="5">
        <v>25</v>
      </c>
      <c r="S500" s="5" t="s">
        <v>26</v>
      </c>
      <c r="T500" s="5"/>
    </row>
    <row r="501" spans="1:20" x14ac:dyDescent="0.25">
      <c r="A501" s="5">
        <f>494</f>
      </c>
      <c r="B501" s="5" t="s">
        <v>520</v>
      </c>
      <c r="C501" s="5" t="s">
        <v>26</v>
      </c>
      <c r="D501" s="5" t="s">
        <v>27</v>
      </c>
      <c r="E501" s="5">
        <v>1</v>
      </c>
      <c r="F501" s="5">
        <v>0</v>
      </c>
      <c r="G501" s="5">
        <v>1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10</v>
      </c>
      <c r="Q501" s="5">
        <v>20</v>
      </c>
      <c r="R501" s="5">
        <v>25</v>
      </c>
      <c r="S501" s="5" t="s">
        <v>26</v>
      </c>
      <c r="T501" s="5"/>
    </row>
    <row r="502" spans="1:20" x14ac:dyDescent="0.25">
      <c r="A502" s="5">
        <f>495</f>
      </c>
      <c r="B502" s="5" t="s">
        <v>521</v>
      </c>
      <c r="C502" s="5" t="s">
        <v>26</v>
      </c>
      <c r="D502" s="5" t="s">
        <v>27</v>
      </c>
      <c r="E502" s="5">
        <v>1</v>
      </c>
      <c r="F502" s="5">
        <v>0</v>
      </c>
      <c r="G502" s="5">
        <v>1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10</v>
      </c>
      <c r="Q502" s="5">
        <v>20</v>
      </c>
      <c r="R502" s="5">
        <v>25</v>
      </c>
      <c r="S502" s="5" t="s">
        <v>26</v>
      </c>
      <c r="T502" s="5"/>
    </row>
    <row r="503" spans="1:20" x14ac:dyDescent="0.25">
      <c r="A503" s="5">
        <f>496</f>
      </c>
      <c r="B503" s="5" t="s">
        <v>522</v>
      </c>
      <c r="C503" s="5" t="s">
        <v>26</v>
      </c>
      <c r="D503" s="5" t="s">
        <v>27</v>
      </c>
      <c r="E503" s="5">
        <v>1</v>
      </c>
      <c r="F503" s="5">
        <v>0</v>
      </c>
      <c r="G503" s="5">
        <v>1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10</v>
      </c>
      <c r="Q503" s="5">
        <v>20</v>
      </c>
      <c r="R503" s="5">
        <v>25</v>
      </c>
      <c r="S503" s="5" t="s">
        <v>26</v>
      </c>
      <c r="T503" s="5"/>
    </row>
    <row r="504" spans="1:20" x14ac:dyDescent="0.25">
      <c r="A504" s="5">
        <f>497</f>
      </c>
      <c r="B504" s="5" t="s">
        <v>523</v>
      </c>
      <c r="C504" s="5" t="s">
        <v>26</v>
      </c>
      <c r="D504" s="5" t="s">
        <v>27</v>
      </c>
      <c r="E504" s="5">
        <v>1</v>
      </c>
      <c r="F504" s="5">
        <v>0</v>
      </c>
      <c r="G504" s="5">
        <v>1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10</v>
      </c>
      <c r="Q504" s="5">
        <v>20</v>
      </c>
      <c r="R504" s="5">
        <v>25</v>
      </c>
      <c r="S504" s="5" t="s">
        <v>26</v>
      </c>
      <c r="T504" s="5"/>
    </row>
    <row r="505" spans="1:20" x14ac:dyDescent="0.25">
      <c r="A505" s="5">
        <f>498</f>
      </c>
      <c r="B505" s="5" t="s">
        <v>524</v>
      </c>
      <c r="C505" s="5" t="s">
        <v>26</v>
      </c>
      <c r="D505" s="5" t="s">
        <v>27</v>
      </c>
      <c r="E505" s="5">
        <v>1</v>
      </c>
      <c r="F505" s="5">
        <v>0</v>
      </c>
      <c r="G505" s="5">
        <v>1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10</v>
      </c>
      <c r="Q505" s="5">
        <v>20</v>
      </c>
      <c r="R505" s="5">
        <v>25</v>
      </c>
      <c r="S505" s="5" t="s">
        <v>26</v>
      </c>
      <c r="T505" s="5"/>
    </row>
    <row r="506" spans="1:20" x14ac:dyDescent="0.25">
      <c r="A506" s="5">
        <f>499</f>
      </c>
      <c r="B506" s="5" t="s">
        <v>525</v>
      </c>
      <c r="C506" s="5" t="s">
        <v>26</v>
      </c>
      <c r="D506" s="5" t="s">
        <v>27</v>
      </c>
      <c r="E506" s="5">
        <v>1</v>
      </c>
      <c r="F506" s="5">
        <v>0</v>
      </c>
      <c r="G506" s="5">
        <v>1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10</v>
      </c>
      <c r="Q506" s="5">
        <v>20</v>
      </c>
      <c r="R506" s="5">
        <v>25</v>
      </c>
      <c r="S506" s="5" t="s">
        <v>26</v>
      </c>
      <c r="T506" s="5"/>
    </row>
    <row r="507" spans="1:20" x14ac:dyDescent="0.25">
      <c r="A507" s="5">
        <f>500</f>
      </c>
      <c r="B507" s="5" t="s">
        <v>526</v>
      </c>
      <c r="C507" s="5" t="s">
        <v>26</v>
      </c>
      <c r="D507" s="5" t="s">
        <v>27</v>
      </c>
      <c r="E507" s="5">
        <v>1</v>
      </c>
      <c r="F507" s="5">
        <v>0</v>
      </c>
      <c r="G507" s="5">
        <v>1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10</v>
      </c>
      <c r="Q507" s="5">
        <v>20</v>
      </c>
      <c r="R507" s="5">
        <v>25</v>
      </c>
      <c r="S507" s="5" t="s">
        <v>26</v>
      </c>
      <c r="T507" s="5"/>
    </row>
    <row r="508" spans="1:20" x14ac:dyDescent="0.25">
      <c r="A508" s="5">
        <f>501</f>
      </c>
      <c r="B508" s="5" t="s">
        <v>527</v>
      </c>
      <c r="C508" s="5" t="s">
        <v>26</v>
      </c>
      <c r="D508" s="5" t="s">
        <v>27</v>
      </c>
      <c r="E508" s="5">
        <v>1</v>
      </c>
      <c r="F508" s="5">
        <v>0</v>
      </c>
      <c r="G508" s="5">
        <v>1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10</v>
      </c>
      <c r="Q508" s="5">
        <v>20</v>
      </c>
      <c r="R508" s="5">
        <v>25</v>
      </c>
      <c r="S508" s="5" t="s">
        <v>26</v>
      </c>
      <c r="T508" s="5"/>
    </row>
    <row r="509" spans="1:20" x14ac:dyDescent="0.25">
      <c r="A509" s="5">
        <f>502</f>
      </c>
      <c r="B509" s="5" t="s">
        <v>528</v>
      </c>
      <c r="C509" s="5" t="s">
        <v>26</v>
      </c>
      <c r="D509" s="5" t="s">
        <v>27</v>
      </c>
      <c r="E509" s="5">
        <v>1</v>
      </c>
      <c r="F509" s="5">
        <v>0</v>
      </c>
      <c r="G509" s="5">
        <v>1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10</v>
      </c>
      <c r="Q509" s="5">
        <v>20</v>
      </c>
      <c r="R509" s="5">
        <v>25</v>
      </c>
      <c r="S509" s="5" t="s">
        <v>26</v>
      </c>
      <c r="T509" s="5"/>
    </row>
    <row r="510" spans="1:20" x14ac:dyDescent="0.25">
      <c r="A510" s="5">
        <f>503</f>
      </c>
      <c r="B510" s="5" t="s">
        <v>529</v>
      </c>
      <c r="C510" s="5" t="s">
        <v>26</v>
      </c>
      <c r="D510" s="5" t="s">
        <v>27</v>
      </c>
      <c r="E510" s="5">
        <v>1</v>
      </c>
      <c r="F510" s="5">
        <v>0</v>
      </c>
      <c r="G510" s="5">
        <v>1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10</v>
      </c>
      <c r="Q510" s="5">
        <v>20</v>
      </c>
      <c r="R510" s="5">
        <v>25</v>
      </c>
      <c r="S510" s="5" t="s">
        <v>26</v>
      </c>
      <c r="T510" s="5"/>
    </row>
    <row r="511" spans="1:20" x14ac:dyDescent="0.25">
      <c r="A511" s="5">
        <f>504</f>
      </c>
      <c r="B511" s="5" t="s">
        <v>530</v>
      </c>
      <c r="C511" s="5" t="s">
        <v>26</v>
      </c>
      <c r="D511" s="5" t="s">
        <v>27</v>
      </c>
      <c r="E511" s="5">
        <v>1</v>
      </c>
      <c r="F511" s="5">
        <v>0</v>
      </c>
      <c r="G511" s="5">
        <v>1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10</v>
      </c>
      <c r="Q511" s="5">
        <v>20</v>
      </c>
      <c r="R511" s="5">
        <v>25</v>
      </c>
      <c r="S511" s="5" t="s">
        <v>26</v>
      </c>
      <c r="T511" s="5"/>
    </row>
    <row r="512" spans="1:20" x14ac:dyDescent="0.25">
      <c r="A512" s="5">
        <f>505</f>
      </c>
      <c r="B512" s="5" t="s">
        <v>531</v>
      </c>
      <c r="C512" s="5" t="s">
        <v>26</v>
      </c>
      <c r="D512" s="5" t="s">
        <v>27</v>
      </c>
      <c r="E512" s="5">
        <v>1</v>
      </c>
      <c r="F512" s="5">
        <v>0</v>
      </c>
      <c r="G512" s="5">
        <v>1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10</v>
      </c>
      <c r="Q512" s="5">
        <v>20</v>
      </c>
      <c r="R512" s="5">
        <v>25</v>
      </c>
      <c r="S512" s="5" t="s">
        <v>26</v>
      </c>
      <c r="T512" s="5"/>
    </row>
    <row r="513" spans="1:20" x14ac:dyDescent="0.25">
      <c r="A513" s="5">
        <f>506</f>
      </c>
      <c r="B513" s="5" t="s">
        <v>532</v>
      </c>
      <c r="C513" s="5" t="s">
        <v>26</v>
      </c>
      <c r="D513" s="5" t="s">
        <v>27</v>
      </c>
      <c r="E513" s="5">
        <v>1</v>
      </c>
      <c r="F513" s="5">
        <v>0</v>
      </c>
      <c r="G513" s="5">
        <v>1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10</v>
      </c>
      <c r="Q513" s="5">
        <v>20</v>
      </c>
      <c r="R513" s="5">
        <v>25</v>
      </c>
      <c r="S513" s="5" t="s">
        <v>26</v>
      </c>
      <c r="T513" s="5"/>
    </row>
    <row r="514" spans="1:20" x14ac:dyDescent="0.25">
      <c r="A514" s="5">
        <f>507</f>
      </c>
      <c r="B514" s="5" t="s">
        <v>533</v>
      </c>
      <c r="C514" s="5" t="s">
        <v>26</v>
      </c>
      <c r="D514" s="5" t="s">
        <v>27</v>
      </c>
      <c r="E514" s="5">
        <v>1</v>
      </c>
      <c r="F514" s="5">
        <v>0</v>
      </c>
      <c r="G514" s="5">
        <v>1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10</v>
      </c>
      <c r="Q514" s="5">
        <v>20</v>
      </c>
      <c r="R514" s="5">
        <v>25</v>
      </c>
      <c r="S514" s="5" t="s">
        <v>26</v>
      </c>
      <c r="T514" s="5"/>
    </row>
    <row r="515" spans="1:20" x14ac:dyDescent="0.25">
      <c r="A515" s="5">
        <f>508</f>
      </c>
      <c r="B515" s="5" t="s">
        <v>534</v>
      </c>
      <c r="C515" s="5" t="s">
        <v>26</v>
      </c>
      <c r="D515" s="5" t="s">
        <v>27</v>
      </c>
      <c r="E515" s="5">
        <v>1</v>
      </c>
      <c r="F515" s="5">
        <v>0</v>
      </c>
      <c r="G515" s="5">
        <v>1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10</v>
      </c>
      <c r="Q515" s="5">
        <v>20</v>
      </c>
      <c r="R515" s="5">
        <v>25</v>
      </c>
      <c r="S515" s="5" t="s">
        <v>26</v>
      </c>
      <c r="T515" s="5"/>
    </row>
    <row r="516" spans="1:20" x14ac:dyDescent="0.25">
      <c r="A516" s="5">
        <f>509</f>
      </c>
      <c r="B516" s="5" t="s">
        <v>535</v>
      </c>
      <c r="C516" s="5" t="s">
        <v>26</v>
      </c>
      <c r="D516" s="5" t="s">
        <v>27</v>
      </c>
      <c r="E516" s="5">
        <v>1</v>
      </c>
      <c r="F516" s="5">
        <v>0</v>
      </c>
      <c r="G516" s="5">
        <v>1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10</v>
      </c>
      <c r="Q516" s="5">
        <v>20</v>
      </c>
      <c r="R516" s="5">
        <v>25</v>
      </c>
      <c r="S516" s="5" t="s">
        <v>26</v>
      </c>
      <c r="T516" s="5"/>
    </row>
    <row r="517" spans="1:20" x14ac:dyDescent="0.25">
      <c r="A517" s="5">
        <f>510</f>
      </c>
      <c r="B517" s="5" t="s">
        <v>536</v>
      </c>
      <c r="C517" s="5" t="s">
        <v>26</v>
      </c>
      <c r="D517" s="5" t="s">
        <v>27</v>
      </c>
      <c r="E517" s="5">
        <v>1</v>
      </c>
      <c r="F517" s="5">
        <v>0</v>
      </c>
      <c r="G517" s="5">
        <v>1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10</v>
      </c>
      <c r="Q517" s="5">
        <v>20</v>
      </c>
      <c r="R517" s="5">
        <v>25</v>
      </c>
      <c r="S517" s="5" t="s">
        <v>26</v>
      </c>
      <c r="T517" s="5"/>
    </row>
    <row r="518" spans="1:20" x14ac:dyDescent="0.25">
      <c r="A518" s="5">
        <f>511</f>
      </c>
      <c r="B518" s="5" t="s">
        <v>537</v>
      </c>
      <c r="C518" s="5" t="s">
        <v>26</v>
      </c>
      <c r="D518" s="5" t="s">
        <v>27</v>
      </c>
      <c r="E518" s="5">
        <v>1</v>
      </c>
      <c r="F518" s="5">
        <v>0</v>
      </c>
      <c r="G518" s="5">
        <v>1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10</v>
      </c>
      <c r="Q518" s="5">
        <v>20</v>
      </c>
      <c r="R518" s="5">
        <v>25</v>
      </c>
      <c r="S518" s="5" t="s">
        <v>26</v>
      </c>
      <c r="T518" s="5"/>
    </row>
    <row r="519" spans="1:20" x14ac:dyDescent="0.25">
      <c r="A519" s="5">
        <f>512</f>
      </c>
      <c r="B519" s="5" t="s">
        <v>538</v>
      </c>
      <c r="C519" s="5" t="s">
        <v>26</v>
      </c>
      <c r="D519" s="5" t="s">
        <v>27</v>
      </c>
      <c r="E519" s="5">
        <v>1</v>
      </c>
      <c r="F519" s="5">
        <v>0</v>
      </c>
      <c r="G519" s="5">
        <v>1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10</v>
      </c>
      <c r="Q519" s="5">
        <v>20</v>
      </c>
      <c r="R519" s="5">
        <v>25</v>
      </c>
      <c r="S519" s="5" t="s">
        <v>26</v>
      </c>
      <c r="T519" s="5"/>
    </row>
    <row r="520" spans="1:20" x14ac:dyDescent="0.25">
      <c r="A520" s="5">
        <f>513</f>
      </c>
      <c r="B520" s="5" t="s">
        <v>539</v>
      </c>
      <c r="C520" s="5" t="s">
        <v>26</v>
      </c>
      <c r="D520" s="5" t="s">
        <v>27</v>
      </c>
      <c r="E520" s="5">
        <v>1</v>
      </c>
      <c r="F520" s="5">
        <v>0</v>
      </c>
      <c r="G520" s="5">
        <v>1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10</v>
      </c>
      <c r="Q520" s="5">
        <v>20</v>
      </c>
      <c r="R520" s="5">
        <v>25</v>
      </c>
      <c r="S520" s="5" t="s">
        <v>26</v>
      </c>
      <c r="T520" s="5"/>
    </row>
    <row r="521" spans="1:20" x14ac:dyDescent="0.25">
      <c r="A521" s="5">
        <f>514</f>
      </c>
      <c r="B521" s="5" t="s">
        <v>540</v>
      </c>
      <c r="C521" s="5" t="s">
        <v>26</v>
      </c>
      <c r="D521" s="5" t="s">
        <v>27</v>
      </c>
      <c r="E521" s="5">
        <v>1</v>
      </c>
      <c r="F521" s="5">
        <v>0</v>
      </c>
      <c r="G521" s="5">
        <v>1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10</v>
      </c>
      <c r="Q521" s="5">
        <v>20</v>
      </c>
      <c r="R521" s="5">
        <v>25</v>
      </c>
      <c r="S521" s="5" t="s">
        <v>26</v>
      </c>
      <c r="T521" s="5"/>
    </row>
    <row r="522" spans="1:20" x14ac:dyDescent="0.25">
      <c r="A522" s="5">
        <f>515</f>
      </c>
      <c r="B522" s="5" t="s">
        <v>541</v>
      </c>
      <c r="C522" s="5" t="s">
        <v>26</v>
      </c>
      <c r="D522" s="5" t="s">
        <v>27</v>
      </c>
      <c r="E522" s="5">
        <v>1</v>
      </c>
      <c r="F522" s="5">
        <v>0</v>
      </c>
      <c r="G522" s="5">
        <v>1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10</v>
      </c>
      <c r="Q522" s="5">
        <v>20</v>
      </c>
      <c r="R522" s="5">
        <v>25</v>
      </c>
      <c r="S522" s="5" t="s">
        <v>26</v>
      </c>
      <c r="T522" s="5"/>
    </row>
    <row r="523" spans="1:20" x14ac:dyDescent="0.25">
      <c r="A523" s="5">
        <f>516</f>
      </c>
      <c r="B523" s="5" t="s">
        <v>542</v>
      </c>
      <c r="C523" s="5" t="s">
        <v>26</v>
      </c>
      <c r="D523" s="5" t="s">
        <v>27</v>
      </c>
      <c r="E523" s="5">
        <v>1</v>
      </c>
      <c r="F523" s="5">
        <v>0</v>
      </c>
      <c r="G523" s="5">
        <v>1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10</v>
      </c>
      <c r="Q523" s="5">
        <v>20</v>
      </c>
      <c r="R523" s="5">
        <v>25</v>
      </c>
      <c r="S523" s="5" t="s">
        <v>26</v>
      </c>
      <c r="T523" s="5"/>
    </row>
    <row r="524" spans="1:20" x14ac:dyDescent="0.25">
      <c r="A524" s="5">
        <f>517</f>
      </c>
      <c r="B524" s="5" t="s">
        <v>543</v>
      </c>
      <c r="C524" s="5" t="s">
        <v>26</v>
      </c>
      <c r="D524" s="5" t="s">
        <v>27</v>
      </c>
      <c r="E524" s="5">
        <v>1</v>
      </c>
      <c r="F524" s="5">
        <v>0</v>
      </c>
      <c r="G524" s="5">
        <v>1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10</v>
      </c>
      <c r="Q524" s="5">
        <v>20</v>
      </c>
      <c r="R524" s="5">
        <v>25</v>
      </c>
      <c r="S524" s="5" t="s">
        <v>26</v>
      </c>
      <c r="T524" s="5"/>
    </row>
    <row r="525" spans="1:20" x14ac:dyDescent="0.25">
      <c r="A525" s="5">
        <f>518</f>
      </c>
      <c r="B525" s="5" t="s">
        <v>544</v>
      </c>
      <c r="C525" s="5" t="s">
        <v>26</v>
      </c>
      <c r="D525" s="5" t="s">
        <v>27</v>
      </c>
      <c r="E525" s="5">
        <v>1</v>
      </c>
      <c r="F525" s="5">
        <v>0</v>
      </c>
      <c r="G525" s="5">
        <v>1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10</v>
      </c>
      <c r="Q525" s="5">
        <v>20</v>
      </c>
      <c r="R525" s="5">
        <v>25</v>
      </c>
      <c r="S525" s="5" t="s">
        <v>26</v>
      </c>
      <c r="T525" s="5"/>
    </row>
    <row r="526" spans="1:20" x14ac:dyDescent="0.25">
      <c r="A526" s="5">
        <f>519</f>
      </c>
      <c r="B526" s="5" t="s">
        <v>545</v>
      </c>
      <c r="C526" s="5" t="s">
        <v>26</v>
      </c>
      <c r="D526" s="5" t="s">
        <v>27</v>
      </c>
      <c r="E526" s="5">
        <v>1</v>
      </c>
      <c r="F526" s="5">
        <v>0</v>
      </c>
      <c r="G526" s="5">
        <v>1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10</v>
      </c>
      <c r="Q526" s="5">
        <v>20</v>
      </c>
      <c r="R526" s="5">
        <v>25</v>
      </c>
      <c r="S526" s="5" t="s">
        <v>26</v>
      </c>
      <c r="T526" s="5"/>
    </row>
    <row r="527" spans="1:20" x14ac:dyDescent="0.25">
      <c r="A527" s="5">
        <f>520</f>
      </c>
      <c r="B527" s="5" t="s">
        <v>546</v>
      </c>
      <c r="C527" s="5" t="s">
        <v>26</v>
      </c>
      <c r="D527" s="5" t="s">
        <v>27</v>
      </c>
      <c r="E527" s="5">
        <v>1</v>
      </c>
      <c r="F527" s="5">
        <v>0</v>
      </c>
      <c r="G527" s="5">
        <v>1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10</v>
      </c>
      <c r="Q527" s="5">
        <v>20</v>
      </c>
      <c r="R527" s="5">
        <v>25</v>
      </c>
      <c r="S527" s="5" t="s">
        <v>26</v>
      </c>
      <c r="T527" s="5"/>
    </row>
    <row r="528" spans="1:20" x14ac:dyDescent="0.25">
      <c r="A528" s="5">
        <f>521</f>
      </c>
      <c r="B528" s="5" t="s">
        <v>547</v>
      </c>
      <c r="C528" s="5" t="s">
        <v>26</v>
      </c>
      <c r="D528" s="5" t="s">
        <v>27</v>
      </c>
      <c r="E528" s="5">
        <v>1</v>
      </c>
      <c r="F528" s="5">
        <v>0</v>
      </c>
      <c r="G528" s="5">
        <v>1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10</v>
      </c>
      <c r="Q528" s="5">
        <v>20</v>
      </c>
      <c r="R528" s="5">
        <v>25</v>
      </c>
      <c r="S528" s="5" t="s">
        <v>26</v>
      </c>
      <c r="T528" s="5"/>
    </row>
    <row r="529" spans="1:20" x14ac:dyDescent="0.25">
      <c r="A529" s="5">
        <f>522</f>
      </c>
      <c r="B529" s="5" t="s">
        <v>548</v>
      </c>
      <c r="C529" s="5" t="s">
        <v>26</v>
      </c>
      <c r="D529" s="5" t="s">
        <v>27</v>
      </c>
      <c r="E529" s="5">
        <v>1</v>
      </c>
      <c r="F529" s="5">
        <v>0</v>
      </c>
      <c r="G529" s="5">
        <v>1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10</v>
      </c>
      <c r="Q529" s="5">
        <v>20</v>
      </c>
      <c r="R529" s="5">
        <v>25</v>
      </c>
      <c r="S529" s="5" t="s">
        <v>26</v>
      </c>
      <c r="T529" s="5"/>
    </row>
    <row r="530" spans="1:20" x14ac:dyDescent="0.25">
      <c r="A530" s="5">
        <f>523</f>
      </c>
      <c r="B530" s="5" t="s">
        <v>549</v>
      </c>
      <c r="C530" s="5" t="s">
        <v>26</v>
      </c>
      <c r="D530" s="5" t="s">
        <v>27</v>
      </c>
      <c r="E530" s="5">
        <v>1</v>
      </c>
      <c r="F530" s="5">
        <v>0</v>
      </c>
      <c r="G530" s="5">
        <v>1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10</v>
      </c>
      <c r="Q530" s="5">
        <v>20</v>
      </c>
      <c r="R530" s="5">
        <v>25</v>
      </c>
      <c r="S530" s="5" t="s">
        <v>26</v>
      </c>
      <c r="T530" s="5"/>
    </row>
    <row r="531" spans="1:20" x14ac:dyDescent="0.25">
      <c r="A531" s="5">
        <f>524</f>
      </c>
      <c r="B531" s="5" t="s">
        <v>550</v>
      </c>
      <c r="C531" s="5" t="s">
        <v>26</v>
      </c>
      <c r="D531" s="5" t="s">
        <v>27</v>
      </c>
      <c r="E531" s="5">
        <v>1</v>
      </c>
      <c r="F531" s="5">
        <v>0</v>
      </c>
      <c r="G531" s="5">
        <v>1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10</v>
      </c>
      <c r="Q531" s="5">
        <v>20</v>
      </c>
      <c r="R531" s="5">
        <v>25</v>
      </c>
      <c r="S531" s="5" t="s">
        <v>26</v>
      </c>
      <c r="T531" s="5"/>
    </row>
    <row r="532" spans="1:20" x14ac:dyDescent="0.25">
      <c r="A532" s="5">
        <f>525</f>
      </c>
      <c r="B532" s="5" t="s">
        <v>551</v>
      </c>
      <c r="C532" s="5" t="s">
        <v>26</v>
      </c>
      <c r="D532" s="5" t="s">
        <v>27</v>
      </c>
      <c r="E532" s="5">
        <v>1</v>
      </c>
      <c r="F532" s="5">
        <v>0</v>
      </c>
      <c r="G532" s="5">
        <v>1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10</v>
      </c>
      <c r="Q532" s="5">
        <v>20</v>
      </c>
      <c r="R532" s="5">
        <v>25</v>
      </c>
      <c r="S532" s="5" t="s">
        <v>26</v>
      </c>
      <c r="T532" s="5"/>
    </row>
    <row r="533" spans="1:20" x14ac:dyDescent="0.25">
      <c r="A533" s="5">
        <f>526</f>
      </c>
      <c r="B533" s="5" t="s">
        <v>552</v>
      </c>
      <c r="C533" s="5" t="s">
        <v>26</v>
      </c>
      <c r="D533" s="5" t="s">
        <v>27</v>
      </c>
      <c r="E533" s="5">
        <v>1</v>
      </c>
      <c r="F533" s="5">
        <v>0</v>
      </c>
      <c r="G533" s="5">
        <v>1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10</v>
      </c>
      <c r="Q533" s="5">
        <v>20</v>
      </c>
      <c r="R533" s="5">
        <v>25</v>
      </c>
      <c r="S533" s="5" t="s">
        <v>26</v>
      </c>
      <c r="T533" s="5"/>
    </row>
    <row r="534" spans="1:20" x14ac:dyDescent="0.25">
      <c r="A534" s="5">
        <f>527</f>
      </c>
      <c r="B534" s="5" t="s">
        <v>553</v>
      </c>
      <c r="C534" s="5" t="s">
        <v>26</v>
      </c>
      <c r="D534" s="5" t="s">
        <v>27</v>
      </c>
      <c r="E534" s="5">
        <v>1</v>
      </c>
      <c r="F534" s="5">
        <v>0</v>
      </c>
      <c r="G534" s="5">
        <v>1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10</v>
      </c>
      <c r="Q534" s="5">
        <v>20</v>
      </c>
      <c r="R534" s="5">
        <v>25</v>
      </c>
      <c r="S534" s="5" t="s">
        <v>26</v>
      </c>
      <c r="T534" s="5"/>
    </row>
    <row r="535" spans="1:20" x14ac:dyDescent="0.25">
      <c r="A535" s="5">
        <f>528</f>
      </c>
      <c r="B535" s="5" t="s">
        <v>554</v>
      </c>
      <c r="C535" s="5" t="s">
        <v>26</v>
      </c>
      <c r="D535" s="5" t="s">
        <v>27</v>
      </c>
      <c r="E535" s="5">
        <v>1</v>
      </c>
      <c r="F535" s="5">
        <v>0</v>
      </c>
      <c r="G535" s="5">
        <v>1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10</v>
      </c>
      <c r="Q535" s="5">
        <v>20</v>
      </c>
      <c r="R535" s="5">
        <v>25</v>
      </c>
      <c r="S535" s="5" t="s">
        <v>26</v>
      </c>
      <c r="T535" s="5"/>
    </row>
    <row r="536" spans="1:20" x14ac:dyDescent="0.25">
      <c r="A536" s="5">
        <f>529</f>
      </c>
      <c r="B536" s="5" t="s">
        <v>555</v>
      </c>
      <c r="C536" s="5" t="s">
        <v>26</v>
      </c>
      <c r="D536" s="5" t="s">
        <v>27</v>
      </c>
      <c r="E536" s="5">
        <v>1</v>
      </c>
      <c r="F536" s="5">
        <v>0</v>
      </c>
      <c r="G536" s="5">
        <v>1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10</v>
      </c>
      <c r="Q536" s="5">
        <v>20</v>
      </c>
      <c r="R536" s="5">
        <v>25</v>
      </c>
      <c r="S536" s="5" t="s">
        <v>26</v>
      </c>
      <c r="T536" s="5"/>
    </row>
    <row r="537" spans="1:20" x14ac:dyDescent="0.25">
      <c r="A537" s="5">
        <f>530</f>
      </c>
      <c r="B537" s="5" t="s">
        <v>556</v>
      </c>
      <c r="C537" s="5" t="s">
        <v>26</v>
      </c>
      <c r="D537" s="5" t="s">
        <v>27</v>
      </c>
      <c r="E537" s="5">
        <v>1</v>
      </c>
      <c r="F537" s="5">
        <v>0</v>
      </c>
      <c r="G537" s="5">
        <v>1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10</v>
      </c>
      <c r="Q537" s="5">
        <v>20</v>
      </c>
      <c r="R537" s="5">
        <v>25</v>
      </c>
      <c r="S537" s="5" t="s">
        <v>26</v>
      </c>
      <c r="T537" s="5"/>
    </row>
    <row r="538" spans="1:20" x14ac:dyDescent="0.25">
      <c r="A538" s="5">
        <f>531</f>
      </c>
      <c r="B538" s="5" t="s">
        <v>557</v>
      </c>
      <c r="C538" s="5" t="s">
        <v>26</v>
      </c>
      <c r="D538" s="5" t="s">
        <v>27</v>
      </c>
      <c r="E538" s="5">
        <v>1</v>
      </c>
      <c r="F538" s="5">
        <v>0</v>
      </c>
      <c r="G538" s="5">
        <v>1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10</v>
      </c>
      <c r="Q538" s="5">
        <v>20</v>
      </c>
      <c r="R538" s="5">
        <v>25</v>
      </c>
      <c r="S538" s="5" t="s">
        <v>26</v>
      </c>
      <c r="T538" s="5"/>
    </row>
    <row r="539" spans="1:20" x14ac:dyDescent="0.25">
      <c r="A539" s="5">
        <f>532</f>
      </c>
      <c r="B539" s="5" t="s">
        <v>558</v>
      </c>
      <c r="C539" s="5" t="s">
        <v>26</v>
      </c>
      <c r="D539" s="5" t="s">
        <v>27</v>
      </c>
      <c r="E539" s="5">
        <v>1</v>
      </c>
      <c r="F539" s="5">
        <v>0</v>
      </c>
      <c r="G539" s="5">
        <v>1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10</v>
      </c>
      <c r="Q539" s="5">
        <v>20</v>
      </c>
      <c r="R539" s="5">
        <v>25</v>
      </c>
      <c r="S539" s="5" t="s">
        <v>26</v>
      </c>
      <c r="T539" s="5"/>
    </row>
    <row r="540" spans="1:20" x14ac:dyDescent="0.25">
      <c r="A540" s="5">
        <f>533</f>
      </c>
      <c r="B540" s="5" t="s">
        <v>559</v>
      </c>
      <c r="C540" s="5" t="s">
        <v>26</v>
      </c>
      <c r="D540" s="5" t="s">
        <v>27</v>
      </c>
      <c r="E540" s="5">
        <v>1</v>
      </c>
      <c r="F540" s="5">
        <v>0</v>
      </c>
      <c r="G540" s="5">
        <v>1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10</v>
      </c>
      <c r="Q540" s="5">
        <v>20</v>
      </c>
      <c r="R540" s="5">
        <v>25</v>
      </c>
      <c r="S540" s="5" t="s">
        <v>26</v>
      </c>
      <c r="T540" s="5"/>
    </row>
    <row r="541" spans="1:20" x14ac:dyDescent="0.25">
      <c r="A541" s="5">
        <f>534</f>
      </c>
      <c r="B541" s="5" t="s">
        <v>560</v>
      </c>
      <c r="C541" s="5" t="s">
        <v>26</v>
      </c>
      <c r="D541" s="5" t="s">
        <v>27</v>
      </c>
      <c r="E541" s="5">
        <v>1</v>
      </c>
      <c r="F541" s="5">
        <v>0</v>
      </c>
      <c r="G541" s="5">
        <v>1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10</v>
      </c>
      <c r="Q541" s="5">
        <v>20</v>
      </c>
      <c r="R541" s="5">
        <v>25</v>
      </c>
      <c r="S541" s="5" t="s">
        <v>26</v>
      </c>
      <c r="T541" s="5"/>
    </row>
    <row r="542" spans="1:20" x14ac:dyDescent="0.25">
      <c r="A542" s="5">
        <f>535</f>
      </c>
      <c r="B542" s="5" t="s">
        <v>561</v>
      </c>
      <c r="C542" s="5" t="s">
        <v>26</v>
      </c>
      <c r="D542" s="5" t="s">
        <v>27</v>
      </c>
      <c r="E542" s="5">
        <v>1</v>
      </c>
      <c r="F542" s="5">
        <v>0</v>
      </c>
      <c r="G542" s="5">
        <v>1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10</v>
      </c>
      <c r="Q542" s="5">
        <v>20</v>
      </c>
      <c r="R542" s="5">
        <v>25</v>
      </c>
      <c r="S542" s="5" t="s">
        <v>26</v>
      </c>
      <c r="T542" s="5"/>
    </row>
    <row r="543" spans="1:20" x14ac:dyDescent="0.25">
      <c r="A543" s="5">
        <f>536</f>
      </c>
      <c r="B543" s="5" t="s">
        <v>562</v>
      </c>
      <c r="C543" s="5" t="s">
        <v>26</v>
      </c>
      <c r="D543" s="5" t="s">
        <v>27</v>
      </c>
      <c r="E543" s="5">
        <v>1</v>
      </c>
      <c r="F543" s="5">
        <v>0</v>
      </c>
      <c r="G543" s="5">
        <v>1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10</v>
      </c>
      <c r="Q543" s="5">
        <v>20</v>
      </c>
      <c r="R543" s="5">
        <v>25</v>
      </c>
      <c r="S543" s="5" t="s">
        <v>26</v>
      </c>
      <c r="T543" s="5"/>
    </row>
    <row r="544" spans="1:20" x14ac:dyDescent="0.25">
      <c r="A544" s="5">
        <f>537</f>
      </c>
      <c r="B544" s="5" t="s">
        <v>563</v>
      </c>
      <c r="C544" s="5" t="s">
        <v>26</v>
      </c>
      <c r="D544" s="5" t="s">
        <v>27</v>
      </c>
      <c r="E544" s="5">
        <v>1</v>
      </c>
      <c r="F544" s="5">
        <v>0</v>
      </c>
      <c r="G544" s="5">
        <v>1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10</v>
      </c>
      <c r="Q544" s="5">
        <v>20</v>
      </c>
      <c r="R544" s="5">
        <v>25</v>
      </c>
      <c r="S544" s="5" t="s">
        <v>26</v>
      </c>
      <c r="T544" s="5"/>
    </row>
    <row r="545" spans="1:20" x14ac:dyDescent="0.25">
      <c r="A545" s="5">
        <f>538</f>
      </c>
      <c r="B545" s="5" t="s">
        <v>564</v>
      </c>
      <c r="C545" s="5" t="s">
        <v>26</v>
      </c>
      <c r="D545" s="5" t="s">
        <v>27</v>
      </c>
      <c r="E545" s="5">
        <v>1</v>
      </c>
      <c r="F545" s="5">
        <v>0</v>
      </c>
      <c r="G545" s="5">
        <v>1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10</v>
      </c>
      <c r="Q545" s="5">
        <v>20</v>
      </c>
      <c r="R545" s="5">
        <v>25</v>
      </c>
      <c r="S545" s="5" t="s">
        <v>26</v>
      </c>
      <c r="T545" s="5"/>
    </row>
    <row r="546" spans="1:20" x14ac:dyDescent="0.25">
      <c r="A546" s="5">
        <f>539</f>
      </c>
      <c r="B546" s="5" t="s">
        <v>565</v>
      </c>
      <c r="C546" s="5" t="s">
        <v>26</v>
      </c>
      <c r="D546" s="5" t="s">
        <v>27</v>
      </c>
      <c r="E546" s="5">
        <v>1</v>
      </c>
      <c r="F546" s="5">
        <v>0</v>
      </c>
      <c r="G546" s="5">
        <v>1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10</v>
      </c>
      <c r="Q546" s="5">
        <v>20</v>
      </c>
      <c r="R546" s="5">
        <v>25</v>
      </c>
      <c r="S546" s="5" t="s">
        <v>26</v>
      </c>
      <c r="T546" s="5"/>
    </row>
    <row r="547" spans="1:20" x14ac:dyDescent="0.25">
      <c r="A547" s="5">
        <f>540</f>
      </c>
      <c r="B547" s="5" t="s">
        <v>566</v>
      </c>
      <c r="C547" s="5" t="s">
        <v>26</v>
      </c>
      <c r="D547" s="5" t="s">
        <v>27</v>
      </c>
      <c r="E547" s="5">
        <v>1</v>
      </c>
      <c r="F547" s="5">
        <v>0</v>
      </c>
      <c r="G547" s="5">
        <v>1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10</v>
      </c>
      <c r="Q547" s="5">
        <v>20</v>
      </c>
      <c r="R547" s="5">
        <v>25</v>
      </c>
      <c r="S547" s="5" t="s">
        <v>26</v>
      </c>
      <c r="T547" s="5"/>
    </row>
    <row r="548" spans="1:20" x14ac:dyDescent="0.25">
      <c r="A548" s="5">
        <f>541</f>
      </c>
      <c r="B548" s="5" t="s">
        <v>567</v>
      </c>
      <c r="C548" s="5" t="s">
        <v>26</v>
      </c>
      <c r="D548" s="5" t="s">
        <v>27</v>
      </c>
      <c r="E548" s="5">
        <v>1</v>
      </c>
      <c r="F548" s="5">
        <v>0</v>
      </c>
      <c r="G548" s="5">
        <v>1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10</v>
      </c>
      <c r="Q548" s="5">
        <v>20</v>
      </c>
      <c r="R548" s="5">
        <v>25</v>
      </c>
      <c r="S548" s="5" t="s">
        <v>26</v>
      </c>
      <c r="T548" s="5"/>
    </row>
    <row r="549" spans="1:20" x14ac:dyDescent="0.25">
      <c r="A549" s="5">
        <f>542</f>
      </c>
      <c r="B549" s="5" t="s">
        <v>568</v>
      </c>
      <c r="C549" s="5" t="s">
        <v>26</v>
      </c>
      <c r="D549" s="5" t="s">
        <v>27</v>
      </c>
      <c r="E549" s="5">
        <v>1</v>
      </c>
      <c r="F549" s="5">
        <v>0</v>
      </c>
      <c r="G549" s="5">
        <v>1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10</v>
      </c>
      <c r="Q549" s="5">
        <v>20</v>
      </c>
      <c r="R549" s="5">
        <v>25</v>
      </c>
      <c r="S549" s="5" t="s">
        <v>26</v>
      </c>
      <c r="T549" s="5"/>
    </row>
    <row r="550" spans="1:20" x14ac:dyDescent="0.25">
      <c r="A550" s="5">
        <f>543</f>
      </c>
      <c r="B550" s="5" t="s">
        <v>569</v>
      </c>
      <c r="C550" s="5" t="s">
        <v>26</v>
      </c>
      <c r="D550" s="5" t="s">
        <v>27</v>
      </c>
      <c r="E550" s="5">
        <v>1</v>
      </c>
      <c r="F550" s="5">
        <v>0</v>
      </c>
      <c r="G550" s="5">
        <v>1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10</v>
      </c>
      <c r="Q550" s="5">
        <v>20</v>
      </c>
      <c r="R550" s="5">
        <v>25</v>
      </c>
      <c r="S550" s="5" t="s">
        <v>26</v>
      </c>
      <c r="T550" s="5"/>
    </row>
    <row r="551" spans="1:20" x14ac:dyDescent="0.25">
      <c r="A551" s="5">
        <f>544</f>
      </c>
      <c r="B551" s="5" t="s">
        <v>570</v>
      </c>
      <c r="C551" s="5" t="s">
        <v>26</v>
      </c>
      <c r="D551" s="5" t="s">
        <v>27</v>
      </c>
      <c r="E551" s="5">
        <v>1</v>
      </c>
      <c r="F551" s="5">
        <v>0</v>
      </c>
      <c r="G551" s="5">
        <v>1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10</v>
      </c>
      <c r="Q551" s="5">
        <v>20</v>
      </c>
      <c r="R551" s="5">
        <v>25</v>
      </c>
      <c r="S551" s="5" t="s">
        <v>26</v>
      </c>
      <c r="T551" s="5"/>
    </row>
    <row r="552" spans="1:20" x14ac:dyDescent="0.25">
      <c r="A552" s="5">
        <f>545</f>
      </c>
      <c r="B552" s="5" t="s">
        <v>571</v>
      </c>
      <c r="C552" s="5" t="s">
        <v>26</v>
      </c>
      <c r="D552" s="5" t="s">
        <v>27</v>
      </c>
      <c r="E552" s="5">
        <v>1</v>
      </c>
      <c r="F552" s="5">
        <v>0</v>
      </c>
      <c r="G552" s="5">
        <v>1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10</v>
      </c>
      <c r="Q552" s="5">
        <v>20</v>
      </c>
      <c r="R552" s="5">
        <v>25</v>
      </c>
      <c r="S552" s="5" t="s">
        <v>26</v>
      </c>
      <c r="T552" s="5"/>
    </row>
    <row r="553" spans="1:20" x14ac:dyDescent="0.25">
      <c r="A553" s="5">
        <f>546</f>
      </c>
      <c r="B553" s="5" t="s">
        <v>572</v>
      </c>
      <c r="C553" s="5" t="s">
        <v>26</v>
      </c>
      <c r="D553" s="5" t="s">
        <v>27</v>
      </c>
      <c r="E553" s="5">
        <v>1</v>
      </c>
      <c r="F553" s="5">
        <v>0</v>
      </c>
      <c r="G553" s="5">
        <v>1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10</v>
      </c>
      <c r="Q553" s="5">
        <v>20</v>
      </c>
      <c r="R553" s="5">
        <v>25</v>
      </c>
      <c r="S553" s="5" t="s">
        <v>26</v>
      </c>
      <c r="T553" s="5"/>
    </row>
    <row r="554" spans="1:20" x14ac:dyDescent="0.25">
      <c r="A554" s="5">
        <f>547</f>
      </c>
      <c r="B554" s="5" t="s">
        <v>573</v>
      </c>
      <c r="C554" s="5" t="s">
        <v>26</v>
      </c>
      <c r="D554" s="5" t="s">
        <v>27</v>
      </c>
      <c r="E554" s="5">
        <v>1</v>
      </c>
      <c r="F554" s="5">
        <v>0</v>
      </c>
      <c r="G554" s="5">
        <v>1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10</v>
      </c>
      <c r="Q554" s="5">
        <v>20</v>
      </c>
      <c r="R554" s="5">
        <v>25</v>
      </c>
      <c r="S554" s="5" t="s">
        <v>26</v>
      </c>
      <c r="T554" s="5"/>
    </row>
    <row r="555" spans="1:20" x14ac:dyDescent="0.25">
      <c r="A555" s="5">
        <f>548</f>
      </c>
      <c r="B555" s="5" t="s">
        <v>574</v>
      </c>
      <c r="C555" s="5" t="s">
        <v>26</v>
      </c>
      <c r="D555" s="5" t="s">
        <v>27</v>
      </c>
      <c r="E555" s="5">
        <v>1</v>
      </c>
      <c r="F555" s="5">
        <v>0</v>
      </c>
      <c r="G555" s="5">
        <v>1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10</v>
      </c>
      <c r="Q555" s="5">
        <v>20</v>
      </c>
      <c r="R555" s="5">
        <v>25</v>
      </c>
      <c r="S555" s="5" t="s">
        <v>26</v>
      </c>
      <c r="T555" s="5"/>
    </row>
    <row r="556" spans="1:20" x14ac:dyDescent="0.25">
      <c r="A556" s="5">
        <f>549</f>
      </c>
      <c r="B556" s="5" t="s">
        <v>575</v>
      </c>
      <c r="C556" s="5" t="s">
        <v>26</v>
      </c>
      <c r="D556" s="5" t="s">
        <v>27</v>
      </c>
      <c r="E556" s="5">
        <v>1</v>
      </c>
      <c r="F556" s="5">
        <v>0</v>
      </c>
      <c r="G556" s="5">
        <v>1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10</v>
      </c>
      <c r="Q556" s="5">
        <v>20</v>
      </c>
      <c r="R556" s="5">
        <v>25</v>
      </c>
      <c r="S556" s="5" t="s">
        <v>26</v>
      </c>
      <c r="T556" s="5"/>
    </row>
    <row r="557" spans="1:20" x14ac:dyDescent="0.25">
      <c r="A557" s="5">
        <f>550</f>
      </c>
      <c r="B557" s="5" t="s">
        <v>576</v>
      </c>
      <c r="C557" s="5" t="s">
        <v>26</v>
      </c>
      <c r="D557" s="5" t="s">
        <v>27</v>
      </c>
      <c r="E557" s="5">
        <v>1</v>
      </c>
      <c r="F557" s="5">
        <v>0</v>
      </c>
      <c r="G557" s="5">
        <v>1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10</v>
      </c>
      <c r="Q557" s="5">
        <v>20</v>
      </c>
      <c r="R557" s="5">
        <v>25</v>
      </c>
      <c r="S557" s="5" t="s">
        <v>26</v>
      </c>
      <c r="T557" s="5"/>
    </row>
    <row r="558" spans="1:20" x14ac:dyDescent="0.25">
      <c r="A558" s="5">
        <f>551</f>
      </c>
      <c r="B558" s="5" t="s">
        <v>577</v>
      </c>
      <c r="C558" s="5" t="s">
        <v>26</v>
      </c>
      <c r="D558" s="5" t="s">
        <v>27</v>
      </c>
      <c r="E558" s="5">
        <v>1</v>
      </c>
      <c r="F558" s="5">
        <v>0</v>
      </c>
      <c r="G558" s="5">
        <v>1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10</v>
      </c>
      <c r="Q558" s="5">
        <v>20</v>
      </c>
      <c r="R558" s="5">
        <v>25</v>
      </c>
      <c r="S558" s="5" t="s">
        <v>26</v>
      </c>
      <c r="T558" s="5"/>
    </row>
    <row r="559" spans="1:20" x14ac:dyDescent="0.25">
      <c r="A559" s="5">
        <f>552</f>
      </c>
      <c r="B559" s="5" t="s">
        <v>578</v>
      </c>
      <c r="C559" s="5" t="s">
        <v>26</v>
      </c>
      <c r="D559" s="5" t="s">
        <v>27</v>
      </c>
      <c r="E559" s="5">
        <v>1</v>
      </c>
      <c r="F559" s="5">
        <v>0</v>
      </c>
      <c r="G559" s="5">
        <v>1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10</v>
      </c>
      <c r="Q559" s="5">
        <v>20</v>
      </c>
      <c r="R559" s="5">
        <v>25</v>
      </c>
      <c r="S559" s="5" t="s">
        <v>26</v>
      </c>
      <c r="T559" s="5"/>
    </row>
    <row r="560" spans="1:20" x14ac:dyDescent="0.25">
      <c r="A560" s="5">
        <f>553</f>
      </c>
      <c r="B560" s="5" t="s">
        <v>579</v>
      </c>
      <c r="C560" s="5" t="s">
        <v>26</v>
      </c>
      <c r="D560" s="5" t="s">
        <v>27</v>
      </c>
      <c r="E560" s="5">
        <v>1</v>
      </c>
      <c r="F560" s="5">
        <v>0</v>
      </c>
      <c r="G560" s="5">
        <v>1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10</v>
      </c>
      <c r="Q560" s="5">
        <v>20</v>
      </c>
      <c r="R560" s="5">
        <v>25</v>
      </c>
      <c r="S560" s="5" t="s">
        <v>26</v>
      </c>
      <c r="T560" s="5"/>
    </row>
    <row r="561" spans="1:20" x14ac:dyDescent="0.25">
      <c r="A561" s="5">
        <f>554</f>
      </c>
      <c r="B561" s="5" t="s">
        <v>580</v>
      </c>
      <c r="C561" s="5" t="s">
        <v>26</v>
      </c>
      <c r="D561" s="5" t="s">
        <v>27</v>
      </c>
      <c r="E561" s="5">
        <v>1</v>
      </c>
      <c r="F561" s="5">
        <v>0</v>
      </c>
      <c r="G561" s="5">
        <v>1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10</v>
      </c>
      <c r="Q561" s="5">
        <v>20</v>
      </c>
      <c r="R561" s="5">
        <v>25</v>
      </c>
      <c r="S561" s="5" t="s">
        <v>26</v>
      </c>
      <c r="T561" s="5"/>
    </row>
    <row r="562" spans="1:20" x14ac:dyDescent="0.25">
      <c r="A562" s="5">
        <f>555</f>
      </c>
      <c r="B562" s="5" t="s">
        <v>581</v>
      </c>
      <c r="C562" s="5" t="s">
        <v>26</v>
      </c>
      <c r="D562" s="5" t="s">
        <v>27</v>
      </c>
      <c r="E562" s="5">
        <v>1</v>
      </c>
      <c r="F562" s="5">
        <v>0</v>
      </c>
      <c r="G562" s="5">
        <v>1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10</v>
      </c>
      <c r="Q562" s="5">
        <v>20</v>
      </c>
      <c r="R562" s="5">
        <v>25</v>
      </c>
      <c r="S562" s="5" t="s">
        <v>26</v>
      </c>
      <c r="T562" s="5"/>
    </row>
    <row r="563" spans="1:20" x14ac:dyDescent="0.25">
      <c r="A563" s="5">
        <f>556</f>
      </c>
      <c r="B563" s="5" t="s">
        <v>582</v>
      </c>
      <c r="C563" s="5" t="s">
        <v>26</v>
      </c>
      <c r="D563" s="5" t="s">
        <v>27</v>
      </c>
      <c r="E563" s="5">
        <v>1</v>
      </c>
      <c r="F563" s="5">
        <v>0</v>
      </c>
      <c r="G563" s="5">
        <v>1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10</v>
      </c>
      <c r="Q563" s="5">
        <v>20</v>
      </c>
      <c r="R563" s="5">
        <v>25</v>
      </c>
      <c r="S563" s="5" t="s">
        <v>26</v>
      </c>
      <c r="T563" s="5"/>
    </row>
    <row r="564" spans="1:20" x14ac:dyDescent="0.25">
      <c r="A564" s="5">
        <f>557</f>
      </c>
      <c r="B564" s="5" t="s">
        <v>583</v>
      </c>
      <c r="C564" s="5" t="s">
        <v>26</v>
      </c>
      <c r="D564" s="5" t="s">
        <v>27</v>
      </c>
      <c r="E564" s="5">
        <v>1</v>
      </c>
      <c r="F564" s="5">
        <v>0</v>
      </c>
      <c r="G564" s="5">
        <v>1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10</v>
      </c>
      <c r="Q564" s="5">
        <v>20</v>
      </c>
      <c r="R564" s="5">
        <v>25</v>
      </c>
      <c r="S564" s="5" t="s">
        <v>26</v>
      </c>
      <c r="T564" s="5"/>
    </row>
    <row r="565" spans="1:20" x14ac:dyDescent="0.25">
      <c r="A565" s="5">
        <f>558</f>
      </c>
      <c r="B565" s="5" t="s">
        <v>584</v>
      </c>
      <c r="C565" s="5" t="s">
        <v>26</v>
      </c>
      <c r="D565" s="5" t="s">
        <v>27</v>
      </c>
      <c r="E565" s="5">
        <v>1</v>
      </c>
      <c r="F565" s="5">
        <v>0</v>
      </c>
      <c r="G565" s="5">
        <v>1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10</v>
      </c>
      <c r="Q565" s="5">
        <v>20</v>
      </c>
      <c r="R565" s="5">
        <v>25</v>
      </c>
      <c r="S565" s="5" t="s">
        <v>26</v>
      </c>
      <c r="T565" s="5"/>
    </row>
    <row r="566" spans="1:20" x14ac:dyDescent="0.25">
      <c r="A566" s="5">
        <f>559</f>
      </c>
      <c r="B566" s="5" t="s">
        <v>585</v>
      </c>
      <c r="C566" s="5" t="s">
        <v>26</v>
      </c>
      <c r="D566" s="5" t="s">
        <v>27</v>
      </c>
      <c r="E566" s="5">
        <v>1</v>
      </c>
      <c r="F566" s="5">
        <v>0</v>
      </c>
      <c r="G566" s="5">
        <v>1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10</v>
      </c>
      <c r="Q566" s="5">
        <v>20</v>
      </c>
      <c r="R566" s="5">
        <v>25</v>
      </c>
      <c r="S566" s="5" t="s">
        <v>26</v>
      </c>
      <c r="T566" s="5"/>
    </row>
    <row r="567" spans="1:20" x14ac:dyDescent="0.25">
      <c r="A567" s="5">
        <f>560</f>
      </c>
      <c r="B567" s="5" t="s">
        <v>586</v>
      </c>
      <c r="C567" s="5" t="s">
        <v>26</v>
      </c>
      <c r="D567" s="5" t="s">
        <v>27</v>
      </c>
      <c r="E567" s="5">
        <v>1</v>
      </c>
      <c r="F567" s="5">
        <v>0</v>
      </c>
      <c r="G567" s="5">
        <v>1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10</v>
      </c>
      <c r="Q567" s="5">
        <v>20</v>
      </c>
      <c r="R567" s="5">
        <v>25</v>
      </c>
      <c r="S567" s="5" t="s">
        <v>26</v>
      </c>
      <c r="T567" s="5"/>
    </row>
    <row r="568" spans="1:20" x14ac:dyDescent="0.25">
      <c r="A568" s="5">
        <f>561</f>
      </c>
      <c r="B568" s="5" t="s">
        <v>587</v>
      </c>
      <c r="C568" s="5" t="s">
        <v>26</v>
      </c>
      <c r="D568" s="5" t="s">
        <v>27</v>
      </c>
      <c r="E568" s="5">
        <v>1</v>
      </c>
      <c r="F568" s="5">
        <v>0</v>
      </c>
      <c r="G568" s="5">
        <v>1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10</v>
      </c>
      <c r="Q568" s="5">
        <v>20</v>
      </c>
      <c r="R568" s="5">
        <v>25</v>
      </c>
      <c r="S568" s="5" t="s">
        <v>26</v>
      </c>
      <c r="T568" s="5"/>
    </row>
    <row r="569" spans="1:20" x14ac:dyDescent="0.25">
      <c r="A569" s="5">
        <f>562</f>
      </c>
      <c r="B569" s="5" t="s">
        <v>588</v>
      </c>
      <c r="C569" s="5" t="s">
        <v>26</v>
      </c>
      <c r="D569" s="5" t="s">
        <v>27</v>
      </c>
      <c r="E569" s="5">
        <v>1</v>
      </c>
      <c r="F569" s="5">
        <v>0</v>
      </c>
      <c r="G569" s="5">
        <v>1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10</v>
      </c>
      <c r="Q569" s="5">
        <v>20</v>
      </c>
      <c r="R569" s="5">
        <v>25</v>
      </c>
      <c r="S569" s="5" t="s">
        <v>26</v>
      </c>
      <c r="T569" s="5"/>
    </row>
    <row r="570" spans="1:20" x14ac:dyDescent="0.25">
      <c r="A570" s="5">
        <f>563</f>
      </c>
      <c r="B570" s="5" t="s">
        <v>589</v>
      </c>
      <c r="C570" s="5" t="s">
        <v>26</v>
      </c>
      <c r="D570" s="5" t="s">
        <v>27</v>
      </c>
      <c r="E570" s="5">
        <v>1</v>
      </c>
      <c r="F570" s="5">
        <v>0</v>
      </c>
      <c r="G570" s="5">
        <v>1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10</v>
      </c>
      <c r="Q570" s="5">
        <v>20</v>
      </c>
      <c r="R570" s="5">
        <v>25</v>
      </c>
      <c r="S570" s="5" t="s">
        <v>26</v>
      </c>
      <c r="T570" s="5"/>
    </row>
    <row r="571" spans="1:20" x14ac:dyDescent="0.25">
      <c r="A571" s="5">
        <f>564</f>
      </c>
      <c r="B571" s="5" t="s">
        <v>590</v>
      </c>
      <c r="C571" s="5" t="s">
        <v>26</v>
      </c>
      <c r="D571" s="5" t="s">
        <v>27</v>
      </c>
      <c r="E571" s="5">
        <v>1</v>
      </c>
      <c r="F571" s="5">
        <v>0</v>
      </c>
      <c r="G571" s="5">
        <v>1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10</v>
      </c>
      <c r="Q571" s="5">
        <v>20</v>
      </c>
      <c r="R571" s="5">
        <v>25</v>
      </c>
      <c r="S571" s="5" t="s">
        <v>26</v>
      </c>
      <c r="T571" s="5"/>
    </row>
    <row r="572" spans="1:20" x14ac:dyDescent="0.25">
      <c r="A572" s="5">
        <f>565</f>
      </c>
      <c r="B572" s="5" t="s">
        <v>591</v>
      </c>
      <c r="C572" s="5" t="s">
        <v>26</v>
      </c>
      <c r="D572" s="5" t="s">
        <v>27</v>
      </c>
      <c r="E572" s="5">
        <v>1</v>
      </c>
      <c r="F572" s="5">
        <v>0</v>
      </c>
      <c r="G572" s="5">
        <v>1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10</v>
      </c>
      <c r="Q572" s="5">
        <v>20</v>
      </c>
      <c r="R572" s="5">
        <v>25</v>
      </c>
      <c r="S572" s="5" t="s">
        <v>26</v>
      </c>
      <c r="T572" s="5"/>
    </row>
    <row r="573" spans="1:20" x14ac:dyDescent="0.25">
      <c r="A573" s="5">
        <f>566</f>
      </c>
      <c r="B573" s="5" t="s">
        <v>592</v>
      </c>
      <c r="C573" s="5" t="s">
        <v>26</v>
      </c>
      <c r="D573" s="5" t="s">
        <v>27</v>
      </c>
      <c r="E573" s="5">
        <v>1</v>
      </c>
      <c r="F573" s="5">
        <v>0</v>
      </c>
      <c r="G573" s="5">
        <v>1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10</v>
      </c>
      <c r="Q573" s="5">
        <v>20</v>
      </c>
      <c r="R573" s="5">
        <v>25</v>
      </c>
      <c r="S573" s="5" t="s">
        <v>26</v>
      </c>
      <c r="T573" s="5"/>
    </row>
    <row r="574" spans="1:20" x14ac:dyDescent="0.25">
      <c r="A574" s="5">
        <f>567</f>
      </c>
      <c r="B574" s="5" t="s">
        <v>593</v>
      </c>
      <c r="C574" s="5" t="s">
        <v>26</v>
      </c>
      <c r="D574" s="5" t="s">
        <v>27</v>
      </c>
      <c r="E574" s="5">
        <v>1</v>
      </c>
      <c r="F574" s="5">
        <v>0</v>
      </c>
      <c r="G574" s="5">
        <v>1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10</v>
      </c>
      <c r="Q574" s="5">
        <v>20</v>
      </c>
      <c r="R574" s="5">
        <v>25</v>
      </c>
      <c r="S574" s="5" t="s">
        <v>26</v>
      </c>
      <c r="T574" s="5"/>
    </row>
    <row r="575" spans="1:20" x14ac:dyDescent="0.25">
      <c r="A575" s="5">
        <f>568</f>
      </c>
      <c r="B575" s="5" t="s">
        <v>594</v>
      </c>
      <c r="C575" s="5" t="s">
        <v>26</v>
      </c>
      <c r="D575" s="5" t="s">
        <v>27</v>
      </c>
      <c r="E575" s="5">
        <v>1</v>
      </c>
      <c r="F575" s="5">
        <v>0</v>
      </c>
      <c r="G575" s="5">
        <v>1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10</v>
      </c>
      <c r="Q575" s="5">
        <v>20</v>
      </c>
      <c r="R575" s="5">
        <v>25</v>
      </c>
      <c r="S575" s="5" t="s">
        <v>26</v>
      </c>
      <c r="T575" s="5"/>
    </row>
    <row r="576" spans="1:20" x14ac:dyDescent="0.25">
      <c r="A576" s="5">
        <f>569</f>
      </c>
      <c r="B576" s="5" t="s">
        <v>595</v>
      </c>
      <c r="C576" s="5" t="s">
        <v>26</v>
      </c>
      <c r="D576" s="5" t="s">
        <v>27</v>
      </c>
      <c r="E576" s="5">
        <v>1</v>
      </c>
      <c r="F576" s="5">
        <v>0</v>
      </c>
      <c r="G576" s="5">
        <v>1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10</v>
      </c>
      <c r="Q576" s="5">
        <v>20</v>
      </c>
      <c r="R576" s="5">
        <v>25</v>
      </c>
      <c r="S576" s="5" t="s">
        <v>26</v>
      </c>
      <c r="T576" s="5"/>
    </row>
    <row r="577" spans="1:20" x14ac:dyDescent="0.25">
      <c r="A577" s="5">
        <f>570</f>
      </c>
      <c r="B577" s="5" t="s">
        <v>596</v>
      </c>
      <c r="C577" s="5" t="s">
        <v>26</v>
      </c>
      <c r="D577" s="5" t="s">
        <v>27</v>
      </c>
      <c r="E577" s="5">
        <v>1</v>
      </c>
      <c r="F577" s="5">
        <v>0</v>
      </c>
      <c r="G577" s="5">
        <v>1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10</v>
      </c>
      <c r="Q577" s="5">
        <v>20</v>
      </c>
      <c r="R577" s="5">
        <v>25</v>
      </c>
      <c r="S577" s="5" t="s">
        <v>26</v>
      </c>
      <c r="T577" s="5"/>
    </row>
    <row r="578" spans="1:20" x14ac:dyDescent="0.25">
      <c r="A578" s="5">
        <f>571</f>
      </c>
      <c r="B578" s="5" t="s">
        <v>597</v>
      </c>
      <c r="C578" s="5" t="s">
        <v>26</v>
      </c>
      <c r="D578" s="5" t="s">
        <v>27</v>
      </c>
      <c r="E578" s="5">
        <v>1</v>
      </c>
      <c r="F578" s="5">
        <v>0</v>
      </c>
      <c r="G578" s="5">
        <v>1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10</v>
      </c>
      <c r="Q578" s="5">
        <v>20</v>
      </c>
      <c r="R578" s="5">
        <v>25</v>
      </c>
      <c r="S578" s="5" t="s">
        <v>26</v>
      </c>
      <c r="T578" s="5"/>
    </row>
    <row r="579" spans="1:20" x14ac:dyDescent="0.25">
      <c r="A579" s="5">
        <f>572</f>
      </c>
      <c r="B579" s="5" t="s">
        <v>598</v>
      </c>
      <c r="C579" s="5" t="s">
        <v>26</v>
      </c>
      <c r="D579" s="5" t="s">
        <v>27</v>
      </c>
      <c r="E579" s="5">
        <v>1</v>
      </c>
      <c r="F579" s="5">
        <v>0</v>
      </c>
      <c r="G579" s="5">
        <v>1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10</v>
      </c>
      <c r="Q579" s="5">
        <v>20</v>
      </c>
      <c r="R579" s="5">
        <v>25</v>
      </c>
      <c r="S579" s="5" t="s">
        <v>26</v>
      </c>
      <c r="T579" s="5"/>
    </row>
    <row r="580" spans="1:20" x14ac:dyDescent="0.25">
      <c r="A580" s="5">
        <f>573</f>
      </c>
      <c r="B580" s="5" t="s">
        <v>599</v>
      </c>
      <c r="C580" s="5" t="s">
        <v>26</v>
      </c>
      <c r="D580" s="5" t="s">
        <v>27</v>
      </c>
      <c r="E580" s="5">
        <v>1</v>
      </c>
      <c r="F580" s="5">
        <v>0</v>
      </c>
      <c r="G580" s="5">
        <v>1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10</v>
      </c>
      <c r="Q580" s="5">
        <v>20</v>
      </c>
      <c r="R580" s="5">
        <v>25</v>
      </c>
      <c r="S580" s="5" t="s">
        <v>26</v>
      </c>
      <c r="T580" s="5"/>
    </row>
    <row r="581" spans="1:20" x14ac:dyDescent="0.25">
      <c r="A581" s="5">
        <f>574</f>
      </c>
      <c r="B581" s="5" t="s">
        <v>600</v>
      </c>
      <c r="C581" s="5" t="s">
        <v>26</v>
      </c>
      <c r="D581" s="5" t="s">
        <v>27</v>
      </c>
      <c r="E581" s="5">
        <v>1</v>
      </c>
      <c r="F581" s="5">
        <v>0</v>
      </c>
      <c r="G581" s="5">
        <v>1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10</v>
      </c>
      <c r="Q581" s="5">
        <v>20</v>
      </c>
      <c r="R581" s="5">
        <v>25</v>
      </c>
      <c r="S581" s="5" t="s">
        <v>26</v>
      </c>
      <c r="T581" s="5"/>
    </row>
    <row r="582" spans="1:20" x14ac:dyDescent="0.25">
      <c r="A582" s="5">
        <f>575</f>
      </c>
      <c r="B582" s="5" t="s">
        <v>601</v>
      </c>
      <c r="C582" s="5" t="s">
        <v>26</v>
      </c>
      <c r="D582" s="5" t="s">
        <v>27</v>
      </c>
      <c r="E582" s="5">
        <v>1</v>
      </c>
      <c r="F582" s="5">
        <v>0</v>
      </c>
      <c r="G582" s="5">
        <v>1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10</v>
      </c>
      <c r="Q582" s="5">
        <v>20</v>
      </c>
      <c r="R582" s="5">
        <v>25</v>
      </c>
      <c r="S582" s="5" t="s">
        <v>26</v>
      </c>
      <c r="T582" s="5"/>
    </row>
    <row r="583" spans="1:20" x14ac:dyDescent="0.25">
      <c r="A583" s="5">
        <f>576</f>
      </c>
      <c r="B583" s="5" t="s">
        <v>602</v>
      </c>
      <c r="C583" s="5" t="s">
        <v>26</v>
      </c>
      <c r="D583" s="5" t="s">
        <v>27</v>
      </c>
      <c r="E583" s="5">
        <v>1</v>
      </c>
      <c r="F583" s="5">
        <v>0</v>
      </c>
      <c r="G583" s="5">
        <v>1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10</v>
      </c>
      <c r="Q583" s="5">
        <v>20</v>
      </c>
      <c r="R583" s="5">
        <v>25</v>
      </c>
      <c r="S583" s="5" t="s">
        <v>26</v>
      </c>
      <c r="T583" s="5"/>
    </row>
    <row r="584" spans="1:20" x14ac:dyDescent="0.25">
      <c r="A584" s="5">
        <f>577</f>
      </c>
      <c r="B584" s="5" t="s">
        <v>603</v>
      </c>
      <c r="C584" s="5" t="s">
        <v>26</v>
      </c>
      <c r="D584" s="5" t="s">
        <v>27</v>
      </c>
      <c r="E584" s="5">
        <v>1</v>
      </c>
      <c r="F584" s="5">
        <v>0</v>
      </c>
      <c r="G584" s="5">
        <v>1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10</v>
      </c>
      <c r="Q584" s="5">
        <v>20</v>
      </c>
      <c r="R584" s="5">
        <v>25</v>
      </c>
      <c r="S584" s="5" t="s">
        <v>26</v>
      </c>
      <c r="T584" s="5"/>
    </row>
    <row r="585" spans="1:20" x14ac:dyDescent="0.25">
      <c r="A585" s="5">
        <f>578</f>
      </c>
      <c r="B585" s="5" t="s">
        <v>604</v>
      </c>
      <c r="C585" s="5" t="s">
        <v>26</v>
      </c>
      <c r="D585" s="5" t="s">
        <v>27</v>
      </c>
      <c r="E585" s="5">
        <v>1</v>
      </c>
      <c r="F585" s="5">
        <v>0</v>
      </c>
      <c r="G585" s="5">
        <v>1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10</v>
      </c>
      <c r="Q585" s="5">
        <v>20</v>
      </c>
      <c r="R585" s="5">
        <v>25</v>
      </c>
      <c r="S585" s="5" t="s">
        <v>26</v>
      </c>
      <c r="T585" s="5"/>
    </row>
    <row r="586" spans="1:20" x14ac:dyDescent="0.25">
      <c r="A586" s="5">
        <f>579</f>
      </c>
      <c r="B586" s="5" t="s">
        <v>605</v>
      </c>
      <c r="C586" s="5" t="s">
        <v>26</v>
      </c>
      <c r="D586" s="5" t="s">
        <v>27</v>
      </c>
      <c r="E586" s="5">
        <v>1</v>
      </c>
      <c r="F586" s="5">
        <v>0</v>
      </c>
      <c r="G586" s="5">
        <v>1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10</v>
      </c>
      <c r="Q586" s="5">
        <v>20</v>
      </c>
      <c r="R586" s="5">
        <v>25</v>
      </c>
      <c r="S586" s="5" t="s">
        <v>26</v>
      </c>
      <c r="T586" s="5"/>
    </row>
    <row r="587" spans="1:20" x14ac:dyDescent="0.25">
      <c r="A587" s="5">
        <f>580</f>
      </c>
      <c r="B587" s="5" t="s">
        <v>606</v>
      </c>
      <c r="C587" s="5" t="s">
        <v>26</v>
      </c>
      <c r="D587" s="5" t="s">
        <v>27</v>
      </c>
      <c r="E587" s="5">
        <v>1</v>
      </c>
      <c r="F587" s="5">
        <v>0</v>
      </c>
      <c r="G587" s="5">
        <v>1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10</v>
      </c>
      <c r="Q587" s="5">
        <v>20</v>
      </c>
      <c r="R587" s="5">
        <v>25</v>
      </c>
      <c r="S587" s="5" t="s">
        <v>26</v>
      </c>
      <c r="T587" s="5"/>
    </row>
    <row r="588" spans="1:20" x14ac:dyDescent="0.25">
      <c r="A588" s="5">
        <f>581</f>
      </c>
      <c r="B588" s="5" t="s">
        <v>607</v>
      </c>
      <c r="C588" s="5" t="s">
        <v>26</v>
      </c>
      <c r="D588" s="5" t="s">
        <v>27</v>
      </c>
      <c r="E588" s="5">
        <v>1</v>
      </c>
      <c r="F588" s="5">
        <v>0</v>
      </c>
      <c r="G588" s="5">
        <v>1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10</v>
      </c>
      <c r="Q588" s="5">
        <v>20</v>
      </c>
      <c r="R588" s="5">
        <v>25</v>
      </c>
      <c r="S588" s="5" t="s">
        <v>26</v>
      </c>
      <c r="T588" s="5"/>
    </row>
    <row r="589" spans="1:20" x14ac:dyDescent="0.25">
      <c r="A589" s="5">
        <f>582</f>
      </c>
      <c r="B589" s="5" t="s">
        <v>608</v>
      </c>
      <c r="C589" s="5" t="s">
        <v>26</v>
      </c>
      <c r="D589" s="5" t="s">
        <v>27</v>
      </c>
      <c r="E589" s="5">
        <v>1</v>
      </c>
      <c r="F589" s="5">
        <v>0</v>
      </c>
      <c r="G589" s="5">
        <v>1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10</v>
      </c>
      <c r="Q589" s="5">
        <v>20</v>
      </c>
      <c r="R589" s="5">
        <v>25</v>
      </c>
      <c r="S589" s="5" t="s">
        <v>26</v>
      </c>
      <c r="T589" s="5"/>
    </row>
    <row r="590" spans="1:20" x14ac:dyDescent="0.25">
      <c r="A590" s="5">
        <f>583</f>
      </c>
      <c r="B590" s="5" t="s">
        <v>609</v>
      </c>
      <c r="C590" s="5" t="s">
        <v>27</v>
      </c>
      <c r="D590" s="5" t="s">
        <v>26</v>
      </c>
      <c r="E590" s="5">
        <v>1</v>
      </c>
      <c r="F590" s="5">
        <v>0</v>
      </c>
      <c r="G590" s="5">
        <v>1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10</v>
      </c>
      <c r="Q590" s="5">
        <v>20</v>
      </c>
      <c r="R590" s="5">
        <v>25</v>
      </c>
      <c r="S590" s="5" t="s">
        <v>26</v>
      </c>
      <c r="T590" s="5"/>
    </row>
    <row r="591" spans="1:20" x14ac:dyDescent="0.25">
      <c r="A591" s="5">
        <f>584</f>
      </c>
      <c r="B591" s="5" t="s">
        <v>610</v>
      </c>
      <c r="C591" s="5" t="s">
        <v>27</v>
      </c>
      <c r="D591" s="5" t="s">
        <v>26</v>
      </c>
      <c r="E591" s="5">
        <v>1</v>
      </c>
      <c r="F591" s="5">
        <v>0</v>
      </c>
      <c r="G591" s="5">
        <v>1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10</v>
      </c>
      <c r="Q591" s="5">
        <v>20</v>
      </c>
      <c r="R591" s="5">
        <v>25</v>
      </c>
      <c r="S591" s="5" t="s">
        <v>26</v>
      </c>
      <c r="T591" s="5"/>
    </row>
    <row r="592" spans="1:20" x14ac:dyDescent="0.25">
      <c r="A592" s="5">
        <f>585</f>
      </c>
      <c r="B592" s="5" t="s">
        <v>611</v>
      </c>
      <c r="C592" s="5" t="s">
        <v>27</v>
      </c>
      <c r="D592" s="5" t="s">
        <v>26</v>
      </c>
      <c r="E592" s="5">
        <v>1</v>
      </c>
      <c r="F592" s="5">
        <v>0</v>
      </c>
      <c r="G592" s="5">
        <v>1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10</v>
      </c>
      <c r="Q592" s="5">
        <v>20</v>
      </c>
      <c r="R592" s="5">
        <v>25</v>
      </c>
      <c r="S592" s="5" t="s">
        <v>26</v>
      </c>
      <c r="T592" s="5"/>
    </row>
    <row r="593" spans="1:20" x14ac:dyDescent="0.25">
      <c r="A593" s="5">
        <f>586</f>
      </c>
      <c r="B593" s="5" t="s">
        <v>612</v>
      </c>
      <c r="C593" s="5" t="s">
        <v>27</v>
      </c>
      <c r="D593" s="5" t="s">
        <v>26</v>
      </c>
      <c r="E593" s="5">
        <v>1</v>
      </c>
      <c r="F593" s="5">
        <v>0</v>
      </c>
      <c r="G593" s="5">
        <v>1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10</v>
      </c>
      <c r="Q593" s="5">
        <v>20</v>
      </c>
      <c r="R593" s="5">
        <v>25</v>
      </c>
      <c r="S593" s="5" t="s">
        <v>26</v>
      </c>
      <c r="T593" s="5"/>
    </row>
    <row r="594" spans="1:20" x14ac:dyDescent="0.25">
      <c r="A594" s="5">
        <f>587</f>
      </c>
      <c r="B594" s="5" t="s">
        <v>613</v>
      </c>
      <c r="C594" s="5" t="s">
        <v>27</v>
      </c>
      <c r="D594" s="5" t="s">
        <v>26</v>
      </c>
      <c r="E594" s="5">
        <v>1</v>
      </c>
      <c r="F594" s="5">
        <v>0</v>
      </c>
      <c r="G594" s="5">
        <v>1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10</v>
      </c>
      <c r="Q594" s="5">
        <v>20</v>
      </c>
      <c r="R594" s="5">
        <v>25</v>
      </c>
      <c r="S594" s="5" t="s">
        <v>26</v>
      </c>
      <c r="T594" s="5"/>
    </row>
    <row r="595" spans="1:20" x14ac:dyDescent="0.25">
      <c r="A595" s="5">
        <f>588</f>
      </c>
      <c r="B595" s="5" t="s">
        <v>614</v>
      </c>
      <c r="C595" s="5" t="s">
        <v>27</v>
      </c>
      <c r="D595" s="5" t="s">
        <v>26</v>
      </c>
      <c r="E595" s="5">
        <v>1</v>
      </c>
      <c r="F595" s="5">
        <v>0</v>
      </c>
      <c r="G595" s="5">
        <v>1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10</v>
      </c>
      <c r="Q595" s="5">
        <v>20</v>
      </c>
      <c r="R595" s="5">
        <v>25</v>
      </c>
      <c r="S595" s="5" t="s">
        <v>26</v>
      </c>
      <c r="T595" s="5"/>
    </row>
    <row r="596" spans="1:20" x14ac:dyDescent="0.25">
      <c r="A596" s="5">
        <f>589</f>
      </c>
      <c r="B596" s="5" t="s">
        <v>615</v>
      </c>
      <c r="C596" s="5" t="s">
        <v>27</v>
      </c>
      <c r="D596" s="5" t="s">
        <v>26</v>
      </c>
      <c r="E596" s="5">
        <v>1</v>
      </c>
      <c r="F596" s="5">
        <v>0</v>
      </c>
      <c r="G596" s="5">
        <v>1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10</v>
      </c>
      <c r="Q596" s="5">
        <v>20</v>
      </c>
      <c r="R596" s="5">
        <v>25</v>
      </c>
      <c r="S596" s="5" t="s">
        <v>26</v>
      </c>
      <c r="T596" s="5"/>
    </row>
    <row r="597" spans="1:20" x14ac:dyDescent="0.25">
      <c r="A597" s="5">
        <f>590</f>
      </c>
      <c r="B597" s="5" t="s">
        <v>616</v>
      </c>
      <c r="C597" s="5" t="s">
        <v>27</v>
      </c>
      <c r="D597" s="5" t="s">
        <v>26</v>
      </c>
      <c r="E597" s="5">
        <v>1</v>
      </c>
      <c r="F597" s="5">
        <v>0</v>
      </c>
      <c r="G597" s="5">
        <v>1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10</v>
      </c>
      <c r="Q597" s="5">
        <v>20</v>
      </c>
      <c r="R597" s="5">
        <v>25</v>
      </c>
      <c r="S597" s="5" t="s">
        <v>26</v>
      </c>
      <c r="T597" s="5"/>
    </row>
    <row r="598" spans="1:20" x14ac:dyDescent="0.25">
      <c r="A598" s="5">
        <f>591</f>
      </c>
      <c r="B598" s="5" t="s">
        <v>617</v>
      </c>
      <c r="C598" s="5" t="s">
        <v>27</v>
      </c>
      <c r="D598" s="5" t="s">
        <v>26</v>
      </c>
      <c r="E598" s="5">
        <v>1</v>
      </c>
      <c r="F598" s="5">
        <v>0</v>
      </c>
      <c r="G598" s="5">
        <v>1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10</v>
      </c>
      <c r="Q598" s="5">
        <v>20</v>
      </c>
      <c r="R598" s="5">
        <v>25</v>
      </c>
      <c r="S598" s="5" t="s">
        <v>26</v>
      </c>
      <c r="T598" s="5"/>
    </row>
    <row r="599" spans="1:20" x14ac:dyDescent="0.25">
      <c r="A599" s="5">
        <f>592</f>
      </c>
      <c r="B599" s="5" t="s">
        <v>618</v>
      </c>
      <c r="C599" s="5" t="s">
        <v>27</v>
      </c>
      <c r="D599" s="5" t="s">
        <v>26</v>
      </c>
      <c r="E599" s="5">
        <v>1</v>
      </c>
      <c r="F599" s="5">
        <v>0</v>
      </c>
      <c r="G599" s="5">
        <v>1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10</v>
      </c>
      <c r="Q599" s="5">
        <v>20</v>
      </c>
      <c r="R599" s="5">
        <v>25</v>
      </c>
      <c r="S599" s="5" t="s">
        <v>26</v>
      </c>
      <c r="T599" s="5"/>
    </row>
    <row r="600" spans="1:20" x14ac:dyDescent="0.25">
      <c r="A600" s="5">
        <f>593</f>
      </c>
      <c r="B600" s="5" t="s">
        <v>619</v>
      </c>
      <c r="C600" s="5" t="s">
        <v>27</v>
      </c>
      <c r="D600" s="5" t="s">
        <v>26</v>
      </c>
      <c r="E600" s="5">
        <v>1</v>
      </c>
      <c r="F600" s="5">
        <v>0</v>
      </c>
      <c r="G600" s="5">
        <v>1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10</v>
      </c>
      <c r="Q600" s="5">
        <v>20</v>
      </c>
      <c r="R600" s="5">
        <v>25</v>
      </c>
      <c r="S600" s="5" t="s">
        <v>26</v>
      </c>
      <c r="T600" s="5"/>
    </row>
    <row r="601" spans="1:20" x14ac:dyDescent="0.25">
      <c r="A601" s="5">
        <f>594</f>
      </c>
      <c r="B601" s="5" t="s">
        <v>620</v>
      </c>
      <c r="C601" s="5" t="s">
        <v>27</v>
      </c>
      <c r="D601" s="5" t="s">
        <v>26</v>
      </c>
      <c r="E601" s="5">
        <v>1</v>
      </c>
      <c r="F601" s="5">
        <v>0</v>
      </c>
      <c r="G601" s="5">
        <v>1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10</v>
      </c>
      <c r="Q601" s="5">
        <v>20</v>
      </c>
      <c r="R601" s="5">
        <v>25</v>
      </c>
      <c r="S601" s="5" t="s">
        <v>26</v>
      </c>
      <c r="T601" s="5"/>
    </row>
    <row r="602" spans="1:20" x14ac:dyDescent="0.25">
      <c r="A602" s="5">
        <f>595</f>
      </c>
      <c r="B602" s="5" t="s">
        <v>621</v>
      </c>
      <c r="C602" s="5" t="s">
        <v>27</v>
      </c>
      <c r="D602" s="5" t="s">
        <v>26</v>
      </c>
      <c r="E602" s="5">
        <v>1</v>
      </c>
      <c r="F602" s="5">
        <v>0</v>
      </c>
      <c r="G602" s="5">
        <v>1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10</v>
      </c>
      <c r="Q602" s="5">
        <v>20</v>
      </c>
      <c r="R602" s="5">
        <v>25</v>
      </c>
      <c r="S602" s="5" t="s">
        <v>26</v>
      </c>
      <c r="T602" s="5"/>
    </row>
    <row r="603" spans="1:20" x14ac:dyDescent="0.25">
      <c r="A603" s="5">
        <f>596</f>
      </c>
      <c r="B603" s="5" t="s">
        <v>622</v>
      </c>
      <c r="C603" s="5" t="s">
        <v>27</v>
      </c>
      <c r="D603" s="5" t="s">
        <v>26</v>
      </c>
      <c r="E603" s="5">
        <v>1</v>
      </c>
      <c r="F603" s="5">
        <v>0</v>
      </c>
      <c r="G603" s="5">
        <v>1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10</v>
      </c>
      <c r="Q603" s="5">
        <v>20</v>
      </c>
      <c r="R603" s="5">
        <v>25</v>
      </c>
      <c r="S603" s="5" t="s">
        <v>26</v>
      </c>
      <c r="T603" s="5"/>
    </row>
    <row r="604" spans="1:20" x14ac:dyDescent="0.25">
      <c r="A604" s="5">
        <f>597</f>
      </c>
      <c r="B604" s="5" t="s">
        <v>623</v>
      </c>
      <c r="C604" s="5" t="s">
        <v>27</v>
      </c>
      <c r="D604" s="5" t="s">
        <v>26</v>
      </c>
      <c r="E604" s="5">
        <v>1</v>
      </c>
      <c r="F604" s="5">
        <v>0</v>
      </c>
      <c r="G604" s="5">
        <v>1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10</v>
      </c>
      <c r="Q604" s="5">
        <v>20</v>
      </c>
      <c r="R604" s="5">
        <v>25</v>
      </c>
      <c r="S604" s="5" t="s">
        <v>26</v>
      </c>
      <c r="T604" s="5"/>
    </row>
    <row r="605" spans="1:20" x14ac:dyDescent="0.25">
      <c r="A605" s="5">
        <f>598</f>
      </c>
      <c r="B605" s="5" t="s">
        <v>624</v>
      </c>
      <c r="C605" s="5" t="s">
        <v>27</v>
      </c>
      <c r="D605" s="5" t="s">
        <v>26</v>
      </c>
      <c r="E605" s="5">
        <v>1</v>
      </c>
      <c r="F605" s="5">
        <v>0</v>
      </c>
      <c r="G605" s="5">
        <v>1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10</v>
      </c>
      <c r="Q605" s="5">
        <v>20</v>
      </c>
      <c r="R605" s="5">
        <v>25</v>
      </c>
      <c r="S605" s="5" t="s">
        <v>26</v>
      </c>
      <c r="T605" s="5"/>
    </row>
    <row r="606" spans="1:20" x14ac:dyDescent="0.25">
      <c r="A606" s="5">
        <f>599</f>
      </c>
      <c r="B606" s="5" t="s">
        <v>625</v>
      </c>
      <c r="C606" s="5" t="s">
        <v>27</v>
      </c>
      <c r="D606" s="5" t="s">
        <v>26</v>
      </c>
      <c r="E606" s="5">
        <v>1</v>
      </c>
      <c r="F606" s="5">
        <v>0</v>
      </c>
      <c r="G606" s="5">
        <v>1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10</v>
      </c>
      <c r="Q606" s="5">
        <v>20</v>
      </c>
      <c r="R606" s="5">
        <v>25</v>
      </c>
      <c r="S606" s="5" t="s">
        <v>26</v>
      </c>
      <c r="T606" s="5"/>
    </row>
    <row r="607" spans="1:20" x14ac:dyDescent="0.25">
      <c r="A607" s="5">
        <f>600</f>
      </c>
      <c r="B607" s="5" t="s">
        <v>626</v>
      </c>
      <c r="C607" s="5" t="s">
        <v>27</v>
      </c>
      <c r="D607" s="5" t="s">
        <v>26</v>
      </c>
      <c r="E607" s="5">
        <v>1</v>
      </c>
      <c r="F607" s="5">
        <v>0</v>
      </c>
      <c r="G607" s="5">
        <v>1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10</v>
      </c>
      <c r="Q607" s="5">
        <v>20</v>
      </c>
      <c r="R607" s="5">
        <v>25</v>
      </c>
      <c r="S607" s="5" t="s">
        <v>26</v>
      </c>
      <c r="T607" s="5"/>
    </row>
    <row r="608" spans="1:20" x14ac:dyDescent="0.25">
      <c r="A608" s="5">
        <f>601</f>
      </c>
      <c r="B608" s="5" t="s">
        <v>627</v>
      </c>
      <c r="C608" s="5" t="s">
        <v>27</v>
      </c>
      <c r="D608" s="5" t="s">
        <v>26</v>
      </c>
      <c r="E608" s="5">
        <v>1</v>
      </c>
      <c r="F608" s="5">
        <v>0</v>
      </c>
      <c r="G608" s="5">
        <v>1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10</v>
      </c>
      <c r="Q608" s="5">
        <v>20</v>
      </c>
      <c r="R608" s="5">
        <v>25</v>
      </c>
      <c r="S608" s="5" t="s">
        <v>26</v>
      </c>
      <c r="T608" s="5"/>
    </row>
    <row r="609" spans="1:20" x14ac:dyDescent="0.25">
      <c r="A609" s="5">
        <f>602</f>
      </c>
      <c r="B609" s="5" t="s">
        <v>628</v>
      </c>
      <c r="C609" s="5" t="s">
        <v>27</v>
      </c>
      <c r="D609" s="5" t="s">
        <v>26</v>
      </c>
      <c r="E609" s="5">
        <v>1</v>
      </c>
      <c r="F609" s="5">
        <v>0</v>
      </c>
      <c r="G609" s="5">
        <v>1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10</v>
      </c>
      <c r="Q609" s="5">
        <v>20</v>
      </c>
      <c r="R609" s="5">
        <v>25</v>
      </c>
      <c r="S609" s="5" t="s">
        <v>26</v>
      </c>
      <c r="T609" s="5"/>
    </row>
    <row r="610" spans="1:20" x14ac:dyDescent="0.25">
      <c r="A610" s="6" t="s">
        <v>629</v>
      </c>
      <c r="B610" s="7" t="s">
        <v>630</v>
      </c>
      <c r="C610" s="7" t="s">
        <v>630</v>
      </c>
      <c r="D610" s="7" t="s">
        <v>630</v>
      </c>
      <c r="E610" s="7">
        <f>=average(E8:E609)</f>
      </c>
      <c r="F610" s="7">
        <f>=average(F8:F609)</f>
      </c>
      <c r="G610" s="7" t="s">
        <v>630</v>
      </c>
      <c r="H610" s="7">
        <f>=average(H8:H609)</f>
      </c>
      <c r="I610" s="7">
        <f>=average(I8:I609)</f>
      </c>
      <c r="J610" s="7" t="s">
        <v>630</v>
      </c>
      <c r="K610" s="7">
        <f>=average(K8:K609)</f>
      </c>
      <c r="L610" s="7">
        <f>=average(L8:L609)</f>
      </c>
      <c r="M610" s="7" t="s">
        <v>630</v>
      </c>
      <c r="N610" s="7">
        <f>=average(N8:N609)</f>
      </c>
      <c r="O610" s="7">
        <f>=average(O8:O609)</f>
      </c>
      <c r="P610" s="7">
        <f>=average(P8:P609)</f>
      </c>
      <c r="Q610" s="7">
        <f>=average(Q8:Q609)</f>
      </c>
      <c r="R610" s="7">
        <f>=average(R8:R609)</f>
      </c>
      <c r="S610" s="7" t="s">
        <v>630</v>
      </c>
      <c r="T610" s="7" t="s">
        <v>630</v>
      </c>
    </row>
    <row r="611" spans="13:13" x14ac:dyDescent="0.25">
      <c r="M611" s="8" t="s">
        <v>631</v>
      </c>
    </row>
    <row r="612" spans="2:12" x14ac:dyDescent="0.25">
      <c r="B612" s="9" t="s">
        <v>632</v>
      </c>
      <c r="G612" s="9" t="s">
        <v>633</v>
      </c>
      <c r="L612" s="9" t="s">
        <v>634</v>
      </c>
    </row>
    <row r="613" spans="2:12" x14ac:dyDescent="0.25">
      <c r="B613" s="10" t="s">
        <v>635</v>
      </c>
      <c r="G613" s="10" t="s">
        <v>635</v>
      </c>
      <c r="L613" s="10" t="s">
        <v>635</v>
      </c>
    </row>
  </sheetData>
  <mergeCells count="2">
    <mergeCell ref="A1:A3"/>
    <mergeCell ref="A5:O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2023-07-27T07:15:33Z</dcterms:created>
  <dcterms:modified xsi:type="dcterms:W3CDTF">2023-07-27T07:15:33Z</dcterms:modified>
</cp:coreProperties>
</file>