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<sst xmlns="http://schemas.openxmlformats.org/spreadsheetml/2006/main" count="1184" uniqueCount="979">
  <si>
    <t>Công Ty TNHH Tập đoàn công nghiệp Trường Hải (THACO)</t>
  </si>
  <si>
    <t xml:space="preserve">Địa chỉ:  </t>
  </si>
  <si>
    <t xml:space="preserve">Hotline: </t>
  </si>
  <si>
    <t>Ngày in biểu: Thứ ba, 21/11/2023 13:42:3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</si>
  <si>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</si>
  <si>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</si>
  <si>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</si>
  <si>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</si>
  <si>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</si>
  <si>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</si>
  <si>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</si>
  <si>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</si>
  <si>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</si>
  <si>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</si>
  <si>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</si>
  <si>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</si>
  <si>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</si>
  <si>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</si>
  <si>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</si>
  <si>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</si>
  <si>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</si>
  <si>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</si>
  <si>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</si>
  <si>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Cấp nguồn</t>
  </si>
  <si>
    <t>Dừng khẩn cấp</t>
  </si>
  <si>
    <t>Cảnh báo nhiệt</t>
  </si>
  <si>
    <t>Ghi chú</t>
  </si>
  <si>
    <t>2023-07-31 07:54:03</t>
  </si>
  <si>
    <t>2023-07-31 07:54:04</t>
  </si>
  <si>
    <t>2023-07-31 07:54:05</t>
  </si>
  <si>
    <t>2023-07-31 07:54:06</t>
  </si>
  <si>
    <t>2023-07-31 07:54:07</t>
  </si>
  <si>
    <t>2023-07-31 07:54:08</t>
  </si>
  <si>
    <t>2023-07-31 07:54:09</t>
  </si>
  <si>
    <t>2023-07-31 07:54:10</t>
  </si>
  <si>
    <t>2023-07-31 07:54:11</t>
  </si>
  <si>
    <t>2023-07-31 07:54:12</t>
  </si>
  <si>
    <t>2023-07-31 07:54:13</t>
  </si>
  <si>
    <t>2023-07-31 07:54:15</t>
  </si>
  <si>
    <t>2023-07-31 07:54:16</t>
  </si>
  <si>
    <t>2023-07-31 07:54:17</t>
  </si>
  <si>
    <t>2023-07-31 07:54:18</t>
  </si>
  <si>
    <t>2023-07-31 07:54:19</t>
  </si>
  <si>
    <t>2023-07-31 07:54:20</t>
  </si>
  <si>
    <t>2023-07-31 07:54:21</t>
  </si>
  <si>
    <t>2023-07-31 07:54:22</t>
  </si>
  <si>
    <t>2023-07-31 07:54:23</t>
  </si>
  <si>
    <t>2023-07-31 07:54:24</t>
  </si>
  <si>
    <t>2023-07-31 07:54:25</t>
  </si>
  <si>
    <t>2023-07-31 07:54:26</t>
  </si>
  <si>
    <t>2023-07-31 07:54:27</t>
  </si>
  <si>
    <t>2023-07-31 07:54:28</t>
  </si>
  <si>
    <t>2023-07-31 07:54:29</t>
  </si>
  <si>
    <t>2023-07-31 07:54:30</t>
  </si>
  <si>
    <t>2023-07-31 07:54:31</t>
  </si>
  <si>
    <t>2023-07-31 07:54:32</t>
  </si>
  <si>
    <t>2023-07-31 07:54:33</t>
  </si>
  <si>
    <t>2023-07-31 07:54:34</t>
  </si>
  <si>
    <t>2023-07-31 07:54:35</t>
  </si>
  <si>
    <t>2023-07-31 07:54:36</t>
  </si>
  <si>
    <t>2023-07-31 08:02:45</t>
  </si>
  <si>
    <t>2023-07-31 08:02:46</t>
  </si>
  <si>
    <t>2023-07-31 08:02:47</t>
  </si>
  <si>
    <t>2023-07-31 08:02:48</t>
  </si>
  <si>
    <t>2023-07-31 08:02:49</t>
  </si>
  <si>
    <t>2023-07-31 08:02:50</t>
  </si>
  <si>
    <t>2023-07-31 08:02:51</t>
  </si>
  <si>
    <t>2023-07-31 08:02:52</t>
  </si>
  <si>
    <t>2023-07-31 08:02:53</t>
  </si>
  <si>
    <t>2023-07-31 08:02:54</t>
  </si>
  <si>
    <t>2023-07-31 08:02:55</t>
  </si>
  <si>
    <t>2023-07-31 08:02:56</t>
  </si>
  <si>
    <t>2023-07-31 08:02:57</t>
  </si>
  <si>
    <t>2023-07-31 08:02:58</t>
  </si>
  <si>
    <t>2023-07-31 08:02:59</t>
  </si>
  <si>
    <t>2023-07-31 08:03:00</t>
  </si>
  <si>
    <t>2023-07-31 08:03:01</t>
  </si>
  <si>
    <t>2023-07-31 08:03:02</t>
  </si>
  <si>
    <t>2023-07-31 08:03:03</t>
  </si>
  <si>
    <t>2023-07-31 08:03:04</t>
  </si>
  <si>
    <t>2023-07-31 08:03:05</t>
  </si>
  <si>
    <t>2023-07-31 08:03:06</t>
  </si>
  <si>
    <t>2023-07-31 08:03:07</t>
  </si>
  <si>
    <t>2023-07-31 08:03:08</t>
  </si>
  <si>
    <t>2023-07-31 08:03:09</t>
  </si>
  <si>
    <t>2023-07-31 08:03:10</t>
  </si>
  <si>
    <t>2023-07-31 08:03:11</t>
  </si>
  <si>
    <t>2023-07-31 08:03:12</t>
  </si>
  <si>
    <t>2023-07-31 08:03:13</t>
  </si>
  <si>
    <t>2023-07-31 08:03:14</t>
  </si>
  <si>
    <t>2023-07-31 08:03:15</t>
  </si>
  <si>
    <t>2023-07-31 08:05:08</t>
  </si>
  <si>
    <t>2023-07-31 08:05:09</t>
  </si>
  <si>
    <t>2023-07-31 08:05:10</t>
  </si>
  <si>
    <t>2023-07-31 08:05:11</t>
  </si>
  <si>
    <t>2023-07-31 08:05:12</t>
  </si>
  <si>
    <t>2023-07-31 08:05:13</t>
  </si>
  <si>
    <t>2023-07-31 08:05:14</t>
  </si>
  <si>
    <t>2023-07-31 08:05:15</t>
  </si>
  <si>
    <t>2023-07-31 08:05:16</t>
  </si>
  <si>
    <t>2023-07-31 08:05:17</t>
  </si>
  <si>
    <t>2023-07-31 08:05:18</t>
  </si>
  <si>
    <t>2023-07-31 08:05:19</t>
  </si>
  <si>
    <t>2023-07-31 08:05:20</t>
  </si>
  <si>
    <t>2023-07-31 08:05:21</t>
  </si>
  <si>
    <t>2023-07-31 08:05:22</t>
  </si>
  <si>
    <t>2023-07-31 08:05:23</t>
  </si>
  <si>
    <t>2023-07-31 08:05:24</t>
  </si>
  <si>
    <t>2023-07-31 08:05:25</t>
  </si>
  <si>
    <t>2023-07-31 08:05:26</t>
  </si>
  <si>
    <t>2023-07-31 08:05:27</t>
  </si>
  <si>
    <t>2023-07-31 08:05:28</t>
  </si>
  <si>
    <t>2023-07-31 08:05:29</t>
  </si>
  <si>
    <t>2023-07-31 08:12:16</t>
  </si>
  <si>
    <t>2023-07-31 08:12:17</t>
  </si>
  <si>
    <t>2023-07-31 08:12:18</t>
  </si>
  <si>
    <t>2023-07-31 08:12:19</t>
  </si>
  <si>
    <t>2023-07-31 08:12:20</t>
  </si>
  <si>
    <t>2023-07-31 08:12:21</t>
  </si>
  <si>
    <t>2023-07-31 08:13:34</t>
  </si>
  <si>
    <t>2023-07-31 08:13:35</t>
  </si>
  <si>
    <t>2023-07-31 08:13:36</t>
  </si>
  <si>
    <t>2023-07-31 08:13:37</t>
  </si>
  <si>
    <t>2023-07-31 08:16:36</t>
  </si>
  <si>
    <t>2023-07-31 08:16:37</t>
  </si>
  <si>
    <t>2023-07-31 08:16:38</t>
  </si>
  <si>
    <t>2023-07-31 08:16:39</t>
  </si>
  <si>
    <t>2023-07-31 08:16:40</t>
  </si>
  <si>
    <t>2023-07-31 08:16:41</t>
  </si>
  <si>
    <t>2023-07-31 08:16:42</t>
  </si>
  <si>
    <t>2023-07-31 08:16:43</t>
  </si>
  <si>
    <t>2023-07-31 08:16:44</t>
  </si>
  <si>
    <t>2023-07-31 08:16:45</t>
  </si>
  <si>
    <t>2023-07-31 08:16:46</t>
  </si>
  <si>
    <t>2023-07-31 08:16:47</t>
  </si>
  <si>
    <t>2023-07-31 08:16:48</t>
  </si>
  <si>
    <t>2023-07-31 08:16:49</t>
  </si>
  <si>
    <t>2023-07-31 08:16:50</t>
  </si>
  <si>
    <t>2023-07-31 08:16:51</t>
  </si>
  <si>
    <t>2023-07-31 08:16:52</t>
  </si>
  <si>
    <t>2023-07-31 08:16:53</t>
  </si>
  <si>
    <t>2023-07-31 08:16:54</t>
  </si>
  <si>
    <t>2023-07-31 08:16:55</t>
  </si>
  <si>
    <t>2023-07-31 08:16:56</t>
  </si>
  <si>
    <t>2023-07-31 08:16:57</t>
  </si>
  <si>
    <t>2023-07-31 08:16:58</t>
  </si>
  <si>
    <t>2023-07-31 08:16:59</t>
  </si>
  <si>
    <t>2023-07-31 08:17:00</t>
  </si>
  <si>
    <t>2023-07-31 08:17:01</t>
  </si>
  <si>
    <t>2023-07-31 08:17:02</t>
  </si>
  <si>
    <t>2023-07-31 08:17:03</t>
  </si>
  <si>
    <t>2023-07-31 08:17:04</t>
  </si>
  <si>
    <t>2023-07-31 08:17:05</t>
  </si>
  <si>
    <t>2023-07-31 08:17:06</t>
  </si>
  <si>
    <t>2023-07-31 08:17:07</t>
  </si>
  <si>
    <t>2023-07-31 08:17:08</t>
  </si>
  <si>
    <t>2023-07-31 08:17:09</t>
  </si>
  <si>
    <t>2023-07-31 08:17:10</t>
  </si>
  <si>
    <t>2023-07-31 08:17:11</t>
  </si>
  <si>
    <t>2023-07-31 08:17:12</t>
  </si>
  <si>
    <t>2023-07-31 08:17:13</t>
  </si>
  <si>
    <t>2023-07-31 08:17:14</t>
  </si>
  <si>
    <t>2023-07-31 08:21:18</t>
  </si>
  <si>
    <t>2023-07-31 08:21:19</t>
  </si>
  <si>
    <t>2023-07-31 08:21:20</t>
  </si>
  <si>
    <t>2023-07-31 08:21:21</t>
  </si>
  <si>
    <t>2023-07-31 08:21:22</t>
  </si>
  <si>
    <t>2023-07-31 08:21:23</t>
  </si>
  <si>
    <t>2023-07-31 08:21:24</t>
  </si>
  <si>
    <t>2023-07-31 08:21:25</t>
  </si>
  <si>
    <t>2023-07-31 08:21:26</t>
  </si>
  <si>
    <t>2023-07-31 08:21:27</t>
  </si>
  <si>
    <t>2023-07-31 08:21:28</t>
  </si>
  <si>
    <t>2023-07-31 08:21:29</t>
  </si>
  <si>
    <t>2023-07-31 08:21:30</t>
  </si>
  <si>
    <t>2023-07-31 08:21:31</t>
  </si>
  <si>
    <t>2023-07-31 08:21:32</t>
  </si>
  <si>
    <t>2023-07-31 08:21:33</t>
  </si>
  <si>
    <t>2023-07-31 08:21:34</t>
  </si>
  <si>
    <t>2023-07-31 08:21:35</t>
  </si>
  <si>
    <t>2023-07-31 08:21:36</t>
  </si>
  <si>
    <t>2023-07-31 08:21:37</t>
  </si>
  <si>
    <t>2023-07-31 08:21:38</t>
  </si>
  <si>
    <t>2023-07-31 08:21:39</t>
  </si>
  <si>
    <t>2023-07-31 08:21:40</t>
  </si>
  <si>
    <t>2023-07-31 08:21:41</t>
  </si>
  <si>
    <t>2023-07-31 08:21:42</t>
  </si>
  <si>
    <t>2023-07-31 08:21:43</t>
  </si>
  <si>
    <t>2023-07-31 08:21:44</t>
  </si>
  <si>
    <t>2023-07-31 08:21:45</t>
  </si>
  <si>
    <t>2023-07-31 08:21:46</t>
  </si>
  <si>
    <t>2023-07-31 08:21:47</t>
  </si>
  <si>
    <t>2023-07-31 08:21:48</t>
  </si>
  <si>
    <t>2023-07-31 08:21:49</t>
  </si>
  <si>
    <t>2023-07-31 08:21:50</t>
  </si>
  <si>
    <t>2023-07-31 08:21:51</t>
  </si>
  <si>
    <t>2023-07-31 08:21:52</t>
  </si>
  <si>
    <t>2023-07-31 08:21:53</t>
  </si>
  <si>
    <t>2023-07-31 08:28:10</t>
  </si>
  <si>
    <t>2023-07-31 08:28:11</t>
  </si>
  <si>
    <t>2023-07-31 08:28:12</t>
  </si>
  <si>
    <t>2023-07-31 08:28:13</t>
  </si>
  <si>
    <t>2023-07-31 08:28:14</t>
  </si>
  <si>
    <t>2023-07-31 08:28:15</t>
  </si>
  <si>
    <t>2023-07-31 08:28:16</t>
  </si>
  <si>
    <t>2023-07-31 08:28:17</t>
  </si>
  <si>
    <t>2023-07-31 08:28:18</t>
  </si>
  <si>
    <t>2023-07-31 08:28:19</t>
  </si>
  <si>
    <t>2023-07-31 08:28:20</t>
  </si>
  <si>
    <t>2023-07-31 08:28:21</t>
  </si>
  <si>
    <t>2023-07-31 08:28:22</t>
  </si>
  <si>
    <t>2023-07-31 08:28:23</t>
  </si>
  <si>
    <t>2023-07-31 08:28:24</t>
  </si>
  <si>
    <t>2023-07-31 08:28:25</t>
  </si>
  <si>
    <t>2023-07-31 08:33:46</t>
  </si>
  <si>
    <t>2023-07-31 08:33:47</t>
  </si>
  <si>
    <t>2023-07-31 08:33:48</t>
  </si>
  <si>
    <t>2023-07-31 08:33:49</t>
  </si>
  <si>
    <t>2023-07-31 08:33:50</t>
  </si>
  <si>
    <t>2023-07-31 08:33:51</t>
  </si>
  <si>
    <t>2023-07-31 08:33:52</t>
  </si>
  <si>
    <t>2023-07-31 08:33:53</t>
  </si>
  <si>
    <t>2023-07-31 08:33:54</t>
  </si>
  <si>
    <t>2023-07-31 08:33:55</t>
  </si>
  <si>
    <t>2023-07-31 08:33:56</t>
  </si>
  <si>
    <t>2023-07-31 08:33:57</t>
  </si>
  <si>
    <t>2023-07-31 08:33:58</t>
  </si>
  <si>
    <t>2023-07-31 08:33:59</t>
  </si>
  <si>
    <t>2023-07-31 08:34:01</t>
  </si>
  <si>
    <t>2023-07-31 08:34:02</t>
  </si>
  <si>
    <t>2023-07-31 08:34:03</t>
  </si>
  <si>
    <t>2023-07-31 08:34:04</t>
  </si>
  <si>
    <t>2023-07-31 08:34:05</t>
  </si>
  <si>
    <t>2023-07-31 08:34:06</t>
  </si>
  <si>
    <t>2023-07-31 08:34:07</t>
  </si>
  <si>
    <t>2023-07-31 08:34:08</t>
  </si>
  <si>
    <t>2023-07-31 08:34:09</t>
  </si>
  <si>
    <t>2023-07-31 08:34:10</t>
  </si>
  <si>
    <t>2023-07-31 08:34:11</t>
  </si>
  <si>
    <t>2023-07-31 08:34:12</t>
  </si>
  <si>
    <t>2023-07-31 08:34:13</t>
  </si>
  <si>
    <t>2023-07-31 08:34:14</t>
  </si>
  <si>
    <t>2023-07-31 08:34:15</t>
  </si>
  <si>
    <t>2023-07-31 08:34:16</t>
  </si>
  <si>
    <t>2023-07-31 08:34:17</t>
  </si>
  <si>
    <t>2023-07-31 08:34:18</t>
  </si>
  <si>
    <t>2023-07-31 08:34:19</t>
  </si>
  <si>
    <t>2023-07-31 08:35:55</t>
  </si>
  <si>
    <t>2023-07-31 08:35:56</t>
  </si>
  <si>
    <t>2023-07-31 08:35:57</t>
  </si>
  <si>
    <t>2023-07-31 08:35:58</t>
  </si>
  <si>
    <t>2023-07-31 08:35:59</t>
  </si>
  <si>
    <t>2023-07-31 08:36:00</t>
  </si>
  <si>
    <t>2023-07-31 08:36:01</t>
  </si>
  <si>
    <t>2023-07-31 08:36:02</t>
  </si>
  <si>
    <t>2023-07-31 08:36:03</t>
  </si>
  <si>
    <t>2023-07-31 08:36:04</t>
  </si>
  <si>
    <t>2023-07-31 08:36:05</t>
  </si>
  <si>
    <t>2023-07-31 08:36:06</t>
  </si>
  <si>
    <t>2023-07-31 08:36:07</t>
  </si>
  <si>
    <t>2023-07-31 08:36:08</t>
  </si>
  <si>
    <t>2023-07-31 08:41:02</t>
  </si>
  <si>
    <t>2023-07-31 08:41:04</t>
  </si>
  <si>
    <t>2023-07-31 08:41:05</t>
  </si>
  <si>
    <t>2023-07-31 08:41:06</t>
  </si>
  <si>
    <t>2023-07-31 08:41:07</t>
  </si>
  <si>
    <t>2023-07-31 08:41:08</t>
  </si>
  <si>
    <t>2023-07-31 08:41:09</t>
  </si>
  <si>
    <t>2023-07-31 08:41:10</t>
  </si>
  <si>
    <t>2023-07-31 08:45:53</t>
  </si>
  <si>
    <t>2023-07-31 08:45:54</t>
  </si>
  <si>
    <t>2023-07-31 08:45:55</t>
  </si>
  <si>
    <t>2023-07-31 08:45:56</t>
  </si>
  <si>
    <t>2023-07-31 08:45:57</t>
  </si>
  <si>
    <t>2023-07-31 08:45:58</t>
  </si>
  <si>
    <t>2023-07-31 08:45:59</t>
  </si>
  <si>
    <t>2023-07-31 08:46:00</t>
  </si>
  <si>
    <t>2023-07-31 08:46:01</t>
  </si>
  <si>
    <t>2023-07-31 08:46:02</t>
  </si>
  <si>
    <t>2023-07-31 08:46:03</t>
  </si>
  <si>
    <t>2023-07-31 08:46:04</t>
  </si>
  <si>
    <t>2023-07-31 08:46:05</t>
  </si>
  <si>
    <t>2023-07-31 08:46:06</t>
  </si>
  <si>
    <t>2023-07-31 08:52:01</t>
  </si>
  <si>
    <t>2023-07-31 08:52:02</t>
  </si>
  <si>
    <t>2023-07-31 08:52:03</t>
  </si>
  <si>
    <t>2023-07-31 08:52:04</t>
  </si>
  <si>
    <t>2023-07-31 08:52:05</t>
  </si>
  <si>
    <t>2023-07-31 08:52:06</t>
  </si>
  <si>
    <t>2023-07-31 08:52:07</t>
  </si>
  <si>
    <t>2023-07-31 08:52:08</t>
  </si>
  <si>
    <t>2023-07-31 08:52:09</t>
  </si>
  <si>
    <t>2023-07-31 08:52:10</t>
  </si>
  <si>
    <t>2023-07-31 08:52:11</t>
  </si>
  <si>
    <t>2023-07-31 08:52:12</t>
  </si>
  <si>
    <t>2023-07-31 08:52:13</t>
  </si>
  <si>
    <t>2023-07-31 08:52:14</t>
  </si>
  <si>
    <t>2023-07-31 08:52:15</t>
  </si>
  <si>
    <t>2023-07-31 08:52:16</t>
  </si>
  <si>
    <t>2023-07-31 08:52:17</t>
  </si>
  <si>
    <t>2023-07-31 09:25:20</t>
  </si>
  <si>
    <t>2023-07-31 09:25:21</t>
  </si>
  <si>
    <t>2023-07-31 09:25:22</t>
  </si>
  <si>
    <t>2023-07-31 09:25:23</t>
  </si>
  <si>
    <t>2023-07-31 09:25:24</t>
  </si>
  <si>
    <t>2023-07-31 09:25:25</t>
  </si>
  <si>
    <t>2023-07-31 09:25:26</t>
  </si>
  <si>
    <t>2023-07-31 09:25:27</t>
  </si>
  <si>
    <t>2023-07-31 09:25:28</t>
  </si>
  <si>
    <t>2023-07-31 09:25:29</t>
  </si>
  <si>
    <t>2023-07-31 09:25:30</t>
  </si>
  <si>
    <t>2023-07-31 09:25:31</t>
  </si>
  <si>
    <t>2023-07-31 09:25:32</t>
  </si>
  <si>
    <t>2023-07-31 09:25:33</t>
  </si>
  <si>
    <t>2023-07-31 09:25:34</t>
  </si>
  <si>
    <t>2023-07-31 09:25:35</t>
  </si>
  <si>
    <t>2023-07-31 09:25:36</t>
  </si>
  <si>
    <t>2023-07-31 09:25:37</t>
  </si>
  <si>
    <t>2023-07-31 09:31:27</t>
  </si>
  <si>
    <t>2023-07-31 09:31:28</t>
  </si>
  <si>
    <t>2023-07-31 09:31:30</t>
  </si>
  <si>
    <t>2023-07-31 09:31:31</t>
  </si>
  <si>
    <t>2023-07-31 09:31:32</t>
  </si>
  <si>
    <t>2023-07-31 09:31:33</t>
  </si>
  <si>
    <t>2023-07-31 09:31:34</t>
  </si>
  <si>
    <t>2023-07-31 09:31:35</t>
  </si>
  <si>
    <t>2023-07-31 09:31:36</t>
  </si>
  <si>
    <t>2023-07-31 09:31:37</t>
  </si>
  <si>
    <t>2023-07-31 09:31:38</t>
  </si>
  <si>
    <t>2023-07-31 09:31:39</t>
  </si>
  <si>
    <t>2023-07-31 09:31:40</t>
  </si>
  <si>
    <t>2023-07-31 09:31:41</t>
  </si>
  <si>
    <t>2023-07-31 09:31:42</t>
  </si>
  <si>
    <t>2023-07-31 09:31:43</t>
  </si>
  <si>
    <t>2023-07-31 09:31:44</t>
  </si>
  <si>
    <t>2023-07-31 09:31:45</t>
  </si>
  <si>
    <t>2023-07-31 09:31:46</t>
  </si>
  <si>
    <t>2023-07-31 09:31:47</t>
  </si>
  <si>
    <t>2023-07-31 09:31:48</t>
  </si>
  <si>
    <t>2023-07-31 09:31:49</t>
  </si>
  <si>
    <t>2023-07-31 09:31:50</t>
  </si>
  <si>
    <t>2023-07-31 09:31:51</t>
  </si>
  <si>
    <t>2023-07-31 09:31:52</t>
  </si>
  <si>
    <t>2023-07-31 09:31:53</t>
  </si>
  <si>
    <t>2023-07-31 09:31:54</t>
  </si>
  <si>
    <t>2023-07-31 09:31:55</t>
  </si>
  <si>
    <t>2023-07-31 09:43:50</t>
  </si>
  <si>
    <t>2023-07-31 09:43:51</t>
  </si>
  <si>
    <t>2023-07-31 09:43:52</t>
  </si>
  <si>
    <t>2023-07-31 09:43:53</t>
  </si>
  <si>
    <t>2023-07-31 09:43:54</t>
  </si>
  <si>
    <t>2023-07-31 09:43:55</t>
  </si>
  <si>
    <t>2023-07-31 09:43:56</t>
  </si>
  <si>
    <t>2023-07-31 09:43:57</t>
  </si>
  <si>
    <t>2023-07-31 09:43:58</t>
  </si>
  <si>
    <t>2023-07-31 09:43:59</t>
  </si>
  <si>
    <t>2023-07-31 09:44:00</t>
  </si>
  <si>
    <t>2023-07-31 09:44:01</t>
  </si>
  <si>
    <t>2023-07-31 09:44:02</t>
  </si>
  <si>
    <t>2023-07-31 09:44:03</t>
  </si>
  <si>
    <t>2023-07-31 09:44:52</t>
  </si>
  <si>
    <t>2023-07-31 09:44:53</t>
  </si>
  <si>
    <t>2023-07-31 09:44:54</t>
  </si>
  <si>
    <t>2023-07-31 09:44:55</t>
  </si>
  <si>
    <t>2023-07-31 09:44:56</t>
  </si>
  <si>
    <t>2023-07-31 09:44:57</t>
  </si>
  <si>
    <t>2023-07-31 09:44:58</t>
  </si>
  <si>
    <t>2023-07-31 09:44:59</t>
  </si>
  <si>
    <t>2023-07-31 09:45:00</t>
  </si>
  <si>
    <t>2023-07-31 09:45:01</t>
  </si>
  <si>
    <t>2023-07-31 09:45:02</t>
  </si>
  <si>
    <t>2023-07-31 09:45:03</t>
  </si>
  <si>
    <t>2023-07-31 09:45:04</t>
  </si>
  <si>
    <t>2023-07-31 09:45:05</t>
  </si>
  <si>
    <t>2023-07-31 09:48:17</t>
  </si>
  <si>
    <t>2023-07-31 09:48:18</t>
  </si>
  <si>
    <t>2023-07-31 09:49:17</t>
  </si>
  <si>
    <t>2023-07-31 09:49:18</t>
  </si>
  <si>
    <t>2023-07-31 09:49:19</t>
  </si>
  <si>
    <t>2023-07-31 09:49:20</t>
  </si>
  <si>
    <t>2023-07-31 09:49:21</t>
  </si>
  <si>
    <t>2023-07-31 09:49:22</t>
  </si>
  <si>
    <t>2023-07-31 09:49:23</t>
  </si>
  <si>
    <t>2023-07-31 09:49:24</t>
  </si>
  <si>
    <t>2023-07-31 09:49:25</t>
  </si>
  <si>
    <t>2023-07-31 09:49:26</t>
  </si>
  <si>
    <t>2023-07-31 09:49:27</t>
  </si>
  <si>
    <t>2023-07-31 09:49:28</t>
  </si>
  <si>
    <t>2023-07-31 09:49:29</t>
  </si>
  <si>
    <t>2023-07-31 09:49:30</t>
  </si>
  <si>
    <t>2023-07-31 09:49:32</t>
  </si>
  <si>
    <t>2023-07-31 09:49:33</t>
  </si>
  <si>
    <t>2023-07-31 09:49:34</t>
  </si>
  <si>
    <t>2023-07-31 09:49:35</t>
  </si>
  <si>
    <t>2023-07-31 09:49:36</t>
  </si>
  <si>
    <t>2023-07-31 09:49:37</t>
  </si>
  <si>
    <t>2023-07-31 09:49:38</t>
  </si>
  <si>
    <t>2023-07-31 09:49:39</t>
  </si>
  <si>
    <t>2023-07-31 09:49:40</t>
  </si>
  <si>
    <t>2023-07-31 09:49:41</t>
  </si>
  <si>
    <t>2023-07-31 09:49:42</t>
  </si>
  <si>
    <t>2023-07-31 09:49:43</t>
  </si>
  <si>
    <t>2023-07-31 09:49:44</t>
  </si>
  <si>
    <t>2023-07-31 09:49:45</t>
  </si>
  <si>
    <t>2023-07-31 09:50:33</t>
  </si>
  <si>
    <t>2023-07-31 09:50:34</t>
  </si>
  <si>
    <t>2023-07-31 09:50:35</t>
  </si>
  <si>
    <t>2023-07-31 09:50:36</t>
  </si>
  <si>
    <t>2023-07-31 09:50:37</t>
  </si>
  <si>
    <t>2023-07-31 09:50:38</t>
  </si>
  <si>
    <t>2023-07-31 09:50:39</t>
  </si>
  <si>
    <t>2023-07-31 09:50:40</t>
  </si>
  <si>
    <t>2023-07-31 09:50:41</t>
  </si>
  <si>
    <t>2023-07-31 09:50:42</t>
  </si>
  <si>
    <t>2023-07-31 09:50:43</t>
  </si>
  <si>
    <t>2023-07-31 09:50:44</t>
  </si>
  <si>
    <t>2023-07-31 09:51:54</t>
  </si>
  <si>
    <t>2023-07-31 09:51:55</t>
  </si>
  <si>
    <t>2023-07-31 09:51:56</t>
  </si>
  <si>
    <t>2023-07-31 09:51:57</t>
  </si>
  <si>
    <t>2023-07-31 09:51:58</t>
  </si>
  <si>
    <t>2023-07-31 09:51:59</t>
  </si>
  <si>
    <t>2023-07-31 09:52:00</t>
  </si>
  <si>
    <t>2023-07-31 09:52:01</t>
  </si>
  <si>
    <t>2023-07-31 09:52:02</t>
  </si>
  <si>
    <t>2023-07-31 09:52:03</t>
  </si>
  <si>
    <t>2023-07-31 09:52:04</t>
  </si>
  <si>
    <t>2023-07-31 09:52:05</t>
  </si>
  <si>
    <t>2023-07-31 09:53:18</t>
  </si>
  <si>
    <t>2023-07-31 09:53:19</t>
  </si>
  <si>
    <t>2023-07-31 09:53:20</t>
  </si>
  <si>
    <t>2023-07-31 09:53:21</t>
  </si>
  <si>
    <t>2023-07-31 09:53:22</t>
  </si>
  <si>
    <t>2023-07-31 09:53:23</t>
  </si>
  <si>
    <t>2023-07-31 09:53:24</t>
  </si>
  <si>
    <t>2023-07-31 09:53:25</t>
  </si>
  <si>
    <t>2023-07-31 09:53:26</t>
  </si>
  <si>
    <t>2023-07-31 09:53:27</t>
  </si>
  <si>
    <t>2023-07-31 09:53:28</t>
  </si>
  <si>
    <t>2023-07-31 09:53:29</t>
  </si>
  <si>
    <t>2023-07-31 09:53:30</t>
  </si>
  <si>
    <t>2023-07-31 09:53:31</t>
  </si>
  <si>
    <t>2023-07-31 09:53:32</t>
  </si>
  <si>
    <t>2023-07-31 09:53:33</t>
  </si>
  <si>
    <t>2023-07-31 09:53:34</t>
  </si>
  <si>
    <t>2023-07-31 09:53:36</t>
  </si>
  <si>
    <t>2023-07-31 09:53:37</t>
  </si>
  <si>
    <t>2023-07-31 10:18:38</t>
  </si>
  <si>
    <t>2023-07-31 10:18:39</t>
  </si>
  <si>
    <t>2023-07-31 10:18:40</t>
  </si>
  <si>
    <t>2023-07-31 10:18:41</t>
  </si>
  <si>
    <t>2023-07-31 10:18:42</t>
  </si>
  <si>
    <t>2023-07-31 10:18:43</t>
  </si>
  <si>
    <t>2023-07-31 10:18:44</t>
  </si>
  <si>
    <t>2023-07-31 10:18:45</t>
  </si>
  <si>
    <t>2023-07-31 10:18:46</t>
  </si>
  <si>
    <t>2023-07-31 10:18:47</t>
  </si>
  <si>
    <t>2023-07-31 10:18:48</t>
  </si>
  <si>
    <t>2023-07-31 10:18:49</t>
  </si>
  <si>
    <t>2023-07-31 12:11:05</t>
  </si>
  <si>
    <t>2023-07-31 12:11:06</t>
  </si>
  <si>
    <t>2023-07-31 12:11:07</t>
  </si>
  <si>
    <t>2023-07-31 12:11:08</t>
  </si>
  <si>
    <t>2023-07-31 12:11:09</t>
  </si>
  <si>
    <t>2023-07-31 12:11:10</t>
  </si>
  <si>
    <t>2023-07-31 12:11:11</t>
  </si>
  <si>
    <t>2023-07-31 12:11:12</t>
  </si>
  <si>
    <t>2023-07-31 12:11:13</t>
  </si>
  <si>
    <t>2023-07-31 12:11:14</t>
  </si>
  <si>
    <t>2023-07-31 12:11:15</t>
  </si>
  <si>
    <t>2023-07-31 12:11:16</t>
  </si>
  <si>
    <t>2023-07-31 12:11:17</t>
  </si>
  <si>
    <t>2023-07-31 12:11:18</t>
  </si>
  <si>
    <t>2023-07-31 12:11:19</t>
  </si>
  <si>
    <t>2023-07-31 12:11:20</t>
  </si>
  <si>
    <t>2023-07-31 12:11:21</t>
  </si>
  <si>
    <t>2023-07-31 12:11:22</t>
  </si>
  <si>
    <t>2023-07-31 12:11:23</t>
  </si>
  <si>
    <t>2023-07-31 12:11:24</t>
  </si>
  <si>
    <t>2023-07-31 12:11:25</t>
  </si>
  <si>
    <t>2023-07-31 12:14:45</t>
  </si>
  <si>
    <t>2023-07-31 12:14:46</t>
  </si>
  <si>
    <t>2023-07-31 12:14:47</t>
  </si>
  <si>
    <t>2023-07-31 12:14:48</t>
  </si>
  <si>
    <t>2023-07-31 12:14:49</t>
  </si>
  <si>
    <t>2023-07-31 12:14:50</t>
  </si>
  <si>
    <t>2023-07-31 12:14:51</t>
  </si>
  <si>
    <t>2023-07-31 12:14:52</t>
  </si>
  <si>
    <t>2023-07-31 12:14:53</t>
  </si>
  <si>
    <t>2023-07-31 12:14:54</t>
  </si>
  <si>
    <t>2023-07-31 12:14:55</t>
  </si>
  <si>
    <t>2023-07-31 12:14:56</t>
  </si>
  <si>
    <t>2023-07-31 12:14:57</t>
  </si>
  <si>
    <t>2023-07-31 12:14:58</t>
  </si>
  <si>
    <t>2023-07-31 12:14:59</t>
  </si>
  <si>
    <t>2023-07-31 12:15:00</t>
  </si>
  <si>
    <t>2023-07-31 12:15:01</t>
  </si>
  <si>
    <t>2023-07-31 12:15:02</t>
  </si>
  <si>
    <t>2023-07-31 12:15:03</t>
  </si>
  <si>
    <t>2023-07-31 12:15:04</t>
  </si>
  <si>
    <t>2023-07-31 12:15:05</t>
  </si>
  <si>
    <t>2023-07-31 12:15:06</t>
  </si>
  <si>
    <t>2023-07-31 12:15:07</t>
  </si>
  <si>
    <t>2023-07-31 12:15:08</t>
  </si>
  <si>
    <t>2023-07-31 12:16:39</t>
  </si>
  <si>
    <t>2023-07-31 12:16:40</t>
  </si>
  <si>
    <t>2023-07-31 12:16:41</t>
  </si>
  <si>
    <t>2023-07-31 12:16:42</t>
  </si>
  <si>
    <t>2023-07-31 12:16:43</t>
  </si>
  <si>
    <t>2023-07-31 12:16:44</t>
  </si>
  <si>
    <t>2023-07-31 12:16:45</t>
  </si>
  <si>
    <t>2023-07-31 12:16:46</t>
  </si>
  <si>
    <t>2023-07-31 12:16:47</t>
  </si>
  <si>
    <t>2023-07-31 12:16:48</t>
  </si>
  <si>
    <t>2023-07-31 12:16:49</t>
  </si>
  <si>
    <t>2023-07-31 12:16:50</t>
  </si>
  <si>
    <t>2023-07-31 12:16:51</t>
  </si>
  <si>
    <t>2023-07-31 12:16:52</t>
  </si>
  <si>
    <t>2023-07-31 12:16:53</t>
  </si>
  <si>
    <t>2023-07-31 12:16:54</t>
  </si>
  <si>
    <t>2023-07-31 12:16:55</t>
  </si>
  <si>
    <t>2023-07-31 12:17:48</t>
  </si>
  <si>
    <t>2023-07-31 12:17:49</t>
  </si>
  <si>
    <t>2023-07-31 12:17:50</t>
  </si>
  <si>
    <t>2023-07-31 12:17:51</t>
  </si>
  <si>
    <t>2023-07-31 12:17:52</t>
  </si>
  <si>
    <t>2023-07-31 12:23:51</t>
  </si>
  <si>
    <t>2023-07-31 12:23:52</t>
  </si>
  <si>
    <t>2023-07-31 12:23:53</t>
  </si>
  <si>
    <t>2023-07-31 12:23:54</t>
  </si>
  <si>
    <t>2023-07-31 12:23:55</t>
  </si>
  <si>
    <t>2023-07-31 12:23:56</t>
  </si>
  <si>
    <t>2023-07-31 12:23:57</t>
  </si>
  <si>
    <t>2023-07-31 12:23:58</t>
  </si>
  <si>
    <t>2023-07-31 12:23:59</t>
  </si>
  <si>
    <t>2023-07-31 12:24:00</t>
  </si>
  <si>
    <t>2023-07-31 12:24:01</t>
  </si>
  <si>
    <t>2023-07-31 12:35:29</t>
  </si>
  <si>
    <t>2023-07-31 12:36:46</t>
  </si>
  <si>
    <t>2023-07-31 13:28:39</t>
  </si>
  <si>
    <t>2023-07-31 13:42:25</t>
  </si>
  <si>
    <t>2023-07-31 14:16:29</t>
  </si>
  <si>
    <t>2023-07-31 15:02:14</t>
  </si>
  <si>
    <t>2023-07-31 15:02:23</t>
  </si>
  <si>
    <t>2023-07-31 16:17:28</t>
  </si>
  <si>
    <t>2023-08-01 08:15:18</t>
  </si>
  <si>
    <t>2023-08-01 09:13:04</t>
  </si>
  <si>
    <t>2023-08-01 09:15:09</t>
  </si>
  <si>
    <t>2023-08-12 09:23:43</t>
  </si>
  <si>
    <t>2023-09-09 12:56:08</t>
  </si>
  <si>
    <t>2023-09-09 13:07:49</t>
  </si>
  <si>
    <t>2023-09-09 13:08:24</t>
  </si>
  <si>
    <t>2023-09-09 13:10:11</t>
  </si>
  <si>
    <t>2023-09-09 13:11:57</t>
  </si>
  <si>
    <t>2023-09-09 13:14:07</t>
  </si>
  <si>
    <t>2023-09-09 13:27:46</t>
  </si>
  <si>
    <t>2023-09-11 13:09:16</t>
  </si>
  <si>
    <t>2023-09-11 13:30:13</t>
  </si>
  <si>
    <t>2023-09-11 14:24:57</t>
  </si>
  <si>
    <t>2023-09-11 17:33:52</t>
  </si>
  <si>
    <t>2023-09-12 09:01:50</t>
  </si>
  <si>
    <t>2023-09-12 09:16:47</t>
  </si>
  <si>
    <t>2023-09-12 09:31:46</t>
  </si>
  <si>
    <t>2023-09-12 09:33:27</t>
  </si>
  <si>
    <t>2023-09-12 09:52:54</t>
  </si>
  <si>
    <t>2023-09-12 09:54:02</t>
  </si>
  <si>
    <t>2023-09-12 09:58:02</t>
  </si>
  <si>
    <t>2023-09-12 10:05:15</t>
  </si>
  <si>
    <t>2023-09-12 10:47:03</t>
  </si>
  <si>
    <t>2023-09-12 10:54:03</t>
  </si>
  <si>
    <t>2023-09-12 12:54:41</t>
  </si>
  <si>
    <t>2023-09-12 19:52:45</t>
  </si>
  <si>
    <t>2023-09-13 10:43:00</t>
  </si>
  <si>
    <t>2023-09-13 10:47:06</t>
  </si>
  <si>
    <t>2023-09-13 10:48:24</t>
  </si>
  <si>
    <t>2023-09-13 10:56:44</t>
  </si>
  <si>
    <t>2023-09-13 10:57:12</t>
  </si>
  <si>
    <t>2023-09-13 12:28:36</t>
  </si>
  <si>
    <t>2023-09-13 12:31:03</t>
  </si>
  <si>
    <t>2023-09-13 12:33:52</t>
  </si>
  <si>
    <t>2023-09-14 08:11:13</t>
  </si>
  <si>
    <t>2023-09-15 12:35:23</t>
  </si>
  <si>
    <t>2023-09-15 12:37:29</t>
  </si>
  <si>
    <t>2023-09-15 12:38:15</t>
  </si>
  <si>
    <t>2023-09-15 12:39:08</t>
  </si>
  <si>
    <t>2023-09-15 12:46:24</t>
  </si>
  <si>
    <t>2023-09-15 12:49:24</t>
  </si>
  <si>
    <t>2023-09-15 12:54:36</t>
  </si>
  <si>
    <t>2023-09-15 13:23:46</t>
  </si>
  <si>
    <t>2023-09-15 13:32:05</t>
  </si>
  <si>
    <t>2023-09-15 19:35:15</t>
  </si>
  <si>
    <t>2023-09-16 09:23:07</t>
  </si>
  <si>
    <t>2023-09-16 12:19:54</t>
  </si>
  <si>
    <t>2023-09-16 15:54:26</t>
  </si>
  <si>
    <t>2023-09-17 07:51:19</t>
  </si>
  <si>
    <t>2023-09-17 08:38:08</t>
  </si>
  <si>
    <t>2023-09-17 09:00:22</t>
  </si>
  <si>
    <t>2023-09-17 13:36:00</t>
  </si>
  <si>
    <t>2023-09-17 14:56:04</t>
  </si>
  <si>
    <t>2023-09-18 07:41:45</t>
  </si>
  <si>
    <t>2023-09-18 07:42:31</t>
  </si>
  <si>
    <t>2023-09-18 09:22:55</t>
  </si>
  <si>
    <t>2023-09-18 09:26:15</t>
  </si>
  <si>
    <t>2023-09-18 09:32:08</t>
  </si>
  <si>
    <t>2023-09-18 10:10:35</t>
  </si>
  <si>
    <t>2023-09-18 10:13:44</t>
  </si>
  <si>
    <t>2023-09-18 10:14:22</t>
  </si>
  <si>
    <t>2023-09-18 10:14:27</t>
  </si>
  <si>
    <t>2023-09-18 10:14:32</t>
  </si>
  <si>
    <t>2023-09-18 10:14:51</t>
  </si>
  <si>
    <t>2023-09-18 10:15:13</t>
  </si>
  <si>
    <t>2023-09-18 10:15:32</t>
  </si>
  <si>
    <t>2023-09-18 10:16:21</t>
  </si>
  <si>
    <t>2023-09-18 10:16:41</t>
  </si>
  <si>
    <t>2023-09-18 10:16:51</t>
  </si>
  <si>
    <t>2023-09-18 10:18:00</t>
  </si>
  <si>
    <t>2023-09-18 10:18:37</t>
  </si>
  <si>
    <t>2023-09-18 10:18:52</t>
  </si>
  <si>
    <t>2023-09-18 10:24:48</t>
  </si>
  <si>
    <t>2023-09-18 10:25:15</t>
  </si>
  <si>
    <t>2023-09-18 10:27:42</t>
  </si>
  <si>
    <t>2023-09-18 10:44:58</t>
  </si>
  <si>
    <t>2023-09-18 10:45:00</t>
  </si>
  <si>
    <t>2023-09-18 10:57:07</t>
  </si>
  <si>
    <t>2023-09-18 12:29:07</t>
  </si>
  <si>
    <t>2023-09-18 12:39:53</t>
  </si>
  <si>
    <t>2023-09-18 12:40:06</t>
  </si>
  <si>
    <t>2023-09-18 13:23:19</t>
  </si>
  <si>
    <t>2023-09-18 14:33:21</t>
  </si>
  <si>
    <t>2023-09-18 15:26:40</t>
  </si>
  <si>
    <t>2023-09-18 15:30:59</t>
  </si>
  <si>
    <t>2023-09-18 15:31:18</t>
  </si>
  <si>
    <t>2023-09-19 07:42:53</t>
  </si>
  <si>
    <t>2023-09-19 14:13:04</t>
  </si>
  <si>
    <t>2023-09-19 14:51:36</t>
  </si>
  <si>
    <t>2023-09-19 15:06:29</t>
  </si>
  <si>
    <t>2023-09-19 15:33:52</t>
  </si>
  <si>
    <t>2023-09-19 19:08:32</t>
  </si>
  <si>
    <t>2023-09-19 19:11:35</t>
  </si>
  <si>
    <t>2023-09-19 19:14:08</t>
  </si>
  <si>
    <t>2023-09-19 19:44:56</t>
  </si>
  <si>
    <t>2023-09-20 07:36:28</t>
  </si>
  <si>
    <t>2023-09-20 09:29:44</t>
  </si>
  <si>
    <t>2023-09-20 09:32:11</t>
  </si>
  <si>
    <t>2023-09-22 12:32:32</t>
  </si>
  <si>
    <t>2023-09-22 13:41:46</t>
  </si>
  <si>
    <t>2023-09-22 14:43:58</t>
  </si>
  <si>
    <t>2023-09-22 15:17:57</t>
  </si>
  <si>
    <t>2023-09-22 17:17:19</t>
  </si>
  <si>
    <t>2023-09-23 12:27:46</t>
  </si>
  <si>
    <t>2023-09-23 13:45:13</t>
  </si>
  <si>
    <t>2023-09-23 13:51:39</t>
  </si>
  <si>
    <t>2023-09-25 14:14:08</t>
  </si>
  <si>
    <t>2023-09-25 15:00:16</t>
  </si>
  <si>
    <t>2023-09-25 15:31:16</t>
  </si>
  <si>
    <t>2023-09-25 15:50:03</t>
  </si>
  <si>
    <t>2023-09-25 17:53:56</t>
  </si>
  <si>
    <t>2023-09-25 17:56:15</t>
  </si>
  <si>
    <t>2023-09-25 18:21:32</t>
  </si>
  <si>
    <t>2023-09-25 20:39:56</t>
  </si>
  <si>
    <t>2023-09-26 07:36:07</t>
  </si>
  <si>
    <t>2023-09-26 07:48:18</t>
  </si>
  <si>
    <t>2023-09-26 08:08:24</t>
  </si>
  <si>
    <t>2023-09-26 08:18:12</t>
  </si>
  <si>
    <t>2023-09-26 08:46:44</t>
  </si>
  <si>
    <t>2023-09-26 09:02:16</t>
  </si>
  <si>
    <t>2023-09-26 13:13:25</t>
  </si>
  <si>
    <t>2023-09-26 15:21:33</t>
  </si>
  <si>
    <t>2023-09-26 15:31:10</t>
  </si>
  <si>
    <t>2023-09-26 15:35:30</t>
  </si>
  <si>
    <t>2023-09-26 15:37:33</t>
  </si>
  <si>
    <t>2023-09-26 17:23:35</t>
  </si>
  <si>
    <t>2023-09-26 17:24:18</t>
  </si>
  <si>
    <t>2023-09-26 17:27:33</t>
  </si>
  <si>
    <t>2023-09-27 07:34:46</t>
  </si>
  <si>
    <t>2023-09-27 12:14:53</t>
  </si>
  <si>
    <t>2023-09-27 12:15:59</t>
  </si>
  <si>
    <t>2023-09-27 12:18:01</t>
  </si>
  <si>
    <t>2023-09-27 12:29:43</t>
  </si>
  <si>
    <t>2023-09-27 12:58:59</t>
  </si>
  <si>
    <t>2023-09-27 12:59:45</t>
  </si>
  <si>
    <t>2023-09-27 15:15:27</t>
  </si>
  <si>
    <t>2023-09-27 15:15:28</t>
  </si>
  <si>
    <t>2023-09-27 15:31:00</t>
  </si>
  <si>
    <t>2023-09-27 15:31:37</t>
  </si>
  <si>
    <t>2023-09-27 15:46:12</t>
  </si>
  <si>
    <t>2023-09-27 15:50:14</t>
  </si>
  <si>
    <t>2023-09-27 15:51:31</t>
  </si>
  <si>
    <t>2023-09-27 15:51:47</t>
  </si>
  <si>
    <t>2023-09-27 15:53:03</t>
  </si>
  <si>
    <t>2023-09-27 15:53:11</t>
  </si>
  <si>
    <t>2023-09-27 15:53:23</t>
  </si>
  <si>
    <t>2023-09-27 15:54:17</t>
  </si>
  <si>
    <t>2023-09-27 15:54:42</t>
  </si>
  <si>
    <t>2023-09-27 16:02:56</t>
  </si>
  <si>
    <t>2023-09-27 16:04:01</t>
  </si>
  <si>
    <t>2023-09-27 16:04:49</t>
  </si>
  <si>
    <t>2023-09-27 16:05:04</t>
  </si>
  <si>
    <t>2023-09-27 16:08:55</t>
  </si>
  <si>
    <t>2023-09-27 16:09:36</t>
  </si>
  <si>
    <t>2023-09-27 16:10:25</t>
  </si>
  <si>
    <t>2023-09-27 16:26:50</t>
  </si>
  <si>
    <t>2023-09-27 16:27:55</t>
  </si>
  <si>
    <t>2023-09-28 07:38:45</t>
  </si>
  <si>
    <t>2023-09-28 08:46:32</t>
  </si>
  <si>
    <t>2023-09-28 10:07:28</t>
  </si>
  <si>
    <t>2023-09-28 10:14:33</t>
  </si>
  <si>
    <t>2023-09-28 10:16:52</t>
  </si>
  <si>
    <t>2023-09-28 10:24:24</t>
  </si>
  <si>
    <t>2023-09-28 10:48:47</t>
  </si>
  <si>
    <t>2023-09-28 12:21:54</t>
  </si>
  <si>
    <t>2023-09-28 15:42:58</t>
  </si>
  <si>
    <t>2023-09-29 07:59:56</t>
  </si>
  <si>
    <t>2023-09-29 12:32:56</t>
  </si>
  <si>
    <t>2023-09-30 07:47:29</t>
  </si>
  <si>
    <t>2023-09-30 07:52:55</t>
  </si>
  <si>
    <t>2023-09-30 07:54:23</t>
  </si>
  <si>
    <t>2023-09-30 08:48:01</t>
  </si>
  <si>
    <t>2023-09-30 09:09:35</t>
  </si>
  <si>
    <t>2023-09-30 14:20:27</t>
  </si>
  <si>
    <t>2023-09-30 14:47:05</t>
  </si>
  <si>
    <t>2023-09-30 15:10:51</t>
  </si>
  <si>
    <t>2023-09-30 15:14:59</t>
  </si>
  <si>
    <t>2023-10-02 15:20:06</t>
  </si>
  <si>
    <t>2023-10-02 19:23:13</t>
  </si>
  <si>
    <t>2023-10-03 09:38:14</t>
  </si>
  <si>
    <t>2023-10-03 13:52:13</t>
  </si>
  <si>
    <t>2023-10-03 13:56:13</t>
  </si>
  <si>
    <t>2023-10-03 13:57:22</t>
  </si>
  <si>
    <t>2023-10-03 14:03:39</t>
  </si>
  <si>
    <t>2023-10-03 14:04:14</t>
  </si>
  <si>
    <t>2023-10-03 14:05:31</t>
  </si>
  <si>
    <t>2023-10-03 15:02:17</t>
  </si>
  <si>
    <t>2023-10-04 08:12:25</t>
  </si>
  <si>
    <t>2023-10-04 08:13:11</t>
  </si>
  <si>
    <t>2023-10-04 08:14:38</t>
  </si>
  <si>
    <t>2023-10-04 08:16:11</t>
  </si>
  <si>
    <t>2023-10-04 08:18:28</t>
  </si>
  <si>
    <t>2023-10-04 08:20:30</t>
  </si>
  <si>
    <t>2023-10-04 08:23:11</t>
  </si>
  <si>
    <t>2023-10-04 08:26:40</t>
  </si>
  <si>
    <t>2023-10-04 08:38:27</t>
  </si>
  <si>
    <t>2023-10-04 08:38:53</t>
  </si>
  <si>
    <t>2023-10-04 08:43:06</t>
  </si>
  <si>
    <t>2023-10-04 08:47:25</t>
  </si>
  <si>
    <t>2023-10-04 08:48:37</t>
  </si>
  <si>
    <t>2023-10-04 09:20:30</t>
  </si>
  <si>
    <t>2023-10-04 09:21:18</t>
  </si>
  <si>
    <t>2023-10-04 09:39:42</t>
  </si>
  <si>
    <t>2023-10-04 09:44:02</t>
  </si>
  <si>
    <t>2023-10-04 09:50:30</t>
  </si>
  <si>
    <t>2023-10-04 13:25:19</t>
  </si>
  <si>
    <t>2023-10-04 13:27:32</t>
  </si>
  <si>
    <t>2023-10-04 13:32:22</t>
  </si>
  <si>
    <t>2023-10-04 13:36:01</t>
  </si>
  <si>
    <t>2023-10-04 13:36:26</t>
  </si>
  <si>
    <t>2023-10-04 13:38:16</t>
  </si>
  <si>
    <t>2023-10-04 13:48:59</t>
  </si>
  <si>
    <t>2023-10-04 13:58:12</t>
  </si>
  <si>
    <t>2023-10-04 14:01:35</t>
  </si>
  <si>
    <t>2023-10-04 14:03:04</t>
  </si>
  <si>
    <t>2023-10-04 14:05:45</t>
  </si>
  <si>
    <t>2023-10-04 14:05:47</t>
  </si>
  <si>
    <t>2023-10-04 14:05:57</t>
  </si>
  <si>
    <t>2023-10-04 14:06:06</t>
  </si>
  <si>
    <t>2023-10-04 14:06:08</t>
  </si>
  <si>
    <t>2023-10-04 14:06:14</t>
  </si>
  <si>
    <t>2023-10-04 14:06:35</t>
  </si>
  <si>
    <t>2023-10-04 14:06:49</t>
  </si>
  <si>
    <t>2023-10-04 14:06:52</t>
  </si>
  <si>
    <t>2023-10-04 14:07:14</t>
  </si>
  <si>
    <t>2023-10-04 14:07:17</t>
  </si>
  <si>
    <t>2023-10-04 14:07:21</t>
  </si>
  <si>
    <t>2023-10-04 14:07:24</t>
  </si>
  <si>
    <t>2023-10-04 14:07:30</t>
  </si>
  <si>
    <t>2023-10-04 14:08:34</t>
  </si>
  <si>
    <t>2023-10-04 14:08:45</t>
  </si>
  <si>
    <t>2023-10-04 14:12:32</t>
  </si>
  <si>
    <t>2023-10-04 14:12:35</t>
  </si>
  <si>
    <t>2023-10-04 14:12:37</t>
  </si>
  <si>
    <t>2023-10-04 14:12:39</t>
  </si>
  <si>
    <t>2023-10-04 14:12:41</t>
  </si>
  <si>
    <t>2023-10-04 14:12:52</t>
  </si>
  <si>
    <t>2023-10-04 14:12:57</t>
  </si>
  <si>
    <t>2023-10-04 14:13:01</t>
  </si>
  <si>
    <t>2023-10-04 14:13:05</t>
  </si>
  <si>
    <t>2023-10-04 14:13:15</t>
  </si>
  <si>
    <t>2023-10-04 14:13:34</t>
  </si>
  <si>
    <t>2023-10-04 14:13:42</t>
  </si>
  <si>
    <t>2023-10-04 14:13:50</t>
  </si>
  <si>
    <t>2023-10-04 14:13:58</t>
  </si>
  <si>
    <t>2023-10-04 14:14:07</t>
  </si>
  <si>
    <t>2023-10-04 14:14:24</t>
  </si>
  <si>
    <t>2023-10-04 14:14:30</t>
  </si>
  <si>
    <t>2023-10-04 14:14:52</t>
  </si>
  <si>
    <t>2023-10-04 14:19:09</t>
  </si>
  <si>
    <t>2023-10-04 14:21:39</t>
  </si>
  <si>
    <t>2023-10-04 14:21:46</t>
  </si>
  <si>
    <t>2023-10-04 14:27:16</t>
  </si>
  <si>
    <t>2023-10-04 14:27:28</t>
  </si>
  <si>
    <t>2023-10-04 14:27:37</t>
  </si>
  <si>
    <t>2023-10-04 14:27:39</t>
  </si>
  <si>
    <t>2023-10-04 14:27:49</t>
  </si>
  <si>
    <t>2023-10-04 14:27:54</t>
  </si>
  <si>
    <t>2023-10-04 14:31:51</t>
  </si>
  <si>
    <t>2023-10-04 14:32:56</t>
  </si>
  <si>
    <t>2023-10-04 14:32:58</t>
  </si>
  <si>
    <t>2023-10-04 14:33:07</t>
  </si>
  <si>
    <t>2023-10-04 14:33:19</t>
  </si>
  <si>
    <t>2023-10-04 14:33:22</t>
  </si>
  <si>
    <t>2023-10-04 14:37:24</t>
  </si>
  <si>
    <t>2023-10-04 14:37:32</t>
  </si>
  <si>
    <t>2023-10-04 14:37:36</t>
  </si>
  <si>
    <t>2023-10-04 14:37:38</t>
  </si>
  <si>
    <t>2023-10-04 14:37:41</t>
  </si>
  <si>
    <t>2023-10-04 14:37:45</t>
  </si>
  <si>
    <t>2023-10-04 14:37:54</t>
  </si>
  <si>
    <t>2023-10-04 14:37:57</t>
  </si>
  <si>
    <t>2023-10-04 14:38:00</t>
  </si>
  <si>
    <t>2023-10-04 14:38:28</t>
  </si>
  <si>
    <t>2023-10-04 14:46:30</t>
  </si>
  <si>
    <t>2023-10-04 14:46:57</t>
  </si>
  <si>
    <t>2023-10-04 14:53:51</t>
  </si>
  <si>
    <t>2023-10-04 14:53:54</t>
  </si>
  <si>
    <t>2023-10-04 15:04:24</t>
  </si>
  <si>
    <t>2023-10-04 15:15:35</t>
  </si>
  <si>
    <t>2023-10-04 15:16:04</t>
  </si>
  <si>
    <t>2023-10-04 15:16:37</t>
  </si>
  <si>
    <t>2023-10-04 15:20:28</t>
  </si>
  <si>
    <t>2023-10-04 15:20:31</t>
  </si>
  <si>
    <t>2023-10-04 15:26:16</t>
  </si>
  <si>
    <t>2023-10-04 15:50:40</t>
  </si>
  <si>
    <t>2023-10-04 15:57:58</t>
  </si>
  <si>
    <t>2023-10-04 16:01:52</t>
  </si>
  <si>
    <t>2023-10-04 16:02:06</t>
  </si>
  <si>
    <t>2023-10-04 16:02:17</t>
  </si>
  <si>
    <t>2023-10-04 16:02:30</t>
  </si>
  <si>
    <t>2023-10-04 16:21:55</t>
  </si>
  <si>
    <t>2023-10-04 16:22:03</t>
  </si>
  <si>
    <t>2023-10-04 16:22:12</t>
  </si>
  <si>
    <t>2023-10-05 07:45:29</t>
  </si>
  <si>
    <t>2023-10-05 07:47:41</t>
  </si>
  <si>
    <t>2023-10-05 07:50:39</t>
  </si>
  <si>
    <t>2023-10-05 08:24:06</t>
  </si>
  <si>
    <t>2023-10-05 09:42:44</t>
  </si>
  <si>
    <t>2023-10-05 09:58:01</t>
  </si>
  <si>
    <t>2023-10-05 09:59:51</t>
  </si>
  <si>
    <t>2023-10-05 10:08:07</t>
  </si>
  <si>
    <t>2023-10-05 10:21:12</t>
  </si>
  <si>
    <t>2023-10-05 10:26:41</t>
  </si>
  <si>
    <t>2023-10-05 10:27:10</t>
  </si>
  <si>
    <t>2023-10-05 10:27:11</t>
  </si>
  <si>
    <t>2023-10-05 14:43:47</t>
  </si>
  <si>
    <t>2023-10-05 14:45:31</t>
  </si>
  <si>
    <t>2023-10-05 14:46:14</t>
  </si>
  <si>
    <t>2023-10-06 09:29:24</t>
  </si>
  <si>
    <t>2023-10-06 10:24:11</t>
  </si>
  <si>
    <t>2023-10-06 10:25:20</t>
  </si>
  <si>
    <t>2023-10-06 12:30:51</t>
  </si>
  <si>
    <t>2023-10-07 08:17:58</t>
  </si>
  <si>
    <t>2023-10-07 08:18:42</t>
  </si>
  <si>
    <t>2023-10-09 08:31:40</t>
  </si>
  <si>
    <t>2023-10-14 12:28:32</t>
  </si>
  <si>
    <t>2023-10-14 13:36:56</t>
  </si>
  <si>
    <t>2023-10-16 13:55:34</t>
  </si>
  <si>
    <t>2023-10-16 16:26:40</t>
  </si>
  <si>
    <t>2023-10-17 07:46:45</t>
  </si>
  <si>
    <t>2023-10-17 08:16:22</t>
  </si>
  <si>
    <t>2023-10-17 09:28:12</t>
  </si>
  <si>
    <t>2023-10-17 13:08:51</t>
  </si>
  <si>
    <t>2023-10-17 13:14:05</t>
  </si>
  <si>
    <t>2023-10-17 18:40:37</t>
  </si>
  <si>
    <t>2023-10-19 17:37:57</t>
  </si>
  <si>
    <t>2023-10-20 08:11:17</t>
  </si>
  <si>
    <t>2023-10-20 08:56:49</t>
  </si>
  <si>
    <t>2023-10-20 09:15:46</t>
  </si>
  <si>
    <t>2023-10-20 09:16:56</t>
  </si>
  <si>
    <t>2023-10-20 09:18:01</t>
  </si>
  <si>
    <t>2023-10-20 09:18:11</t>
  </si>
  <si>
    <t>2023-10-20 09:22:34</t>
  </si>
  <si>
    <t>2023-10-20 09:22:48</t>
  </si>
  <si>
    <t>2023-10-20 09:22:56</t>
  </si>
  <si>
    <t>2023-10-20 09:36:48</t>
  </si>
  <si>
    <t>2023-10-20 09:45:18</t>
  </si>
  <si>
    <t>2023-10-20 10:21:37</t>
  </si>
  <si>
    <t>2023-10-20 20:37:49</t>
  </si>
  <si>
    <t>2023-10-23 07:37:05</t>
  </si>
  <si>
    <t>2023-10-23 07:39:39</t>
  </si>
  <si>
    <t>2023-10-23 07:52:09</t>
  </si>
  <si>
    <t>2023-10-23 07:59:46</t>
  </si>
  <si>
    <t>2023-10-23 08:06:51</t>
  </si>
  <si>
    <t>2023-10-23 08:08:33</t>
  </si>
  <si>
    <t>2023-10-23 08:09:00</t>
  </si>
  <si>
    <t>2023-10-23 08:09:13</t>
  </si>
  <si>
    <t>2023-10-23 08:09:26</t>
  </si>
  <si>
    <t>2023-10-23 08:11:39</t>
  </si>
  <si>
    <t>2023-10-23 09:47:50</t>
  </si>
  <si>
    <t>2023-10-23 10:29:33</t>
  </si>
  <si>
    <t>2023-10-23 10:31:04</t>
  </si>
  <si>
    <t>2023-10-23 10:31:33</t>
  </si>
  <si>
    <t>2023-10-23 10:32:00</t>
  </si>
  <si>
    <t>2023-10-23 10:32:07</t>
  </si>
  <si>
    <t>2023-10-23 10:35:45</t>
  </si>
  <si>
    <t>2023-10-23 10:35:59</t>
  </si>
  <si>
    <t>2023-10-23 10:36:06</t>
  </si>
  <si>
    <t>2023-10-23 13:00:59</t>
  </si>
  <si>
    <t>2023-10-23 13:18:04</t>
  </si>
  <si>
    <t>2023-10-23 13:34:37</t>
  </si>
  <si>
    <t>2023-10-23 13:51:31</t>
  </si>
  <si>
    <t>2023-10-24 07:41:28</t>
  </si>
  <si>
    <t>2023-10-24 07:49:29</t>
  </si>
  <si>
    <t>2023-10-24 08:12:00</t>
  </si>
  <si>
    <t>2023-10-24 08:17:37</t>
  </si>
  <si>
    <t>2023-10-24 08:44:23</t>
  </si>
  <si>
    <t>2023-10-24 09:29:35</t>
  </si>
  <si>
    <t>2023-10-24 09:47:42</t>
  </si>
  <si>
    <t>2023-10-24 09:48:31</t>
  </si>
  <si>
    <t>2023-10-24 09:56:58</t>
  </si>
  <si>
    <t>2023-10-24 10:00:40</t>
  </si>
  <si>
    <t>2023-10-24 10:06:25</t>
  </si>
  <si>
    <t>2023-10-24 10:09:08</t>
  </si>
  <si>
    <t>2023-10-24 10:12:39</t>
  </si>
  <si>
    <t>2023-10-24 10:19:31</t>
  </si>
  <si>
    <t>2023-10-24 10:33:10</t>
  </si>
  <si>
    <t>2023-10-24 18:24:59</t>
  </si>
  <si>
    <t>2023-10-25 07:56:49</t>
  </si>
  <si>
    <t>2023-10-25 10:10:06</t>
  </si>
  <si>
    <t>2023-10-25 10:47:45</t>
  </si>
  <si>
    <t>2023-10-26 09:15:00</t>
  </si>
  <si>
    <t>2023-10-26 09:15:40</t>
  </si>
  <si>
    <t>2023-10-26 14:01:27</t>
  </si>
  <si>
    <t>2023-10-28 07:34:05</t>
  </si>
  <si>
    <t>2023-10-30 09:19:12</t>
  </si>
  <si>
    <t>2023-10-30 10:09:07</t>
  </si>
  <si>
    <t>2023-10-31 08:05:06</t>
  </si>
  <si>
    <t>2023-11-02 14:50:07</t>
  </si>
  <si>
    <t>2023-11-02 14:53:14</t>
  </si>
  <si>
    <t>2023-11-03 13:03:55</t>
  </si>
  <si>
    <t>2023-11-06 09:17:24</t>
  </si>
  <si>
    <t>2023-11-06 14:56:24</t>
  </si>
  <si>
    <t>2023-11-06 14:56:38</t>
  </si>
  <si>
    <t>2023-11-10 14:34:13</t>
  </si>
  <si>
    <t>2023-11-11 10:55:43</t>
  </si>
  <si>
    <t>2023-11-11 15:28:12</t>
  </si>
  <si>
    <t>2023-11-13 12:27:32</t>
  </si>
  <si>
    <t>2023-11-13 14:35:37</t>
  </si>
  <si>
    <t>2023-11-13 18:15:32</t>
  </si>
  <si>
    <t>2023-11-14 07:50:27</t>
  </si>
  <si>
    <t>2023-11-14 07:51:09</t>
  </si>
  <si>
    <t>2023-11-14 07:53:58</t>
  </si>
  <si>
    <t>2023-11-14 07:54:45</t>
  </si>
  <si>
    <t>2023-11-14 09:02:15</t>
  </si>
  <si>
    <t>2023-11-14 09:06:07</t>
  </si>
  <si>
    <t>2023-11-14 09:07:56</t>
  </si>
  <si>
    <t>2023-11-14 09:10:56</t>
  </si>
  <si>
    <t>2023-11-14 09:14:01</t>
  </si>
  <si>
    <t>2023-11-14 09:18:07</t>
  </si>
  <si>
    <t>2023-11-14 09:38:21</t>
  </si>
  <si>
    <t>2023-11-14 09:52:36</t>
  </si>
  <si>
    <t>2023-11-14 10:22:06</t>
  </si>
  <si>
    <t>2023-11-14 10:33:30</t>
  </si>
  <si>
    <t>2023-11-14 18:15:03</t>
  </si>
  <si>
    <t>2023-11-15 07:31:20</t>
  </si>
  <si>
    <t>2023-11-16 13:10:40</t>
  </si>
  <si>
    <t>2023-11-17 09:16:09</t>
  </si>
  <si>
    <t>2023-11-17 09:28:00</t>
  </si>
  <si>
    <t>2023-11-17 09:29:56</t>
  </si>
  <si>
    <t>2023-11-17 09:32:54</t>
  </si>
  <si>
    <t>2023-11-17 09:38:53</t>
  </si>
  <si>
    <t>2023-11-18 10:36:40</t>
  </si>
  <si>
    <t>2023-11-21 10:26:49</t>
  </si>
  <si>
    <t>2023-11-21 10:55:15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</si>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</sst>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V1150"/>
  <sheetFormatPr defaultRowHeight="20" outlineLevelRow="0" outlineLevelCol="0" x14ac:dyDescent="55" customHeight="1"/>
  <cols>
    <col min="1" max="1" width="18" customWidth="1"/>
    <col min="2" max="2" width="20" customWidth="1"/>
    <col min="3" max="21" width="8" customWidth="1"/>
    <col min="22" max="22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</row>
    <row r="8" spans="1:22" x14ac:dyDescent="0.25">
      <c r="A8" s="5">
        <f>1</f>
      </c>
      <c r="B8" s="5" t="s">
        <v>27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>
        <f>2</f>
      </c>
      <c r="B9" s="5" t="s">
        <v>28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>
        <f>3</f>
      </c>
      <c r="B10" s="5" t="s">
        <v>29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>
        <f>4</f>
      </c>
      <c r="B11" s="5" t="s">
        <v>30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>
        <f>5</f>
      </c>
      <c r="B12" s="5" t="s">
        <v>31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>
        <f>6</f>
      </c>
      <c r="B13" s="5" t="s">
        <v>32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>
        <f>7</f>
      </c>
      <c r="B14" s="5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>
        <f>8</f>
      </c>
      <c r="B15" s="5" t="s">
        <v>34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>
        <f>9</f>
      </c>
      <c r="B16" s="5" t="s">
        <v>35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>
        <f>10</f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>
        <f>11</f>
      </c>
      <c r="B18" s="5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>
        <f>12</f>
      </c>
      <c r="B19" s="5" t="s">
        <v>38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>
        <f>13</f>
      </c>
      <c r="B20" s="5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>
        <f>14</f>
      </c>
      <c r="B21" s="5" t="s">
        <v>40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>
        <f>15</f>
      </c>
      <c r="B22" s="5" t="s">
        <v>41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>
        <f>16</f>
      </c>
      <c r="B23" s="5" t="s">
        <v>42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>
        <f>17</f>
      </c>
      <c r="B24" s="5" t="s">
        <v>43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>
        <f>18</f>
      </c>
      <c r="B25" s="5" t="s">
        <v>44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>
        <f>19</f>
      </c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>
        <f>20</f>
      </c>
      <c r="B27" s="5" t="s">
        <v>46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5">
        <f>21</f>
      </c>
      <c r="B28" s="5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>
        <f>22</f>
      </c>
      <c r="B29" s="5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>
        <f>23</f>
      </c>
      <c r="B30" s="5" t="s">
        <v>49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5">
        <f>24</f>
      </c>
      <c r="B31" s="5" t="s">
        <v>50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5">
        <f>25</f>
      </c>
      <c r="B32" s="5" t="s">
        <v>51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5">
        <f>26</f>
      </c>
      <c r="B33" s="5" t="s">
        <v>52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5">
      <c r="A34" s="5">
        <f>27</f>
      </c>
      <c r="B34" s="5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5">
        <f>28</f>
      </c>
      <c r="B35" s="5" t="s">
        <v>54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5">
      <c r="A36" s="5">
        <f>29</f>
      </c>
      <c r="B36" s="5" t="s">
        <v>55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A37" s="5">
        <f>30</f>
      </c>
      <c r="B37" s="5" t="s">
        <v>56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5">
      <c r="A38" s="5">
        <f>31</f>
      </c>
      <c r="B38" s="5" t="s">
        <v>57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5">
      <c r="A39" s="5">
        <f>32</f>
      </c>
      <c r="B39" s="5" t="s">
        <v>58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5">
      <c r="A40" s="5">
        <f>33</f>
      </c>
      <c r="B40" s="5" t="s">
        <v>59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5">
        <f>34</f>
      </c>
      <c r="B41" s="5" t="s">
        <v>60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5">
      <c r="A42" s="5">
        <f>35</f>
      </c>
      <c r="B42" s="5" t="s">
        <v>61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5">
      <c r="A43" s="5">
        <f>36</f>
      </c>
      <c r="B43" s="5" t="s">
        <v>62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5">
      <c r="A44" s="5">
        <f>37</f>
      </c>
      <c r="B44" s="5" t="s">
        <v>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5">
        <f>38</f>
      </c>
      <c r="B45" s="5" t="s">
        <v>64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5">
        <f>39</f>
      </c>
      <c r="B46" s="5" t="s">
        <v>65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5">
        <f>40</f>
      </c>
      <c r="B47" s="5" t="s">
        <v>66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5">
        <f>41</f>
      </c>
      <c r="B48" s="5" t="s">
        <v>67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>
        <f>42</f>
      </c>
      <c r="B49" s="5" t="s">
        <v>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>
        <f>43</f>
      </c>
      <c r="B50" s="5" t="s">
        <v>69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5">
        <f>44</f>
      </c>
      <c r="B51" s="5" t="s">
        <v>70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 s="5">
        <f>45</f>
      </c>
      <c r="B52" s="5" t="s">
        <v>71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5">
      <c r="A53" s="5">
        <f>46</f>
      </c>
      <c r="B53" s="5" t="s">
        <v>72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5">
        <f>47</f>
      </c>
      <c r="B54" s="5" t="s">
        <v>73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5">
        <f>48</f>
      </c>
      <c r="B55" s="5" t="s">
        <v>74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 s="5">
        <f>49</f>
      </c>
      <c r="B56" s="5" t="s">
        <v>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5">
      <c r="A57" s="5">
        <f>50</f>
      </c>
      <c r="B57" s="5" t="s">
        <v>76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 s="5">
        <f>51</f>
      </c>
      <c r="B58" s="5" t="s">
        <v>77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A59" s="5">
        <f>52</f>
      </c>
      <c r="B59" s="5" t="s">
        <v>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5">
        <f>53</f>
      </c>
      <c r="B60" s="5" t="s">
        <v>79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5">
      <c r="A61" s="5">
        <f>54</f>
      </c>
      <c r="B61" s="5" t="s">
        <v>80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 s="5">
        <f>55</f>
      </c>
      <c r="B62" s="5" t="s">
        <v>81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5">
      <c r="A63" s="5">
        <f>56</f>
      </c>
      <c r="B63" s="5" t="s">
        <v>82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5">
      <c r="A64" s="5">
        <f>57</f>
      </c>
      <c r="B64" s="5" t="s">
        <v>83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5">
      <c r="A65" s="5">
        <f>58</f>
      </c>
      <c r="B65" s="5" t="s">
        <v>84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5">
      <c r="A66" s="5">
        <f>59</f>
      </c>
      <c r="B66" s="5" t="s">
        <v>85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5">
        <f>60</f>
      </c>
      <c r="B67" s="5" t="s">
        <v>86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A68" s="5">
        <f>61</f>
      </c>
      <c r="B68" s="5" t="s">
        <v>87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5">
      <c r="A69" s="5">
        <f>62</f>
      </c>
      <c r="B69" s="5" t="s">
        <v>88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5">
      <c r="A70" s="5">
        <f>63</f>
      </c>
      <c r="B70" s="5" t="s">
        <v>89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5">
        <f>64</f>
      </c>
      <c r="B71" s="5" t="s">
        <v>90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5">
      <c r="A72" s="5">
        <f>65</f>
      </c>
      <c r="B72" s="5" t="s">
        <v>91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5">
      <c r="A73" s="5">
        <f>66</f>
      </c>
      <c r="B73" s="5" t="s">
        <v>92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5">
      <c r="A74" s="5">
        <f>67</f>
      </c>
      <c r="B74" s="5" t="s">
        <v>93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5">
      <c r="A75" s="5">
        <f>68</f>
      </c>
      <c r="B75" s="5" t="s">
        <v>94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5">
      <c r="A76" s="5">
        <f>69</f>
      </c>
      <c r="B76" s="5" t="s">
        <v>95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5">
      <c r="A77" s="5">
        <f>70</f>
      </c>
      <c r="B77" s="5" t="s">
        <v>96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5">
      <c r="A78" s="5">
        <f>71</f>
      </c>
      <c r="B78" s="5" t="s">
        <v>97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5">
      <c r="A79" s="5">
        <f>72</f>
      </c>
      <c r="B79" s="5" t="s">
        <v>98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5">
      <c r="A80" s="5">
        <f>73</f>
      </c>
      <c r="B80" s="5" t="s">
        <v>99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5">
        <f>74</f>
      </c>
      <c r="B81" s="5" t="s">
        <v>100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5">
      <c r="A82" s="5">
        <f>75</f>
      </c>
      <c r="B82" s="5" t="s">
        <v>101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5">
      <c r="A83" s="5">
        <f>76</f>
      </c>
      <c r="B83" s="5" t="s">
        <v>102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5">
      <c r="A84" s="5">
        <f>77</f>
      </c>
      <c r="B84" s="5" t="s">
        <v>103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5">
      <c r="A85" s="5">
        <f>78</f>
      </c>
      <c r="B85" s="5" t="s">
        <v>104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5">
      <c r="A86" s="5">
        <f>79</f>
      </c>
      <c r="B86" s="5" t="s">
        <v>105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5">
      <c r="A87" s="5">
        <f>80</f>
      </c>
      <c r="B87" s="5" t="s">
        <v>106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5">
      <c r="A88" s="5">
        <f>81</f>
      </c>
      <c r="B88" s="5" t="s">
        <v>107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5">
      <c r="A89" s="5">
        <f>82</f>
      </c>
      <c r="B89" s="5" t="s">
        <v>108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5">
      <c r="A90" s="5">
        <f>83</f>
      </c>
      <c r="B90" s="5" t="s">
        <v>109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5">
      <c r="A91" s="5">
        <f>84</f>
      </c>
      <c r="B91" s="5" t="s">
        <v>110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5">
        <f>85</f>
      </c>
      <c r="B92" s="5" t="s">
        <v>111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5">
      <c r="A93" s="5">
        <f>86</f>
      </c>
      <c r="B93" s="5" t="s">
        <v>112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5">
      <c r="A94" s="5">
        <f>87</f>
      </c>
      <c r="B94" s="5" t="s">
        <v>113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5">
      <c r="A95" s="5">
        <f>88</f>
      </c>
      <c r="B95" s="5" t="s">
        <v>114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5">
      <c r="A96" s="5">
        <f>89</f>
      </c>
      <c r="B96" s="5" t="s">
        <v>115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5">
      <c r="A97" s="5">
        <f>90</f>
      </c>
      <c r="B97" s="5" t="s">
        <v>116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5">
      <c r="A98" s="5">
        <f>91</f>
      </c>
      <c r="B98" s="5" t="s">
        <v>117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5">
      <c r="A99" s="5">
        <f>92</f>
      </c>
      <c r="B99" s="5" t="s">
        <v>118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5">
      <c r="A100" s="5">
        <f>93</f>
      </c>
      <c r="B100" s="5" t="s">
        <v>119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5">
      <c r="A101" s="5">
        <f>94</f>
      </c>
      <c r="B101" s="5" t="s">
        <v>120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5">
      <c r="A102" s="5">
        <f>95</f>
      </c>
      <c r="B102" s="5" t="s">
        <v>121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5">
      <c r="A103" s="5">
        <f>96</f>
      </c>
      <c r="B103" s="5" t="s">
        <v>122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5">
      <c r="A104" s="5">
        <f>97</f>
      </c>
      <c r="B104" s="5" t="s">
        <v>123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5">
      <c r="A105" s="5">
        <f>98</f>
      </c>
      <c r="B105" s="5" t="s">
        <v>124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5">
      <c r="A106" s="5">
        <f>99</f>
      </c>
      <c r="B106" s="5" t="s">
        <v>125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5">
      <c r="A107" s="5">
        <f>100</f>
      </c>
      <c r="B107" s="5" t="s">
        <v>126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s="5">
        <f>101</f>
      </c>
      <c r="B108" s="5" t="s">
        <v>127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5">
      <c r="A109" s="5">
        <f>102</f>
      </c>
      <c r="B109" s="5" t="s">
        <v>128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5">
      <c r="A110" s="5">
        <f>103</f>
      </c>
      <c r="B110" s="5" t="s">
        <v>129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5">
      <c r="A111" s="5">
        <f>104</f>
      </c>
      <c r="B111" s="5" t="s">
        <v>130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5">
      <c r="A112" s="5">
        <f>105</f>
      </c>
      <c r="B112" s="5" t="s">
        <v>131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5">
      <c r="A113" s="5">
        <f>106</f>
      </c>
      <c r="B113" s="5" t="s">
        <v>132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5">
      <c r="A114" s="5">
        <f>107</f>
      </c>
      <c r="B114" s="5" t="s">
        <v>133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5">
      <c r="A115" s="5">
        <f>108</f>
      </c>
      <c r="B115" s="5" t="s">
        <v>134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5">
      <c r="A116" s="5">
        <f>109</f>
      </c>
      <c r="B116" s="5" t="s">
        <v>135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5">
      <c r="A117" s="5">
        <f>110</f>
      </c>
      <c r="B117" s="5" t="s">
        <v>136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5">
      <c r="A118" s="5">
        <f>111</f>
      </c>
      <c r="B118" s="5" t="s">
        <v>137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5">
        <f>112</f>
      </c>
      <c r="B119" s="5" t="s">
        <v>138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5">
        <f>113</f>
      </c>
      <c r="B120" s="5" t="s">
        <v>139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5">
      <c r="A121" s="5">
        <f>114</f>
      </c>
      <c r="B121" s="5" t="s">
        <v>140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5">
      <c r="A122" s="5">
        <f>115</f>
      </c>
      <c r="B122" s="5" t="s">
        <v>141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5">
      <c r="A123" s="5">
        <f>116</f>
      </c>
      <c r="B123" s="5" t="s">
        <v>142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5">
      <c r="A124" s="5">
        <f>117</f>
      </c>
      <c r="B124" s="5" t="s">
        <v>143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5">
      <c r="A125" s="5">
        <f>118</f>
      </c>
      <c r="B125" s="5" t="s">
        <v>144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5">
      <c r="A126" s="5">
        <f>119</f>
      </c>
      <c r="B126" s="5" t="s">
        <v>145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5">
      <c r="A127" s="5">
        <f>120</f>
      </c>
      <c r="B127" s="5" t="s">
        <v>146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5">
      <c r="A128" s="5">
        <f>121</f>
      </c>
      <c r="B128" s="5" t="s">
        <v>147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5">
      <c r="A129" s="5">
        <f>122</f>
      </c>
      <c r="B129" s="5" t="s">
        <v>148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5">
      <c r="A130" s="5">
        <f>123</f>
      </c>
      <c r="B130" s="5" t="s">
        <v>149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5">
      <c r="A131" s="5">
        <f>124</f>
      </c>
      <c r="B131" s="5" t="s">
        <v>150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5">
        <f>125</f>
      </c>
      <c r="B132" s="5" t="s">
        <v>151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5">
      <c r="A133" s="5">
        <f>126</f>
      </c>
      <c r="B133" s="5" t="s">
        <v>152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5">
      <c r="A134" s="5">
        <f>127</f>
      </c>
      <c r="B134" s="5" t="s">
        <v>153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5">
      <c r="A135" s="5">
        <f>128</f>
      </c>
      <c r="B135" s="5" t="s">
        <v>154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5">
      <c r="A136" s="5">
        <f>129</f>
      </c>
      <c r="B136" s="5" t="s">
        <v>155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5">
      <c r="A137" s="5">
        <f>130</f>
      </c>
      <c r="B137" s="5" t="s">
        <v>156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5">
      <c r="A138" s="5">
        <f>131</f>
      </c>
      <c r="B138" s="5" t="s">
        <v>157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5">
      <c r="A139" s="5">
        <f>132</f>
      </c>
      <c r="B139" s="5" t="s">
        <v>158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5">
      <c r="A140" s="5">
        <f>133</f>
      </c>
      <c r="B140" s="5" t="s">
        <v>159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5">
      <c r="A141" s="5">
        <f>134</f>
      </c>
      <c r="B141" s="5" t="s">
        <v>160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5">
      <c r="A142" s="5">
        <f>135</f>
      </c>
      <c r="B142" s="5" t="s">
        <v>161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s="5">
        <f>136</f>
      </c>
      <c r="B143" s="5" t="s">
        <v>162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5">
      <c r="A144" s="5">
        <f>137</f>
      </c>
      <c r="B144" s="5" t="s">
        <v>163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5">
      <c r="A145" s="5">
        <f>138</f>
      </c>
      <c r="B145" s="5" t="s">
        <v>164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5">
      <c r="A146" s="5">
        <f>139</f>
      </c>
      <c r="B146" s="5" t="s">
        <v>165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5">
      <c r="A147" s="5">
        <f>140</f>
      </c>
      <c r="B147" s="5" t="s">
        <v>166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5">
      <c r="A148" s="5">
        <f>141</f>
      </c>
      <c r="B148" s="5" t="s">
        <v>167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5">
      <c r="A149" s="5">
        <f>142</f>
      </c>
      <c r="B149" s="5" t="s">
        <v>168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5">
      <c r="A150" s="5">
        <f>143</f>
      </c>
      <c r="B150" s="5" t="s">
        <v>169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5">
      <c r="A151" s="5">
        <f>144</f>
      </c>
      <c r="B151" s="5" t="s">
        <v>170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5">
        <f>145</f>
      </c>
      <c r="B152" s="5" t="s">
        <v>171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5">
      <c r="A153" s="5">
        <f>146</f>
      </c>
      <c r="B153" s="5" t="s">
        <v>172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5">
        <f>147</f>
      </c>
      <c r="B154" s="5" t="s">
        <v>173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5">
      <c r="A155" s="5">
        <f>148</f>
      </c>
      <c r="B155" s="5" t="s">
        <v>174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5">
      <c r="A156" s="5">
        <f>149</f>
      </c>
      <c r="B156" s="5" t="s">
        <v>175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5">
      <c r="A157" s="5">
        <f>150</f>
      </c>
      <c r="B157" s="5" t="s">
        <v>176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5">
      <c r="A158" s="5">
        <f>151</f>
      </c>
      <c r="B158" s="5" t="s">
        <v>177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5">
      <c r="A159" s="5">
        <f>152</f>
      </c>
      <c r="B159" s="5" t="s">
        <v>178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5">
      <c r="A160" s="5">
        <f>153</f>
      </c>
      <c r="B160" s="5" t="s">
        <v>179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5">
      <c r="A161" s="5">
        <f>154</f>
      </c>
      <c r="B161" s="5" t="s">
        <v>180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5">
      <c r="A162" s="5">
        <f>155</f>
      </c>
      <c r="B162" s="5" t="s">
        <v>181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5">
      <c r="A163" s="5">
        <f>156</f>
      </c>
      <c r="B163" s="5" t="s">
        <v>182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5">
      <c r="A164" s="5">
        <f>157</f>
      </c>
      <c r="B164" s="5" t="s">
        <v>183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5">
      <c r="A165" s="5">
        <f>158</f>
      </c>
      <c r="B165" s="5" t="s">
        <v>184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5">
      <c r="A166" s="5">
        <f>159</f>
      </c>
      <c r="B166" s="5" t="s">
        <v>185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5">
      <c r="A167" s="5">
        <f>160</f>
      </c>
      <c r="B167" s="5" t="s">
        <v>186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5">
      <c r="A168" s="5">
        <f>161</f>
      </c>
      <c r="B168" s="5" t="s">
        <v>187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5">
      <c r="A169" s="5">
        <f>162</f>
      </c>
      <c r="B169" s="5" t="s">
        <v>188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5">
      <c r="A170" s="5">
        <f>163</f>
      </c>
      <c r="B170" s="5" t="s">
        <v>189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5">
      <c r="A171" s="5">
        <f>164</f>
      </c>
      <c r="B171" s="5" t="s">
        <v>190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5">
      <c r="A172" s="5">
        <f>165</f>
      </c>
      <c r="B172" s="5" t="s">
        <v>191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5">
      <c r="A173" s="5">
        <f>166</f>
      </c>
      <c r="B173" s="5" t="s">
        <v>192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5">
      <c r="A174" s="5">
        <f>167</f>
      </c>
      <c r="B174" s="5" t="s">
        <v>193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5">
      <c r="A175" s="5">
        <f>168</f>
      </c>
      <c r="B175" s="5" t="s">
        <v>194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5">
      <c r="A176" s="5">
        <f>169</f>
      </c>
      <c r="B176" s="5" t="s">
        <v>195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5">
      <c r="A177" s="5">
        <f>170</f>
      </c>
      <c r="B177" s="5" t="s">
        <v>196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5">
      <c r="A178" s="5">
        <f>171</f>
      </c>
      <c r="B178" s="5" t="s">
        <v>197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5">
      <c r="A179" s="5">
        <f>172</f>
      </c>
      <c r="B179" s="5" t="s">
        <v>198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5">
      <c r="A180" s="5">
        <f>173</f>
      </c>
      <c r="B180" s="5" t="s">
        <v>199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5">
      <c r="A181" s="5">
        <f>174</f>
      </c>
      <c r="B181" s="5" t="s">
        <v>200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5">
        <f>175</f>
      </c>
      <c r="B182" s="5" t="s">
        <v>201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5">
      <c r="A183" s="5">
        <f>176</f>
      </c>
      <c r="B183" s="5" t="s">
        <v>202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5">
      <c r="A184" s="5">
        <f>177</f>
      </c>
      <c r="B184" s="5" t="s">
        <v>203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5">
      <c r="A185" s="5">
        <f>178</f>
      </c>
      <c r="B185" s="5" t="s">
        <v>204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25">
      <c r="A186" s="5">
        <f>179</f>
      </c>
      <c r="B186" s="5" t="s">
        <v>205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5">
      <c r="A187" s="5">
        <f>180</f>
      </c>
      <c r="B187" s="5" t="s">
        <v>206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5">
        <f>181</f>
      </c>
      <c r="B188" s="5" t="s">
        <v>207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5">
      <c r="A189" s="5">
        <f>182</f>
      </c>
      <c r="B189" s="5" t="s">
        <v>208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25">
      <c r="A190" s="5">
        <f>183</f>
      </c>
      <c r="B190" s="5" t="s">
        <v>209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5">
      <c r="A191" s="5">
        <f>184</f>
      </c>
      <c r="B191" s="5" t="s">
        <v>210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25">
      <c r="A192" s="5">
        <f>185</f>
      </c>
      <c r="B192" s="5" t="s">
        <v>211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25">
      <c r="A193" s="5">
        <f>186</f>
      </c>
      <c r="B193" s="5" t="s">
        <v>212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25">
      <c r="A194" s="5">
        <f>187</f>
      </c>
      <c r="B194" s="5" t="s">
        <v>213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25">
      <c r="A195" s="5">
        <f>188</f>
      </c>
      <c r="B195" s="5" t="s">
        <v>214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25">
      <c r="A196" s="5">
        <f>189</f>
      </c>
      <c r="B196" s="5" t="s">
        <v>215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5">
      <c r="A197" s="5">
        <f>190</f>
      </c>
      <c r="B197" s="5" t="s">
        <v>216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5">
      <c r="A198" s="5">
        <f>191</f>
      </c>
      <c r="B198" s="5" t="s">
        <v>217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5">
      <c r="A199" s="5">
        <f>192</f>
      </c>
      <c r="B199" s="5" t="s">
        <v>218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5">
      <c r="A200" s="5">
        <f>193</f>
      </c>
      <c r="B200" s="5" t="s">
        <v>219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25">
      <c r="A201" s="5">
        <f>194</f>
      </c>
      <c r="B201" s="5" t="s">
        <v>220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25">
      <c r="A202" s="5">
        <f>195</f>
      </c>
      <c r="B202" s="5" t="s">
        <v>221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25">
      <c r="A203" s="5">
        <f>196</f>
      </c>
      <c r="B203" s="5" t="s">
        <v>222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25">
      <c r="A204" s="5">
        <f>197</f>
      </c>
      <c r="B204" s="5" t="s">
        <v>223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25">
      <c r="A205" s="5">
        <f>198</f>
      </c>
      <c r="B205" s="5" t="s">
        <v>224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25">
      <c r="A206" s="5">
        <f>199</f>
      </c>
      <c r="B206" s="5" t="s">
        <v>225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25">
      <c r="A207" s="5">
        <f>200</f>
      </c>
      <c r="B207" s="5" t="s">
        <v>226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25">
      <c r="A208" s="5">
        <f>201</f>
      </c>
      <c r="B208" s="5" t="s">
        <v>227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25">
      <c r="A209" s="5">
        <f>202</f>
      </c>
      <c r="B209" s="5" t="s">
        <v>228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25">
      <c r="A210" s="5">
        <f>203</f>
      </c>
      <c r="B210" s="5" t="s">
        <v>229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25">
      <c r="A211" s="5">
        <f>204</f>
      </c>
      <c r="B211" s="5" t="s">
        <v>230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25">
      <c r="A212" s="5">
        <f>205</f>
      </c>
      <c r="B212" s="5" t="s">
        <v>231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25">
      <c r="A213" s="5">
        <f>206</f>
      </c>
      <c r="B213" s="5" t="s">
        <v>232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25">
      <c r="A214" s="5">
        <f>207</f>
      </c>
      <c r="B214" s="5" t="s">
        <v>233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25">
      <c r="A215" s="5">
        <f>208</f>
      </c>
      <c r="B215" s="5" t="s">
        <v>234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25">
      <c r="A216" s="5">
        <f>209</f>
      </c>
      <c r="B216" s="5" t="s">
        <v>235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25">
      <c r="A217" s="5">
        <f>210</f>
      </c>
      <c r="B217" s="5" t="s">
        <v>236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25">
      <c r="A218" s="5">
        <f>211</f>
      </c>
      <c r="B218" s="5" t="s">
        <v>237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25">
      <c r="A219" s="5">
        <f>212</f>
      </c>
      <c r="B219" s="5" t="s">
        <v>238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25">
      <c r="A220" s="5">
        <f>213</f>
      </c>
      <c r="B220" s="5" t="s">
        <v>239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25">
      <c r="A221" s="5">
        <f>214</f>
      </c>
      <c r="B221" s="5" t="s">
        <v>240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5">
        <f>215</f>
      </c>
      <c r="B222" s="5" t="s">
        <v>241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25">
      <c r="A223" s="5">
        <f>216</f>
      </c>
      <c r="B223" s="5" t="s">
        <v>242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25">
      <c r="A224" s="5">
        <f>217</f>
      </c>
      <c r="B224" s="5" t="s">
        <v>243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25">
      <c r="A225" s="5">
        <f>218</f>
      </c>
      <c r="B225" s="5" t="s">
        <v>244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5">
      <c r="A226" s="5">
        <f>219</f>
      </c>
      <c r="B226" s="5" t="s">
        <v>245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5">
      <c r="A227" s="5">
        <f>220</f>
      </c>
      <c r="B227" s="5" t="s">
        <v>246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5">
      <c r="A228" s="5">
        <f>221</f>
      </c>
      <c r="B228" s="5" t="s">
        <v>247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25">
      <c r="A229" s="5">
        <f>222</f>
      </c>
      <c r="B229" s="5" t="s">
        <v>248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25">
      <c r="A230" s="5">
        <f>223</f>
      </c>
      <c r="B230" s="5" t="s">
        <v>249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25">
      <c r="A231" s="5">
        <f>224</f>
      </c>
      <c r="B231" s="5" t="s">
        <v>250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25">
      <c r="A232" s="5">
        <f>225</f>
      </c>
      <c r="B232" s="5" t="s">
        <v>251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25">
      <c r="A233" s="5">
        <f>226</f>
      </c>
      <c r="B233" s="5" t="s">
        <v>252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25">
      <c r="A234" s="5">
        <f>227</f>
      </c>
      <c r="B234" s="5" t="s">
        <v>253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25">
      <c r="A235" s="5">
        <f>228</f>
      </c>
      <c r="B235" s="5" t="s">
        <v>254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25">
      <c r="A236" s="5">
        <f>229</f>
      </c>
      <c r="B236" s="5" t="s">
        <v>255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25">
      <c r="A237" s="5">
        <f>230</f>
      </c>
      <c r="B237" s="5" t="s">
        <v>256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25">
      <c r="A238" s="5">
        <f>231</f>
      </c>
      <c r="B238" s="5" t="s">
        <v>257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25">
      <c r="A239" s="5">
        <f>232</f>
      </c>
      <c r="B239" s="5" t="s">
        <v>258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25">
      <c r="A240" s="5">
        <f>233</f>
      </c>
      <c r="B240" s="5" t="s">
        <v>259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25">
      <c r="A241" s="5">
        <f>234</f>
      </c>
      <c r="B241" s="5" t="s">
        <v>260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25">
      <c r="A242" s="5">
        <f>235</f>
      </c>
      <c r="B242" s="5" t="s">
        <v>261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25">
      <c r="A243" s="5">
        <f>236</f>
      </c>
      <c r="B243" s="5" t="s">
        <v>262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25">
      <c r="A244" s="5">
        <f>237</f>
      </c>
      <c r="B244" s="5" t="s">
        <v>263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25">
      <c r="A245" s="5">
        <f>238</f>
      </c>
      <c r="B245" s="5" t="s">
        <v>264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25">
      <c r="A246" s="5">
        <f>239</f>
      </c>
      <c r="B246" s="5" t="s">
        <v>265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25">
      <c r="A247" s="5">
        <f>240</f>
      </c>
      <c r="B247" s="5" t="s">
        <v>266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25">
      <c r="A248" s="5">
        <f>241</f>
      </c>
      <c r="B248" s="5" t="s">
        <v>267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25">
      <c r="A249" s="5">
        <f>242</f>
      </c>
      <c r="B249" s="5" t="s">
        <v>268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25">
      <c r="A250" s="5">
        <f>243</f>
      </c>
      <c r="B250" s="5" t="s">
        <v>269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25">
      <c r="A251" s="5">
        <f>244</f>
      </c>
      <c r="B251" s="5" t="s">
        <v>270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25">
      <c r="A252" s="5">
        <f>245</f>
      </c>
      <c r="B252" s="5" t="s">
        <v>271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25">
      <c r="A253" s="5">
        <f>246</f>
      </c>
      <c r="B253" s="5" t="s">
        <v>272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25">
      <c r="A254" s="5">
        <f>247</f>
      </c>
      <c r="B254" s="5" t="s">
        <v>273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25">
      <c r="A255" s="5">
        <f>248</f>
      </c>
      <c r="B255" s="5" t="s">
        <v>274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25">
      <c r="A256" s="5">
        <f>249</f>
      </c>
      <c r="B256" s="5" t="s">
        <v>275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25">
      <c r="A257" s="5">
        <f>250</f>
      </c>
      <c r="B257" s="5" t="s">
        <v>276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25">
      <c r="A258" s="5">
        <f>251</f>
      </c>
      <c r="B258" s="5" t="s">
        <v>277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25">
      <c r="A259" s="5">
        <f>252</f>
      </c>
      <c r="B259" s="5" t="s">
        <v>278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25">
      <c r="A260" s="5">
        <f>253</f>
      </c>
      <c r="B260" s="5" t="s">
        <v>279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25">
      <c r="A261" s="5">
        <f>254</f>
      </c>
      <c r="B261" s="5" t="s">
        <v>280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25">
      <c r="A262" s="5">
        <f>255</f>
      </c>
      <c r="B262" s="5" t="s">
        <v>281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25">
      <c r="A263" s="5">
        <f>256</f>
      </c>
      <c r="B263" s="5" t="s">
        <v>282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25">
      <c r="A264" s="5">
        <f>257</f>
      </c>
      <c r="B264" s="5" t="s">
        <v>283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25">
      <c r="A265" s="5">
        <f>258</f>
      </c>
      <c r="B265" s="5" t="s">
        <v>284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25">
      <c r="A266" s="5">
        <f>259</f>
      </c>
      <c r="B266" s="5" t="s">
        <v>285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25">
      <c r="A267" s="5">
        <f>260</f>
      </c>
      <c r="B267" s="5" t="s">
        <v>286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25">
      <c r="A268" s="5">
        <f>261</f>
      </c>
      <c r="B268" s="5" t="s">
        <v>287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5">
      <c r="A269" s="5">
        <f>262</f>
      </c>
      <c r="B269" s="5" t="s">
        <v>288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5">
      <c r="A270" s="5">
        <f>263</f>
      </c>
      <c r="B270" s="5" t="s">
        <v>289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5">
      <c r="A271" s="5">
        <f>264</f>
      </c>
      <c r="B271" s="5" t="s">
        <v>290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25">
      <c r="A272" s="5">
        <f>265</f>
      </c>
      <c r="B272" s="5" t="s">
        <v>291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25">
      <c r="A273" s="5">
        <f>266</f>
      </c>
      <c r="B273" s="5" t="s">
        <v>292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25">
      <c r="A274" s="5">
        <f>267</f>
      </c>
      <c r="B274" s="5" t="s">
        <v>293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25">
      <c r="A275" s="5">
        <f>268</f>
      </c>
      <c r="B275" s="5" t="s">
        <v>294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25">
      <c r="A276" s="5">
        <f>269</f>
      </c>
      <c r="B276" s="5" t="s">
        <v>295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25">
      <c r="A277" s="5">
        <f>270</f>
      </c>
      <c r="B277" s="5" t="s">
        <v>296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25">
      <c r="A278" s="5">
        <f>271</f>
      </c>
      <c r="B278" s="5" t="s">
        <v>297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25">
      <c r="A279" s="5">
        <f>272</f>
      </c>
      <c r="B279" s="5" t="s">
        <v>298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25">
      <c r="A280" s="5">
        <f>273</f>
      </c>
      <c r="B280" s="5" t="s">
        <v>299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25">
      <c r="A281" s="5">
        <f>274</f>
      </c>
      <c r="B281" s="5" t="s">
        <v>300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25">
      <c r="A282" s="5">
        <f>275</f>
      </c>
      <c r="B282" s="5" t="s">
        <v>301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25">
      <c r="A283" s="5">
        <f>276</f>
      </c>
      <c r="B283" s="5" t="s">
        <v>302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25">
      <c r="A284" s="5">
        <f>277</f>
      </c>
      <c r="B284" s="5" t="s">
        <v>303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25">
      <c r="A285" s="5">
        <f>278</f>
      </c>
      <c r="B285" s="5" t="s">
        <v>304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25">
      <c r="A286" s="5">
        <f>279</f>
      </c>
      <c r="B286" s="5" t="s">
        <v>305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25">
      <c r="A287" s="5">
        <f>280</f>
      </c>
      <c r="B287" s="5" t="s">
        <v>306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25">
      <c r="A288" s="5">
        <f>281</f>
      </c>
      <c r="B288" s="5" t="s">
        <v>307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25">
      <c r="A289" s="5">
        <f>282</f>
      </c>
      <c r="B289" s="5" t="s">
        <v>308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25">
      <c r="A290" s="5">
        <f>283</f>
      </c>
      <c r="B290" s="5" t="s">
        <v>309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25">
      <c r="A291" s="5">
        <f>284</f>
      </c>
      <c r="B291" s="5" t="s">
        <v>310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25">
      <c r="A292" s="5">
        <f>285</f>
      </c>
      <c r="B292" s="5" t="s">
        <v>311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25">
      <c r="A293" s="5">
        <f>286</f>
      </c>
      <c r="B293" s="5" t="s">
        <v>312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25">
      <c r="A294" s="5">
        <f>287</f>
      </c>
      <c r="B294" s="5" t="s">
        <v>313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25">
      <c r="A295" s="5">
        <f>288</f>
      </c>
      <c r="B295" s="5" t="s">
        <v>314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25">
      <c r="A296" s="5">
        <f>289</f>
      </c>
      <c r="B296" s="5" t="s">
        <v>315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25">
      <c r="A297" s="5">
        <f>290</f>
      </c>
      <c r="B297" s="5" t="s">
        <v>316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25">
      <c r="A298" s="5">
        <f>291</f>
      </c>
      <c r="B298" s="5" t="s">
        <v>317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25">
      <c r="A299" s="5">
        <f>292</f>
      </c>
      <c r="B299" s="5" t="s">
        <v>318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25">
      <c r="A300" s="5">
        <f>293</f>
      </c>
      <c r="B300" s="5" t="s">
        <v>319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25">
      <c r="A301" s="5">
        <f>294</f>
      </c>
      <c r="B301" s="5" t="s">
        <v>320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25">
      <c r="A302" s="5">
        <f>295</f>
      </c>
      <c r="B302" s="5" t="s">
        <v>321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25">
      <c r="A303" s="5">
        <f>296</f>
      </c>
      <c r="B303" s="5" t="s">
        <v>322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25">
      <c r="A304" s="5">
        <f>297</f>
      </c>
      <c r="B304" s="5" t="s">
        <v>323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25">
      <c r="A305" s="5">
        <f>298</f>
      </c>
      <c r="B305" s="5" t="s">
        <v>324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25">
      <c r="A306" s="5">
        <f>299</f>
      </c>
      <c r="B306" s="5" t="s">
        <v>325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25">
      <c r="A307" s="5">
        <f>300</f>
      </c>
      <c r="B307" s="5" t="s">
        <v>326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25">
      <c r="A308" s="5">
        <f>301</f>
      </c>
      <c r="B308" s="5" t="s">
        <v>327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25">
      <c r="A309" s="5">
        <f>302</f>
      </c>
      <c r="B309" s="5" t="s">
        <v>328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25">
      <c r="A310" s="5">
        <f>303</f>
      </c>
      <c r="B310" s="5" t="s">
        <v>329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25">
      <c r="A311" s="5">
        <f>304</f>
      </c>
      <c r="B311" s="5" t="s">
        <v>330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25">
      <c r="A312" s="5">
        <f>305</f>
      </c>
      <c r="B312" s="5" t="s">
        <v>331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25">
      <c r="A313" s="5">
        <f>306</f>
      </c>
      <c r="B313" s="5" t="s">
        <v>332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25">
      <c r="A314" s="5">
        <f>307</f>
      </c>
      <c r="B314" s="5" t="s">
        <v>333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25">
      <c r="A315" s="5">
        <f>308</f>
      </c>
      <c r="B315" s="5" t="s">
        <v>334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25">
      <c r="A316" s="5">
        <f>309</f>
      </c>
      <c r="B316" s="5" t="s">
        <v>335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25">
      <c r="A317" s="5">
        <f>310</f>
      </c>
      <c r="B317" s="5" t="s">
        <v>336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25">
      <c r="A318" s="5">
        <f>311</f>
      </c>
      <c r="B318" s="5" t="s">
        <v>337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25">
      <c r="A319" s="5">
        <f>312</f>
      </c>
      <c r="B319" s="5" t="s">
        <v>338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25">
      <c r="A320" s="5">
        <f>313</f>
      </c>
      <c r="B320" s="5" t="s">
        <v>339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25">
      <c r="A321" s="5">
        <f>314</f>
      </c>
      <c r="B321" s="5" t="s">
        <v>340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25">
      <c r="A322" s="5">
        <f>315</f>
      </c>
      <c r="B322" s="5" t="s">
        <v>341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25">
      <c r="A323" s="5">
        <f>316</f>
      </c>
      <c r="B323" s="5" t="s">
        <v>342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25">
      <c r="A324" s="5">
        <f>317</f>
      </c>
      <c r="B324" s="5" t="s">
        <v>343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25">
      <c r="A325" s="5">
        <f>318</f>
      </c>
      <c r="B325" s="5" t="s">
        <v>344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25">
      <c r="A326" s="5">
        <f>319</f>
      </c>
      <c r="B326" s="5" t="s">
        <v>345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25">
      <c r="A327" s="5">
        <f>320</f>
      </c>
      <c r="B327" s="5" t="s">
        <v>346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25">
      <c r="A328" s="5">
        <f>321</f>
      </c>
      <c r="B328" s="5" t="s">
        <v>347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25">
      <c r="A329" s="5">
        <f>322</f>
      </c>
      <c r="B329" s="5" t="s">
        <v>348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25">
      <c r="A330" s="5">
        <f>323</f>
      </c>
      <c r="B330" s="5" t="s">
        <v>349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25">
      <c r="A331" s="5">
        <f>324</f>
      </c>
      <c r="B331" s="5" t="s">
        <v>350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25">
      <c r="A332" s="5">
        <f>325</f>
      </c>
      <c r="B332" s="5" t="s">
        <v>351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25">
      <c r="A333" s="5">
        <f>326</f>
      </c>
      <c r="B333" s="5" t="s">
        <v>352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25">
      <c r="A334" s="5">
        <f>327</f>
      </c>
      <c r="B334" s="5" t="s">
        <v>353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25">
      <c r="A335" s="5">
        <f>328</f>
      </c>
      <c r="B335" s="5" t="s">
        <v>354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25">
      <c r="A336" s="5">
        <f>329</f>
      </c>
      <c r="B336" s="5" t="s">
        <v>355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25">
      <c r="A337" s="5">
        <f>330</f>
      </c>
      <c r="B337" s="5" t="s">
        <v>356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25">
      <c r="A338" s="5">
        <f>331</f>
      </c>
      <c r="B338" s="5" t="s">
        <v>357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25">
      <c r="A339" s="5">
        <f>332</f>
      </c>
      <c r="B339" s="5" t="s">
        <v>358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25">
      <c r="A340" s="5">
        <f>333</f>
      </c>
      <c r="B340" s="5" t="s">
        <v>359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25">
      <c r="A341" s="5">
        <f>334</f>
      </c>
      <c r="B341" s="5" t="s">
        <v>360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25">
      <c r="A342" s="5">
        <f>335</f>
      </c>
      <c r="B342" s="5" t="s">
        <v>361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25">
      <c r="A343" s="5">
        <f>336</f>
      </c>
      <c r="B343" s="5" t="s">
        <v>362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25">
      <c r="A344" s="5">
        <f>337</f>
      </c>
      <c r="B344" s="5" t="s">
        <v>363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25">
      <c r="A345" s="5">
        <f>338</f>
      </c>
      <c r="B345" s="5" t="s">
        <v>364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25">
      <c r="A346" s="5">
        <f>339</f>
      </c>
      <c r="B346" s="5" t="s">
        <v>365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25">
      <c r="A347" s="5">
        <f>340</f>
      </c>
      <c r="B347" s="5" t="s">
        <v>366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25">
      <c r="A348" s="5">
        <f>341</f>
      </c>
      <c r="B348" s="5" t="s">
        <v>367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25">
      <c r="A349" s="5">
        <f>342</f>
      </c>
      <c r="B349" s="5" t="s">
        <v>368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25">
      <c r="A350" s="5">
        <f>343</f>
      </c>
      <c r="B350" s="5" t="s">
        <v>369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25">
      <c r="A351" s="5">
        <f>344</f>
      </c>
      <c r="B351" s="5" t="s">
        <v>370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25">
      <c r="A352" s="5">
        <f>345</f>
      </c>
      <c r="B352" s="5" t="s">
        <v>371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25">
      <c r="A353" s="5">
        <f>346</f>
      </c>
      <c r="B353" s="5" t="s">
        <v>372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25">
      <c r="A354" s="5">
        <f>347</f>
      </c>
      <c r="B354" s="5" t="s">
        <v>373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25">
      <c r="A355" s="5">
        <f>348</f>
      </c>
      <c r="B355" s="5" t="s">
        <v>374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25">
      <c r="A356" s="5">
        <f>349</f>
      </c>
      <c r="B356" s="5" t="s">
        <v>375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x14ac:dyDescent="0.25">
      <c r="A357" s="5">
        <f>350</f>
      </c>
      <c r="B357" s="5" t="s">
        <v>376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x14ac:dyDescent="0.25">
      <c r="A358" s="5">
        <f>351</f>
      </c>
      <c r="B358" s="5" t="s">
        <v>377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x14ac:dyDescent="0.25">
      <c r="A359" s="5">
        <f>352</f>
      </c>
      <c r="B359" s="5" t="s">
        <v>378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x14ac:dyDescent="0.25">
      <c r="A360" s="5">
        <f>353</f>
      </c>
      <c r="B360" s="5" t="s">
        <v>379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x14ac:dyDescent="0.25">
      <c r="A361" s="5">
        <f>354</f>
      </c>
      <c r="B361" s="5" t="s">
        <v>380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x14ac:dyDescent="0.25">
      <c r="A362" s="5">
        <f>355</f>
      </c>
      <c r="B362" s="5" t="s">
        <v>381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x14ac:dyDescent="0.25">
      <c r="A363" s="5">
        <f>356</f>
      </c>
      <c r="B363" s="5" t="s">
        <v>382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x14ac:dyDescent="0.25">
      <c r="A364" s="5">
        <f>357</f>
      </c>
      <c r="B364" s="5" t="s">
        <v>383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x14ac:dyDescent="0.25">
      <c r="A365" s="5">
        <f>358</f>
      </c>
      <c r="B365" s="5" t="s">
        <v>384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x14ac:dyDescent="0.25">
      <c r="A366" s="5">
        <f>359</f>
      </c>
      <c r="B366" s="5" t="s">
        <v>385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x14ac:dyDescent="0.25">
      <c r="A367" s="5">
        <f>360</f>
      </c>
      <c r="B367" s="5" t="s">
        <v>386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x14ac:dyDescent="0.25">
      <c r="A368" s="5">
        <f>361</f>
      </c>
      <c r="B368" s="5" t="s">
        <v>387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25">
      <c r="A369" s="5">
        <f>362</f>
      </c>
      <c r="B369" s="5" t="s">
        <v>388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25">
      <c r="A370" s="5">
        <f>363</f>
      </c>
      <c r="B370" s="5" t="s">
        <v>389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25">
      <c r="A371" s="5">
        <f>364</f>
      </c>
      <c r="B371" s="5" t="s">
        <v>390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25">
      <c r="A372" s="5">
        <f>365</f>
      </c>
      <c r="B372" s="5" t="s">
        <v>391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25">
      <c r="A373" s="5">
        <f>366</f>
      </c>
      <c r="B373" s="5" t="s">
        <v>392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25">
      <c r="A374" s="5">
        <f>367</f>
      </c>
      <c r="B374" s="5" t="s">
        <v>393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25">
      <c r="A375" s="5">
        <f>368</f>
      </c>
      <c r="B375" s="5" t="s">
        <v>394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25">
      <c r="A376" s="5">
        <f>369</f>
      </c>
      <c r="B376" s="5" t="s">
        <v>395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25">
      <c r="A377" s="5">
        <f>370</f>
      </c>
      <c r="B377" s="5" t="s">
        <v>396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25">
      <c r="A378" s="5">
        <f>371</f>
      </c>
      <c r="B378" s="5" t="s">
        <v>397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25">
      <c r="A379" s="5">
        <f>372</f>
      </c>
      <c r="B379" s="5" t="s">
        <v>398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25">
      <c r="A380" s="5">
        <f>373</f>
      </c>
      <c r="B380" s="5" t="s">
        <v>399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25">
      <c r="A381" s="5">
        <f>374</f>
      </c>
      <c r="B381" s="5" t="s">
        <v>400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25">
      <c r="A382" s="5">
        <f>375</f>
      </c>
      <c r="B382" s="5" t="s">
        <v>401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25">
      <c r="A383" s="5">
        <f>376</f>
      </c>
      <c r="B383" s="5" t="s">
        <v>402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25">
      <c r="A384" s="5">
        <f>377</f>
      </c>
      <c r="B384" s="5" t="s">
        <v>403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25">
      <c r="A385" s="5">
        <f>378</f>
      </c>
      <c r="B385" s="5" t="s">
        <v>404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25">
      <c r="A386" s="5">
        <f>379</f>
      </c>
      <c r="B386" s="5" t="s">
        <v>405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25">
      <c r="A387" s="5">
        <f>380</f>
      </c>
      <c r="B387" s="5" t="s">
        <v>406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25">
      <c r="A388" s="5">
        <f>381</f>
      </c>
      <c r="B388" s="5" t="s">
        <v>407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25">
      <c r="A389" s="5">
        <f>382</f>
      </c>
      <c r="B389" s="5" t="s">
        <v>408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25">
      <c r="A390" s="5">
        <f>383</f>
      </c>
      <c r="B390" s="5" t="s">
        <v>409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25">
      <c r="A391" s="5">
        <f>384</f>
      </c>
      <c r="B391" s="5" t="s">
        <v>410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25">
      <c r="A392" s="5">
        <f>385</f>
      </c>
      <c r="B392" s="5" t="s">
        <v>411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25">
      <c r="A393" s="5">
        <f>386</f>
      </c>
      <c r="B393" s="5" t="s">
        <v>412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25">
      <c r="A394" s="5">
        <f>387</f>
      </c>
      <c r="B394" s="5" t="s">
        <v>413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25">
      <c r="A395" s="5">
        <f>388</f>
      </c>
      <c r="B395" s="5" t="s">
        <v>414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25">
      <c r="A396" s="5">
        <f>389</f>
      </c>
      <c r="B396" s="5" t="s">
        <v>415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25">
      <c r="A397" s="5">
        <f>390</f>
      </c>
      <c r="B397" s="5" t="s">
        <v>416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25">
      <c r="A398" s="5">
        <f>391</f>
      </c>
      <c r="B398" s="5" t="s">
        <v>417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25">
      <c r="A399" s="5">
        <f>392</f>
      </c>
      <c r="B399" s="5" t="s">
        <v>418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25">
      <c r="A400" s="5">
        <f>393</f>
      </c>
      <c r="B400" s="5" t="s">
        <v>419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25">
      <c r="A401" s="5">
        <f>394</f>
      </c>
      <c r="B401" s="5" t="s">
        <v>420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25">
      <c r="A402" s="5">
        <f>395</f>
      </c>
      <c r="B402" s="5" t="s">
        <v>421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25">
      <c r="A403" s="5">
        <f>396</f>
      </c>
      <c r="B403" s="5" t="s">
        <v>422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25">
      <c r="A404" s="5">
        <f>397</f>
      </c>
      <c r="B404" s="5" t="s">
        <v>423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25">
      <c r="A405" s="5">
        <f>398</f>
      </c>
      <c r="B405" s="5" t="s">
        <v>424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25">
      <c r="A406" s="5">
        <f>399</f>
      </c>
      <c r="B406" s="5" t="s">
        <v>425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25">
      <c r="A407" s="5">
        <f>400</f>
      </c>
      <c r="B407" s="5" t="s">
        <v>426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25">
      <c r="A408" s="5">
        <f>401</f>
      </c>
      <c r="B408" s="5" t="s">
        <v>427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25">
      <c r="A409" s="5">
        <f>402</f>
      </c>
      <c r="B409" s="5" t="s">
        <v>428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25">
      <c r="A410" s="5">
        <f>403</f>
      </c>
      <c r="B410" s="5" t="s">
        <v>429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25">
      <c r="A411" s="5">
        <f>404</f>
      </c>
      <c r="B411" s="5" t="s">
        <v>430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25">
      <c r="A412" s="5">
        <f>405</f>
      </c>
      <c r="B412" s="5" t="s">
        <v>431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25">
      <c r="A413" s="5">
        <f>406</f>
      </c>
      <c r="B413" s="5" t="s">
        <v>432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25">
      <c r="A414" s="5">
        <f>407</f>
      </c>
      <c r="B414" s="5" t="s">
        <v>433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25">
      <c r="A415" s="5">
        <f>408</f>
      </c>
      <c r="B415" s="5" t="s">
        <v>434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25">
      <c r="A416" s="5">
        <f>409</f>
      </c>
      <c r="B416" s="5" t="s">
        <v>435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25">
      <c r="A417" s="5">
        <f>410</f>
      </c>
      <c r="B417" s="5" t="s">
        <v>436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25">
      <c r="A418" s="5">
        <f>411</f>
      </c>
      <c r="B418" s="5" t="s">
        <v>437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25">
      <c r="A419" s="5">
        <f>412</f>
      </c>
      <c r="B419" s="5" t="s">
        <v>438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25">
      <c r="A420" s="5">
        <f>413</f>
      </c>
      <c r="B420" s="5" t="s">
        <v>439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25">
      <c r="A421" s="5">
        <f>414</f>
      </c>
      <c r="B421" s="5" t="s">
        <v>440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25">
      <c r="A422" s="5">
        <f>415</f>
      </c>
      <c r="B422" s="5" t="s">
        <v>441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25">
      <c r="A423" s="5">
        <f>416</f>
      </c>
      <c r="B423" s="5" t="s">
        <v>442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25">
      <c r="A424" s="5">
        <f>417</f>
      </c>
      <c r="B424" s="5" t="s">
        <v>443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25">
      <c r="A425" s="5">
        <f>418</f>
      </c>
      <c r="B425" s="5" t="s">
        <v>444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25">
      <c r="A426" s="5">
        <f>419</f>
      </c>
      <c r="B426" s="5" t="s">
        <v>445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25">
      <c r="A427" s="5">
        <f>420</f>
      </c>
      <c r="B427" s="5" t="s">
        <v>446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25">
      <c r="A428" s="5">
        <f>421</f>
      </c>
      <c r="B428" s="5" t="s">
        <v>447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25">
      <c r="A429" s="5">
        <f>422</f>
      </c>
      <c r="B429" s="5" t="s">
        <v>448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25">
      <c r="A430" s="5">
        <f>423</f>
      </c>
      <c r="B430" s="5" t="s">
        <v>449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25">
      <c r="A431" s="5">
        <f>424</f>
      </c>
      <c r="B431" s="5" t="s">
        <v>450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25">
      <c r="A432" s="5">
        <f>425</f>
      </c>
      <c r="B432" s="5" t="s">
        <v>451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25">
      <c r="A433" s="5">
        <f>426</f>
      </c>
      <c r="B433" s="5" t="s">
        <v>452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25">
      <c r="A434" s="5">
        <f>427</f>
      </c>
      <c r="B434" s="5" t="s">
        <v>453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25">
      <c r="A435" s="5">
        <f>428</f>
      </c>
      <c r="B435" s="5" t="s">
        <v>454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25">
      <c r="A436" s="5">
        <f>429</f>
      </c>
      <c r="B436" s="5" t="s">
        <v>455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25">
      <c r="A437" s="5">
        <f>430</f>
      </c>
      <c r="B437" s="5" t="s">
        <v>456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25">
      <c r="A438" s="5">
        <f>431</f>
      </c>
      <c r="B438" s="5" t="s">
        <v>457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25">
      <c r="A439" s="5">
        <f>432</f>
      </c>
      <c r="B439" s="5" t="s">
        <v>458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25">
      <c r="A440" s="5">
        <f>433</f>
      </c>
      <c r="B440" s="5" t="s">
        <v>459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25">
      <c r="A441" s="5">
        <f>434</f>
      </c>
      <c r="B441" s="5" t="s">
        <v>460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25">
      <c r="A442" s="5">
        <f>435</f>
      </c>
      <c r="B442" s="5" t="s">
        <v>461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25">
      <c r="A443" s="5">
        <f>436</f>
      </c>
      <c r="B443" s="5" t="s">
        <v>462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25">
      <c r="A444" s="5">
        <f>437</f>
      </c>
      <c r="B444" s="5" t="s">
        <v>463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25">
      <c r="A445" s="5">
        <f>438</f>
      </c>
      <c r="B445" s="5" t="s">
        <v>464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25">
      <c r="A446" s="5">
        <f>439</f>
      </c>
      <c r="B446" s="5" t="s">
        <v>465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25">
      <c r="A447" s="5">
        <f>440</f>
      </c>
      <c r="B447" s="5" t="s">
        <v>466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25">
      <c r="A448" s="5">
        <f>441</f>
      </c>
      <c r="B448" s="5" t="s">
        <v>467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25">
      <c r="A449" s="5">
        <f>442</f>
      </c>
      <c r="B449" s="5" t="s">
        <v>468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25">
      <c r="A450" s="5">
        <f>443</f>
      </c>
      <c r="B450" s="5" t="s">
        <v>469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25">
      <c r="A451" s="5">
        <f>444</f>
      </c>
      <c r="B451" s="5" t="s">
        <v>470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25">
      <c r="A452" s="5">
        <f>445</f>
      </c>
      <c r="B452" s="5" t="s">
        <v>471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25">
      <c r="A453" s="5">
        <f>446</f>
      </c>
      <c r="B453" s="5" t="s">
        <v>472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25">
      <c r="A454" s="5">
        <f>447</f>
      </c>
      <c r="B454" s="5" t="s">
        <v>473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25">
      <c r="A455" s="5">
        <f>448</f>
      </c>
      <c r="B455" s="5" t="s">
        <v>474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25">
      <c r="A456" s="5">
        <f>449</f>
      </c>
      <c r="B456" s="5" t="s">
        <v>475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25">
      <c r="A457" s="5">
        <f>450</f>
      </c>
      <c r="B457" s="5" t="s">
        <v>476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25">
      <c r="A458" s="5">
        <f>451</f>
      </c>
      <c r="B458" s="5" t="s">
        <v>477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25">
      <c r="A459" s="5">
        <f>452</f>
      </c>
      <c r="B459" s="5" t="s">
        <v>478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25">
      <c r="A460" s="5">
        <f>453</f>
      </c>
      <c r="B460" s="5" t="s">
        <v>479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25">
      <c r="A461" s="5">
        <f>454</f>
      </c>
      <c r="B461" s="5" t="s">
        <v>480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25">
      <c r="A462" s="5">
        <f>455</f>
      </c>
      <c r="B462" s="5" t="s">
        <v>481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25">
      <c r="A463" s="5">
        <f>456</f>
      </c>
      <c r="B463" s="5" t="s">
        <v>482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25">
      <c r="A464" s="5">
        <f>457</f>
      </c>
      <c r="B464" s="5" t="s">
        <v>483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25">
      <c r="A465" s="5">
        <f>458</f>
      </c>
      <c r="B465" s="5" t="s">
        <v>484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25">
      <c r="A466" s="5">
        <f>459</f>
      </c>
      <c r="B466" s="5" t="s">
        <v>485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25">
      <c r="A467" s="5">
        <f>460</f>
      </c>
      <c r="B467" s="5" t="s">
        <v>486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25">
      <c r="A468" s="5">
        <f>461</f>
      </c>
      <c r="B468" s="5" t="s">
        <v>487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25">
      <c r="A469" s="5">
        <f>462</f>
      </c>
      <c r="B469" s="5" t="s">
        <v>488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25">
      <c r="A470" s="5">
        <f>463</f>
      </c>
      <c r="B470" s="5" t="s">
        <v>489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25">
      <c r="A471" s="5">
        <f>464</f>
      </c>
      <c r="B471" s="5" t="s">
        <v>490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25">
      <c r="A472" s="5">
        <f>465</f>
      </c>
      <c r="B472" s="5" t="s">
        <v>491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25">
      <c r="A473" s="5">
        <f>466</f>
      </c>
      <c r="B473" s="5" t="s">
        <v>492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25">
      <c r="A474" s="5">
        <f>467</f>
      </c>
      <c r="B474" s="5" t="s">
        <v>493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25">
      <c r="A475" s="5">
        <f>468</f>
      </c>
      <c r="B475" s="5" t="s">
        <v>494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25">
      <c r="A476" s="5">
        <f>469</f>
      </c>
      <c r="B476" s="5" t="s">
        <v>495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25">
      <c r="A477" s="5">
        <f>470</f>
      </c>
      <c r="B477" s="5" t="s">
        <v>496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25">
      <c r="A478" s="5">
        <f>471</f>
      </c>
      <c r="B478" s="5" t="s">
        <v>497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25">
      <c r="A479" s="5">
        <f>472</f>
      </c>
      <c r="B479" s="5" t="s">
        <v>498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25">
      <c r="A480" s="5">
        <f>473</f>
      </c>
      <c r="B480" s="5" t="s">
        <v>499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25">
      <c r="A481" s="5">
        <f>474</f>
      </c>
      <c r="B481" s="5" t="s">
        <v>500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25">
      <c r="A482" s="5">
        <f>475</f>
      </c>
      <c r="B482" s="5" t="s">
        <v>501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25">
      <c r="A483" s="5">
        <f>476</f>
      </c>
      <c r="B483" s="5" t="s">
        <v>502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25">
      <c r="A484" s="5">
        <f>477</f>
      </c>
      <c r="B484" s="5" t="s">
        <v>503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25">
      <c r="A485" s="5">
        <f>478</f>
      </c>
      <c r="B485" s="5" t="s">
        <v>504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25">
      <c r="A486" s="5">
        <f>479</f>
      </c>
      <c r="B486" s="5" t="s">
        <v>505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25">
      <c r="A487" s="5">
        <f>480</f>
      </c>
      <c r="B487" s="5" t="s">
        <v>506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25">
      <c r="A488" s="5">
        <f>481</f>
      </c>
      <c r="B488" s="5" t="s">
        <v>507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25">
      <c r="A489" s="5">
        <f>482</f>
      </c>
      <c r="B489" s="5" t="s">
        <v>508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25">
      <c r="A490" s="5">
        <f>483</f>
      </c>
      <c r="B490" s="5" t="s">
        <v>509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25">
      <c r="A491" s="5">
        <f>484</f>
      </c>
      <c r="B491" s="5" t="s">
        <v>510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25">
      <c r="A492" s="5">
        <f>485</f>
      </c>
      <c r="B492" s="5" t="s">
        <v>511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25">
      <c r="A493" s="5">
        <f>486</f>
      </c>
      <c r="B493" s="5" t="s">
        <v>512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25">
      <c r="A494" s="5">
        <f>487</f>
      </c>
      <c r="B494" s="5" t="s">
        <v>513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25">
      <c r="A495" s="5">
        <f>488</f>
      </c>
      <c r="B495" s="5" t="s">
        <v>514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25">
      <c r="A496" s="5">
        <f>489</f>
      </c>
      <c r="B496" s="5" t="s">
        <v>515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25">
      <c r="A497" s="5">
        <f>490</f>
      </c>
      <c r="B497" s="5" t="s">
        <v>516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25">
      <c r="A498" s="5">
        <f>491</f>
      </c>
      <c r="B498" s="5" t="s">
        <v>517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25">
      <c r="A499" s="5">
        <f>492</f>
      </c>
      <c r="B499" s="5" t="s">
        <v>518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25">
      <c r="A500" s="5">
        <f>493</f>
      </c>
      <c r="B500" s="5" t="s">
        <v>519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25">
      <c r="A501" s="5">
        <f>494</f>
      </c>
      <c r="B501" s="5" t="s">
        <v>520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25">
      <c r="A502" s="5">
        <f>495</f>
      </c>
      <c r="B502" s="5" t="s">
        <v>521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25">
      <c r="A503" s="5">
        <f>496</f>
      </c>
      <c r="B503" s="5" t="s">
        <v>522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25">
      <c r="A504" s="5">
        <f>497</f>
      </c>
      <c r="B504" s="5" t="s">
        <v>523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25">
      <c r="A505" s="5">
        <f>498</f>
      </c>
      <c r="B505" s="5" t="s">
        <v>524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25">
      <c r="A506" s="5">
        <f>499</f>
      </c>
      <c r="B506" s="5" t="s">
        <v>525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25">
      <c r="A507" s="5">
        <f>500</f>
      </c>
      <c r="B507" s="5" t="s">
        <v>526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25">
      <c r="A508" s="5">
        <f>501</f>
      </c>
      <c r="B508" s="5" t="s">
        <v>527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25">
      <c r="A509" s="5">
        <f>502</f>
      </c>
      <c r="B509" s="5" t="s">
        <v>528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25">
      <c r="A510" s="5">
        <f>503</f>
      </c>
      <c r="B510" s="5" t="s">
        <v>529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25">
      <c r="A511" s="5">
        <f>504</f>
      </c>
      <c r="B511" s="5" t="s">
        <v>530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25">
      <c r="A512" s="5">
        <f>505</f>
      </c>
      <c r="B512" s="5" t="s">
        <v>531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25">
      <c r="A513" s="5">
        <f>506</f>
      </c>
      <c r="B513" s="5" t="s">
        <v>532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25">
      <c r="A514" s="5">
        <f>507</f>
      </c>
      <c r="B514" s="5" t="s">
        <v>533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25">
      <c r="A515" s="5">
        <f>508</f>
      </c>
      <c r="B515" s="5" t="s">
        <v>534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25">
      <c r="A516" s="5">
        <f>509</f>
      </c>
      <c r="B516" s="5" t="s">
        <v>535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25">
      <c r="A517" s="5">
        <f>510</f>
      </c>
      <c r="B517" s="5" t="s">
        <v>536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25">
      <c r="A518" s="5">
        <f>511</f>
      </c>
      <c r="B518" s="5" t="s">
        <v>537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25">
      <c r="A519" s="5">
        <f>512</f>
      </c>
      <c r="B519" s="5" t="s">
        <v>538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25">
      <c r="A520" s="5">
        <f>513</f>
      </c>
      <c r="B520" s="5" t="s">
        <v>539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25">
      <c r="A521" s="5">
        <f>514</f>
      </c>
      <c r="B521" s="5" t="s">
        <v>540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25">
      <c r="A522" s="5">
        <f>515</f>
      </c>
      <c r="B522" s="5" t="s">
        <v>541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25">
      <c r="A523" s="5">
        <f>516</f>
      </c>
      <c r="B523" s="5" t="s">
        <v>542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25">
      <c r="A524" s="5">
        <f>517</f>
      </c>
      <c r="B524" s="5" t="s">
        <v>543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25">
      <c r="A525" s="5">
        <f>518</f>
      </c>
      <c r="B525" s="5" t="s">
        <v>544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25">
      <c r="A526" s="5">
        <f>519</f>
      </c>
      <c r="B526" s="5" t="s">
        <v>545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25">
      <c r="A527" s="5">
        <f>520</f>
      </c>
      <c r="B527" s="5" t="s">
        <v>546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25">
      <c r="A528" s="5">
        <f>521</f>
      </c>
      <c r="B528" s="5" t="s">
        <v>547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25">
      <c r="A529" s="5">
        <f>522</f>
      </c>
      <c r="B529" s="5" t="s">
        <v>548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25">
      <c r="A530" s="5">
        <f>523</f>
      </c>
      <c r="B530" s="5" t="s">
        <v>549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25">
      <c r="A531" s="5">
        <f>524</f>
      </c>
      <c r="B531" s="5" t="s">
        <v>550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25">
      <c r="A532" s="5">
        <f>525</f>
      </c>
      <c r="B532" s="5" t="s">
        <v>551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25">
      <c r="A533" s="5">
        <f>526</f>
      </c>
      <c r="B533" s="5" t="s">
        <v>552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25">
      <c r="A534" s="5">
        <f>527</f>
      </c>
      <c r="B534" s="5" t="s">
        <v>553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25">
      <c r="A535" s="5">
        <f>528</f>
      </c>
      <c r="B535" s="5" t="s">
        <v>554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25">
      <c r="A536" s="5">
        <f>529</f>
      </c>
      <c r="B536" s="5" t="s">
        <v>555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25">
      <c r="A537" s="5">
        <f>530</f>
      </c>
      <c r="B537" s="5" t="s">
        <v>556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5">
      <c r="A538" s="5">
        <f>531</f>
      </c>
      <c r="B538" s="5" t="s">
        <v>557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25">
      <c r="A539" s="5">
        <f>532</f>
      </c>
      <c r="B539" s="5" t="s">
        <v>558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25">
      <c r="A540" s="5">
        <f>533</f>
      </c>
      <c r="B540" s="5" t="s">
        <v>559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25">
      <c r="A541" s="5">
        <f>534</f>
      </c>
      <c r="B541" s="5" t="s">
        <v>560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25">
      <c r="A542" s="5">
        <f>535</f>
      </c>
      <c r="B542" s="5" t="s">
        <v>561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25">
      <c r="A543" s="5">
        <f>536</f>
      </c>
      <c r="B543" s="5" t="s">
        <v>562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25">
      <c r="A544" s="5">
        <f>537</f>
      </c>
      <c r="B544" s="5" t="s">
        <v>563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25">
      <c r="A545" s="5">
        <f>538</f>
      </c>
      <c r="B545" s="5" t="s">
        <v>564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25">
      <c r="A546" s="5">
        <f>539</f>
      </c>
      <c r="B546" s="5" t="s">
        <v>565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25">
      <c r="A547" s="5">
        <f>540</f>
      </c>
      <c r="B547" s="5" t="s">
        <v>566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25">
      <c r="A548" s="5">
        <f>541</f>
      </c>
      <c r="B548" s="5" t="s">
        <v>567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25">
      <c r="A549" s="5">
        <f>542</f>
      </c>
      <c r="B549" s="5" t="s">
        <v>568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25">
      <c r="A550" s="5">
        <f>543</f>
      </c>
      <c r="B550" s="5" t="s">
        <v>569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25">
      <c r="A551" s="5">
        <f>544</f>
      </c>
      <c r="B551" s="5" t="s">
        <v>570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25">
      <c r="A552" s="5">
        <f>545</f>
      </c>
      <c r="B552" s="5" t="s">
        <v>571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25">
      <c r="A553" s="5">
        <f>546</f>
      </c>
      <c r="B553" s="5" t="s">
        <v>572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25">
      <c r="A554" s="5">
        <f>547</f>
      </c>
      <c r="B554" s="5" t="s">
        <v>573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25">
      <c r="A555" s="5">
        <f>548</f>
      </c>
      <c r="B555" s="5" t="s">
        <v>574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25">
      <c r="A556" s="5">
        <f>549</f>
      </c>
      <c r="B556" s="5" t="s">
        <v>575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25">
      <c r="A557" s="5">
        <f>550</f>
      </c>
      <c r="B557" s="5" t="s">
        <v>576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25">
      <c r="A558" s="5">
        <f>551</f>
      </c>
      <c r="B558" s="5" t="s">
        <v>577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25">
      <c r="A559" s="5">
        <f>552</f>
      </c>
      <c r="B559" s="5" t="s">
        <v>578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25">
      <c r="A560" s="5">
        <f>553</f>
      </c>
      <c r="B560" s="5" t="s">
        <v>579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x14ac:dyDescent="0.25">
      <c r="A561" s="5">
        <f>554</f>
      </c>
      <c r="B561" s="5" t="s">
        <v>580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x14ac:dyDescent="0.25">
      <c r="A562" s="5">
        <f>555</f>
      </c>
      <c r="B562" s="5" t="s">
        <v>581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x14ac:dyDescent="0.25">
      <c r="A563" s="5">
        <f>556</f>
      </c>
      <c r="B563" s="5" t="s">
        <v>581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x14ac:dyDescent="0.25">
      <c r="A564" s="5">
        <f>557</f>
      </c>
      <c r="B564" s="5" t="s">
        <v>582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x14ac:dyDescent="0.25">
      <c r="A565" s="5">
        <f>558</f>
      </c>
      <c r="B565" s="5" t="s">
        <v>583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x14ac:dyDescent="0.25">
      <c r="A566" s="5">
        <f>559</f>
      </c>
      <c r="B566" s="5" t="s">
        <v>584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x14ac:dyDescent="0.25">
      <c r="A567" s="5">
        <f>560</f>
      </c>
      <c r="B567" s="5" t="s">
        <v>585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x14ac:dyDescent="0.25">
      <c r="A568" s="5">
        <f>561</f>
      </c>
      <c r="B568" s="5" t="s">
        <v>585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x14ac:dyDescent="0.25">
      <c r="A569" s="5">
        <f>562</f>
      </c>
      <c r="B569" s="5" t="s">
        <v>586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x14ac:dyDescent="0.25">
      <c r="A570" s="5">
        <f>563</f>
      </c>
      <c r="B570" s="5" t="s">
        <v>587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x14ac:dyDescent="0.25">
      <c r="A571" s="5">
        <f>564</f>
      </c>
      <c r="B571" s="5" t="s">
        <v>588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x14ac:dyDescent="0.25">
      <c r="A572" s="5">
        <f>565</f>
      </c>
      <c r="B572" s="5" t="s">
        <v>589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x14ac:dyDescent="0.25">
      <c r="A573" s="5">
        <f>566</f>
      </c>
      <c r="B573" s="5" t="s">
        <v>590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x14ac:dyDescent="0.25">
      <c r="A574" s="5">
        <f>567</f>
      </c>
      <c r="B574" s="5" t="s">
        <v>590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x14ac:dyDescent="0.25">
      <c r="A575" s="5">
        <f>568</f>
      </c>
      <c r="B575" s="5" t="s">
        <v>591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x14ac:dyDescent="0.25">
      <c r="A576" s="5">
        <f>569</f>
      </c>
      <c r="B576" s="5" t="s">
        <v>591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x14ac:dyDescent="0.25">
      <c r="A577" s="5">
        <f>570</f>
      </c>
      <c r="B577" s="5" t="s">
        <v>592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x14ac:dyDescent="0.25">
      <c r="A578" s="5">
        <f>571</f>
      </c>
      <c r="B578" s="5" t="s">
        <v>593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x14ac:dyDescent="0.25">
      <c r="A579" s="5">
        <f>572</f>
      </c>
      <c r="B579" s="5" t="s">
        <v>594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x14ac:dyDescent="0.25">
      <c r="A580" s="5">
        <f>573</f>
      </c>
      <c r="B580" s="5" t="s">
        <v>594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x14ac:dyDescent="0.25">
      <c r="A581" s="5">
        <f>574</f>
      </c>
      <c r="B581" s="5" t="s">
        <v>595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x14ac:dyDescent="0.25">
      <c r="A582" s="5">
        <f>575</f>
      </c>
      <c r="B582" s="5" t="s">
        <v>595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x14ac:dyDescent="0.25">
      <c r="A583" s="5">
        <f>576</f>
      </c>
      <c r="B583" s="5" t="s">
        <v>596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x14ac:dyDescent="0.25">
      <c r="A584" s="5">
        <f>577</f>
      </c>
      <c r="B584" s="5" t="s">
        <v>596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x14ac:dyDescent="0.25">
      <c r="A585" s="5">
        <f>578</f>
      </c>
      <c r="B585" s="5" t="s">
        <v>597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x14ac:dyDescent="0.25">
      <c r="A586" s="5">
        <f>579</f>
      </c>
      <c r="B586" s="5" t="s">
        <v>597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x14ac:dyDescent="0.25">
      <c r="A587" s="5">
        <f>580</f>
      </c>
      <c r="B587" s="5" t="s">
        <v>598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x14ac:dyDescent="0.25">
      <c r="A588" s="5">
        <f>581</f>
      </c>
      <c r="B588" s="5" t="s">
        <v>598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x14ac:dyDescent="0.25">
      <c r="A589" s="5">
        <f>582</f>
      </c>
      <c r="B589" s="5" t="s">
        <v>599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x14ac:dyDescent="0.25">
      <c r="A590" s="5">
        <f>583</f>
      </c>
      <c r="B590" s="5" t="s">
        <v>599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x14ac:dyDescent="0.25">
      <c r="A591" s="5">
        <f>584</f>
      </c>
      <c r="B591" s="5" t="s">
        <v>600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x14ac:dyDescent="0.25">
      <c r="A592" s="5">
        <f>585</f>
      </c>
      <c r="B592" s="5" t="s">
        <v>600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x14ac:dyDescent="0.25">
      <c r="A593" s="5">
        <f>586</f>
      </c>
      <c r="B593" s="5" t="s">
        <v>601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x14ac:dyDescent="0.25">
      <c r="A594" s="5">
        <f>587</f>
      </c>
      <c r="B594" s="5" t="s">
        <v>601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x14ac:dyDescent="0.25">
      <c r="A595" s="5">
        <f>588</f>
      </c>
      <c r="B595" s="5" t="s">
        <v>602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x14ac:dyDescent="0.25">
      <c r="A596" s="5">
        <f>589</f>
      </c>
      <c r="B596" s="5" t="s">
        <v>602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x14ac:dyDescent="0.25">
      <c r="A597" s="5">
        <f>590</f>
      </c>
      <c r="B597" s="5" t="s">
        <v>603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x14ac:dyDescent="0.25">
      <c r="A598" s="5">
        <f>591</f>
      </c>
      <c r="B598" s="5" t="s">
        <v>603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x14ac:dyDescent="0.25">
      <c r="A599" s="5">
        <f>592</f>
      </c>
      <c r="B599" s="5" t="s">
        <v>604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x14ac:dyDescent="0.25">
      <c r="A600" s="5">
        <f>593</f>
      </c>
      <c r="B600" s="5" t="s">
        <v>605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x14ac:dyDescent="0.25">
      <c r="A601" s="5">
        <f>594</f>
      </c>
      <c r="B601" s="5" t="s">
        <v>606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x14ac:dyDescent="0.25">
      <c r="A602" s="5">
        <f>595</f>
      </c>
      <c r="B602" s="5" t="s">
        <v>607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x14ac:dyDescent="0.25">
      <c r="A603" s="5">
        <f>596</f>
      </c>
      <c r="B603" s="5" t="s">
        <v>608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x14ac:dyDescent="0.25">
      <c r="A604" s="5">
        <f>597</f>
      </c>
      <c r="B604" s="5" t="s">
        <v>609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x14ac:dyDescent="0.25">
      <c r="A605" s="5">
        <f>598</f>
      </c>
      <c r="B605" s="5" t="s">
        <v>610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x14ac:dyDescent="0.25">
      <c r="A606" s="5">
        <f>599</f>
      </c>
      <c r="B606" s="5" t="s">
        <v>611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x14ac:dyDescent="0.25">
      <c r="A607" s="5">
        <f>600</f>
      </c>
      <c r="B607" s="5" t="s">
        <v>612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x14ac:dyDescent="0.25">
      <c r="A608" s="5">
        <f>601</f>
      </c>
      <c r="B608" s="5" t="s">
        <v>613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x14ac:dyDescent="0.25">
      <c r="A609" s="5">
        <f>602</f>
      </c>
      <c r="B609" s="5" t="s">
        <v>614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x14ac:dyDescent="0.25">
      <c r="A610" s="5">
        <f>603</f>
      </c>
      <c r="B610" s="5" t="s">
        <v>615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x14ac:dyDescent="0.25">
      <c r="A611" s="5">
        <f>604</f>
      </c>
      <c r="B611" s="5" t="s">
        <v>616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x14ac:dyDescent="0.25">
      <c r="A612" s="5">
        <f>605</f>
      </c>
      <c r="B612" s="5" t="s">
        <v>617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x14ac:dyDescent="0.25">
      <c r="A613" s="5">
        <f>606</f>
      </c>
      <c r="B613" s="5" t="s">
        <v>618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x14ac:dyDescent="0.25">
      <c r="A614" s="5">
        <f>607</f>
      </c>
      <c r="B614" s="5" t="s">
        <v>619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x14ac:dyDescent="0.25">
      <c r="A615" s="5">
        <f>608</f>
      </c>
      <c r="B615" s="5" t="s">
        <v>620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x14ac:dyDescent="0.25">
      <c r="A616" s="5">
        <f>609</f>
      </c>
      <c r="B616" s="5" t="s">
        <v>621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x14ac:dyDescent="0.25">
      <c r="A617" s="5">
        <f>610</f>
      </c>
      <c r="B617" s="5" t="s">
        <v>622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x14ac:dyDescent="0.25">
      <c r="A618" s="5">
        <f>611</f>
      </c>
      <c r="B618" s="5" t="s">
        <v>623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x14ac:dyDescent="0.25">
      <c r="A619" s="5">
        <f>612</f>
      </c>
      <c r="B619" s="5" t="s">
        <v>624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x14ac:dyDescent="0.25">
      <c r="A620" s="5">
        <f>613</f>
      </c>
      <c r="B620" s="5" t="s">
        <v>625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x14ac:dyDescent="0.25">
      <c r="A621" s="5">
        <f>614</f>
      </c>
      <c r="B621" s="5" t="s">
        <v>625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x14ac:dyDescent="0.25">
      <c r="A622" s="5">
        <f>615</f>
      </c>
      <c r="B622" s="5" t="s">
        <v>626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x14ac:dyDescent="0.25">
      <c r="A623" s="5">
        <f>616</f>
      </c>
      <c r="B623" s="5" t="s">
        <v>627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x14ac:dyDescent="0.25">
      <c r="A624" s="5">
        <f>617</f>
      </c>
      <c r="B624" s="5" t="s">
        <v>628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x14ac:dyDescent="0.25">
      <c r="A625" s="5">
        <f>618</f>
      </c>
      <c r="B625" s="5" t="s">
        <v>629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x14ac:dyDescent="0.25">
      <c r="A626" s="5">
        <f>619</f>
      </c>
      <c r="B626" s="5" t="s">
        <v>630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x14ac:dyDescent="0.25">
      <c r="A627" s="5">
        <f>620</f>
      </c>
      <c r="B627" s="5" t="s">
        <v>631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x14ac:dyDescent="0.25">
      <c r="A628" s="5">
        <f>621</f>
      </c>
      <c r="B628" s="5" t="s">
        <v>632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x14ac:dyDescent="0.25">
      <c r="A629" s="5">
        <f>622</f>
      </c>
      <c r="B629" s="5" t="s">
        <v>632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x14ac:dyDescent="0.25">
      <c r="A630" s="5">
        <f>623</f>
      </c>
      <c r="B630" s="5" t="s">
        <v>633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x14ac:dyDescent="0.25">
      <c r="A631" s="5">
        <f>624</f>
      </c>
      <c r="B631" s="5" t="s">
        <v>633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x14ac:dyDescent="0.25">
      <c r="A632" s="5">
        <f>625</f>
      </c>
      <c r="B632" s="5" t="s">
        <v>634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x14ac:dyDescent="0.25">
      <c r="A633" s="5">
        <f>626</f>
      </c>
      <c r="B633" s="5" t="s">
        <v>634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x14ac:dyDescent="0.25">
      <c r="A634" s="5">
        <f>627</f>
      </c>
      <c r="B634" s="5" t="s">
        <v>635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x14ac:dyDescent="0.25">
      <c r="A635" s="5">
        <f>628</f>
      </c>
      <c r="B635" s="5" t="s">
        <v>635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x14ac:dyDescent="0.25">
      <c r="A636" s="5">
        <f>629</f>
      </c>
      <c r="B636" s="5" t="s">
        <v>636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x14ac:dyDescent="0.25">
      <c r="A637" s="5">
        <f>630</f>
      </c>
      <c r="B637" s="5" t="s">
        <v>636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x14ac:dyDescent="0.25">
      <c r="A638" s="5">
        <f>631</f>
      </c>
      <c r="B638" s="5" t="s">
        <v>637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x14ac:dyDescent="0.25">
      <c r="A639" s="5">
        <f>632</f>
      </c>
      <c r="B639" s="5" t="s">
        <v>637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x14ac:dyDescent="0.25">
      <c r="A640" s="5">
        <f>633</f>
      </c>
      <c r="B640" s="5" t="s">
        <v>638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x14ac:dyDescent="0.25">
      <c r="A641" s="5">
        <f>634</f>
      </c>
      <c r="B641" s="5" t="s">
        <v>638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x14ac:dyDescent="0.25">
      <c r="A642" s="5">
        <f>635</f>
      </c>
      <c r="B642" s="5" t="s">
        <v>639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x14ac:dyDescent="0.25">
      <c r="A643" s="5">
        <f>636</f>
      </c>
      <c r="B643" s="5" t="s">
        <v>639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x14ac:dyDescent="0.25">
      <c r="A644" s="5">
        <f>637</f>
      </c>
      <c r="B644" s="5" t="s">
        <v>640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x14ac:dyDescent="0.25">
      <c r="A645" s="5">
        <f>638</f>
      </c>
      <c r="B645" s="5" t="s">
        <v>640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x14ac:dyDescent="0.25">
      <c r="A646" s="5">
        <f>639</f>
      </c>
      <c r="B646" s="5" t="s">
        <v>641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x14ac:dyDescent="0.25">
      <c r="A647" s="5">
        <f>640</f>
      </c>
      <c r="B647" s="5" t="s">
        <v>641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x14ac:dyDescent="0.25">
      <c r="A648" s="5">
        <f>641</f>
      </c>
      <c r="B648" s="5" t="s">
        <v>642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x14ac:dyDescent="0.25">
      <c r="A649" s="5">
        <f>642</f>
      </c>
      <c r="B649" s="5" t="s">
        <v>642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x14ac:dyDescent="0.25">
      <c r="A650" s="5">
        <f>643</f>
      </c>
      <c r="B650" s="5" t="s">
        <v>643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x14ac:dyDescent="0.25">
      <c r="A651" s="5">
        <f>644</f>
      </c>
      <c r="B651" s="5" t="s">
        <v>643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x14ac:dyDescent="0.25">
      <c r="A652" s="5">
        <f>645</f>
      </c>
      <c r="B652" s="5" t="s">
        <v>644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x14ac:dyDescent="0.25">
      <c r="A653" s="5">
        <f>646</f>
      </c>
      <c r="B653" s="5" t="s">
        <v>644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x14ac:dyDescent="0.25">
      <c r="A654" s="5">
        <f>647</f>
      </c>
      <c r="B654" s="5" t="s">
        <v>645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x14ac:dyDescent="0.25">
      <c r="A655" s="5">
        <f>648</f>
      </c>
      <c r="B655" s="5" t="s">
        <v>645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x14ac:dyDescent="0.25">
      <c r="A656" s="5">
        <f>649</f>
      </c>
      <c r="B656" s="5" t="s">
        <v>646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x14ac:dyDescent="0.25">
      <c r="A657" s="5">
        <f>650</f>
      </c>
      <c r="B657" s="5" t="s">
        <v>647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x14ac:dyDescent="0.25">
      <c r="A658" s="5">
        <f>651</f>
      </c>
      <c r="B658" s="5" t="s">
        <v>648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x14ac:dyDescent="0.25">
      <c r="A659" s="5">
        <f>652</f>
      </c>
      <c r="B659" s="5" t="s">
        <v>648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x14ac:dyDescent="0.25">
      <c r="A660" s="5">
        <f>653</f>
      </c>
      <c r="B660" s="5" t="s">
        <v>649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x14ac:dyDescent="0.25">
      <c r="A661" s="5">
        <f>654</f>
      </c>
      <c r="B661" s="5" t="s">
        <v>649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x14ac:dyDescent="0.25">
      <c r="A662" s="5">
        <f>655</f>
      </c>
      <c r="B662" s="5" t="s">
        <v>650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x14ac:dyDescent="0.25">
      <c r="A663" s="5">
        <f>656</f>
      </c>
      <c r="B663" s="5" t="s">
        <v>650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x14ac:dyDescent="0.25">
      <c r="A664" s="5">
        <f>657</f>
      </c>
      <c r="B664" s="5" t="s">
        <v>651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x14ac:dyDescent="0.25">
      <c r="A665" s="5">
        <f>658</f>
      </c>
      <c r="B665" s="5" t="s">
        <v>651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x14ac:dyDescent="0.25">
      <c r="A666" s="5">
        <f>659</f>
      </c>
      <c r="B666" s="5" t="s">
        <v>652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x14ac:dyDescent="0.25">
      <c r="A667" s="5">
        <f>660</f>
      </c>
      <c r="B667" s="5" t="s">
        <v>652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x14ac:dyDescent="0.25">
      <c r="A668" s="5">
        <f>661</f>
      </c>
      <c r="B668" s="5" t="s">
        <v>653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x14ac:dyDescent="0.25">
      <c r="A669" s="5">
        <f>662</f>
      </c>
      <c r="B669" s="5" t="s">
        <v>653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x14ac:dyDescent="0.25">
      <c r="A670" s="5">
        <f>663</f>
      </c>
      <c r="B670" s="5" t="s">
        <v>654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x14ac:dyDescent="0.25">
      <c r="A671" s="5">
        <f>664</f>
      </c>
      <c r="B671" s="5" t="s">
        <v>654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x14ac:dyDescent="0.25">
      <c r="A672" s="5">
        <f>665</f>
      </c>
      <c r="B672" s="5" t="s">
        <v>655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x14ac:dyDescent="0.25">
      <c r="A673" s="5">
        <f>666</f>
      </c>
      <c r="B673" s="5" t="s">
        <v>655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x14ac:dyDescent="0.25">
      <c r="A674" s="5">
        <f>667</f>
      </c>
      <c r="B674" s="5" t="s">
        <v>656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x14ac:dyDescent="0.25">
      <c r="A675" s="5">
        <f>668</f>
      </c>
      <c r="B675" s="5" t="s">
        <v>656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x14ac:dyDescent="0.25">
      <c r="A676" s="5">
        <f>669</f>
      </c>
      <c r="B676" s="5" t="s">
        <v>657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x14ac:dyDescent="0.25">
      <c r="A677" s="5">
        <f>670</f>
      </c>
      <c r="B677" s="5" t="s">
        <v>657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x14ac:dyDescent="0.25">
      <c r="A678" s="5">
        <f>671</f>
      </c>
      <c r="B678" s="5" t="s">
        <v>658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x14ac:dyDescent="0.25">
      <c r="A679" s="5">
        <f>672</f>
      </c>
      <c r="B679" s="5" t="s">
        <v>658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x14ac:dyDescent="0.25">
      <c r="A680" s="5">
        <f>673</f>
      </c>
      <c r="B680" s="5" t="s">
        <v>659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x14ac:dyDescent="0.25">
      <c r="A681" s="5">
        <f>674</f>
      </c>
      <c r="B681" s="5" t="s">
        <v>659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x14ac:dyDescent="0.25">
      <c r="A682" s="5">
        <f>675</f>
      </c>
      <c r="B682" s="5" t="s">
        <v>660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x14ac:dyDescent="0.25">
      <c r="A683" s="5">
        <f>676</f>
      </c>
      <c r="B683" s="5" t="s">
        <v>660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x14ac:dyDescent="0.25">
      <c r="A684" s="5">
        <f>677</f>
      </c>
      <c r="B684" s="5" t="s">
        <v>661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x14ac:dyDescent="0.25">
      <c r="A685" s="5">
        <f>678</f>
      </c>
      <c r="B685" s="5" t="s">
        <v>661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x14ac:dyDescent="0.25">
      <c r="A686" s="5">
        <f>679</f>
      </c>
      <c r="B686" s="5" t="s">
        <v>662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x14ac:dyDescent="0.25">
      <c r="A687" s="5">
        <f>680</f>
      </c>
      <c r="B687" s="5" t="s">
        <v>662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x14ac:dyDescent="0.25">
      <c r="A688" s="5">
        <f>681</f>
      </c>
      <c r="B688" s="5" t="s">
        <v>663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x14ac:dyDescent="0.25">
      <c r="A689" s="5">
        <f>682</f>
      </c>
      <c r="B689" s="5" t="s">
        <v>663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x14ac:dyDescent="0.25">
      <c r="A690" s="5">
        <f>683</f>
      </c>
      <c r="B690" s="5" t="s">
        <v>664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x14ac:dyDescent="0.25">
      <c r="A691" s="5">
        <f>684</f>
      </c>
      <c r="B691" s="5" t="s">
        <v>665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x14ac:dyDescent="0.25">
      <c r="A692" s="5">
        <f>685</f>
      </c>
      <c r="B692" s="5" t="s">
        <v>666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x14ac:dyDescent="0.25">
      <c r="A693" s="5">
        <f>686</f>
      </c>
      <c r="B693" s="5" t="s">
        <v>667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x14ac:dyDescent="0.25">
      <c r="A694" s="5">
        <f>687</f>
      </c>
      <c r="B694" s="5" t="s">
        <v>668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x14ac:dyDescent="0.25">
      <c r="A695" s="5">
        <f>688</f>
      </c>
      <c r="B695" s="5" t="s">
        <v>669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x14ac:dyDescent="0.25">
      <c r="A696" s="5">
        <f>689</f>
      </c>
      <c r="B696" s="5" t="s">
        <v>670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x14ac:dyDescent="0.25">
      <c r="A697" s="5">
        <f>690</f>
      </c>
      <c r="B697" s="5" t="s">
        <v>671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x14ac:dyDescent="0.25">
      <c r="A698" s="5">
        <f>691</f>
      </c>
      <c r="B698" s="5" t="s">
        <v>671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25">
      <c r="A699" s="5">
        <f>692</f>
      </c>
      <c r="B699" s="5" t="s">
        <v>672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25">
      <c r="A700" s="5">
        <f>693</f>
      </c>
      <c r="B700" s="5" t="s">
        <v>672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25">
      <c r="A701" s="5">
        <f>694</f>
      </c>
      <c r="B701" s="5" t="s">
        <v>673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x14ac:dyDescent="0.25">
      <c r="A702" s="5">
        <f>695</f>
      </c>
      <c r="B702" s="5" t="s">
        <v>673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x14ac:dyDescent="0.25">
      <c r="A703" s="5">
        <f>696</f>
      </c>
      <c r="B703" s="5" t="s">
        <v>674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25">
      <c r="A704" s="5">
        <f>697</f>
      </c>
      <c r="B704" s="5" t="s">
        <v>674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25">
      <c r="A705" s="5">
        <f>698</f>
      </c>
      <c r="B705" s="5" t="s">
        <v>675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25">
      <c r="A706" s="5">
        <f>699</f>
      </c>
      <c r="B706" s="5" t="s">
        <v>675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25">
      <c r="A707" s="5">
        <f>700</f>
      </c>
      <c r="B707" s="5" t="s">
        <v>676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25">
      <c r="A708" s="5">
        <f>701</f>
      </c>
      <c r="B708" s="5" t="s">
        <v>676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25">
      <c r="A709" s="5">
        <f>702</f>
      </c>
      <c r="B709" s="5" t="s">
        <v>677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25">
      <c r="A710" s="5">
        <f>703</f>
      </c>
      <c r="B710" s="5" t="s">
        <v>677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25">
      <c r="A711" s="5">
        <f>704</f>
      </c>
      <c r="B711" s="5" t="s">
        <v>678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x14ac:dyDescent="0.25">
      <c r="A712" s="5">
        <f>705</f>
      </c>
      <c r="B712" s="5" t="s">
        <v>678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x14ac:dyDescent="0.25">
      <c r="A713" s="5">
        <f>706</f>
      </c>
      <c r="B713" s="5" t="s">
        <v>679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x14ac:dyDescent="0.25">
      <c r="A714" s="5">
        <f>707</f>
      </c>
      <c r="B714" s="5" t="s">
        <v>679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x14ac:dyDescent="0.25">
      <c r="A715" s="5">
        <f>708</f>
      </c>
      <c r="B715" s="5" t="s">
        <v>680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x14ac:dyDescent="0.25">
      <c r="A716" s="5">
        <f>709</f>
      </c>
      <c r="B716" s="5" t="s">
        <v>680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x14ac:dyDescent="0.25">
      <c r="A717" s="5">
        <f>710</f>
      </c>
      <c r="B717" s="5" t="s">
        <v>681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x14ac:dyDescent="0.25">
      <c r="A718" s="5">
        <f>711</f>
      </c>
      <c r="B718" s="5" t="s">
        <v>682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x14ac:dyDescent="0.25">
      <c r="A719" s="5">
        <f>712</f>
      </c>
      <c r="B719" s="5" t="s">
        <v>683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x14ac:dyDescent="0.25">
      <c r="A720" s="5">
        <f>713</f>
      </c>
      <c r="B720" s="5" t="s">
        <v>683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x14ac:dyDescent="0.25">
      <c r="A721" s="5">
        <f>714</f>
      </c>
      <c r="B721" s="5" t="s">
        <v>684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x14ac:dyDescent="0.25">
      <c r="A722" s="5">
        <f>715</f>
      </c>
      <c r="B722" s="5" t="s">
        <v>684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x14ac:dyDescent="0.25">
      <c r="A723" s="5">
        <f>716</f>
      </c>
      <c r="B723" s="5" t="s">
        <v>685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x14ac:dyDescent="0.25">
      <c r="A724" s="5">
        <f>717</f>
      </c>
      <c r="B724" s="5" t="s">
        <v>686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x14ac:dyDescent="0.25">
      <c r="A725" s="5">
        <f>718</f>
      </c>
      <c r="B725" s="5" t="s">
        <v>687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x14ac:dyDescent="0.25">
      <c r="A726" s="5">
        <f>719</f>
      </c>
      <c r="B726" s="5" t="s">
        <v>688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x14ac:dyDescent="0.25">
      <c r="A727" s="5">
        <f>720</f>
      </c>
      <c r="B727" s="5" t="s">
        <v>689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x14ac:dyDescent="0.25">
      <c r="A728" s="5">
        <f>721</f>
      </c>
      <c r="B728" s="5" t="s">
        <v>690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x14ac:dyDescent="0.25">
      <c r="A729" s="5">
        <f>722</f>
      </c>
      <c r="B729" s="5" t="s">
        <v>691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x14ac:dyDescent="0.25">
      <c r="A730" s="5">
        <f>723</f>
      </c>
      <c r="B730" s="5" t="s">
        <v>692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x14ac:dyDescent="0.25">
      <c r="A731" s="5">
        <f>724</f>
      </c>
      <c r="B731" s="5" t="s">
        <v>693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x14ac:dyDescent="0.25">
      <c r="A732" s="5">
        <f>725</f>
      </c>
      <c r="B732" s="5" t="s">
        <v>694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x14ac:dyDescent="0.25">
      <c r="A733" s="5">
        <f>726</f>
      </c>
      <c r="B733" s="5" t="s">
        <v>695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x14ac:dyDescent="0.25">
      <c r="A734" s="5">
        <f>727</f>
      </c>
      <c r="B734" s="5" t="s">
        <v>696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x14ac:dyDescent="0.25">
      <c r="A735" s="5">
        <f>728</f>
      </c>
      <c r="B735" s="5" t="s">
        <v>697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x14ac:dyDescent="0.25">
      <c r="A736" s="5">
        <f>729</f>
      </c>
      <c r="B736" s="5" t="s">
        <v>698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x14ac:dyDescent="0.25">
      <c r="A737" s="5">
        <f>730</f>
      </c>
      <c r="B737" s="5" t="s">
        <v>699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x14ac:dyDescent="0.25">
      <c r="A738" s="5">
        <f>731</f>
      </c>
      <c r="B738" s="5" t="s">
        <v>700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x14ac:dyDescent="0.25">
      <c r="A739" s="5">
        <f>732</f>
      </c>
      <c r="B739" s="5" t="s">
        <v>701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x14ac:dyDescent="0.25">
      <c r="A740" s="5">
        <f>733</f>
      </c>
      <c r="B740" s="5" t="s">
        <v>702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x14ac:dyDescent="0.25">
      <c r="A741" s="5">
        <f>734</f>
      </c>
      <c r="B741" s="5" t="s">
        <v>703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x14ac:dyDescent="0.25">
      <c r="A742" s="5">
        <f>735</f>
      </c>
      <c r="B742" s="5" t="s">
        <v>703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x14ac:dyDescent="0.25">
      <c r="A743" s="5">
        <f>736</f>
      </c>
      <c r="B743" s="5" t="s">
        <v>704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x14ac:dyDescent="0.25">
      <c r="A744" s="5">
        <f>737</f>
      </c>
      <c r="B744" s="5" t="s">
        <v>705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x14ac:dyDescent="0.25">
      <c r="A745" s="5">
        <f>738</f>
      </c>
      <c r="B745" s="5" t="s">
        <v>706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x14ac:dyDescent="0.25">
      <c r="A746" s="5">
        <f>739</f>
      </c>
      <c r="B746" s="5" t="s">
        <v>707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x14ac:dyDescent="0.25">
      <c r="A747" s="5">
        <f>740</f>
      </c>
      <c r="B747" s="5" t="s">
        <v>708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x14ac:dyDescent="0.25">
      <c r="A748" s="5">
        <f>741</f>
      </c>
      <c r="B748" s="5" t="s">
        <v>709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x14ac:dyDescent="0.25">
      <c r="A749" s="5">
        <f>742</f>
      </c>
      <c r="B749" s="5" t="s">
        <v>710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x14ac:dyDescent="0.25">
      <c r="A750" s="5">
        <f>743</f>
      </c>
      <c r="B750" s="5" t="s">
        <v>711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x14ac:dyDescent="0.25">
      <c r="A751" s="5">
        <f>744</f>
      </c>
      <c r="B751" s="5" t="s">
        <v>712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x14ac:dyDescent="0.25">
      <c r="A752" s="5">
        <f>745</f>
      </c>
      <c r="B752" s="5" t="s">
        <v>712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x14ac:dyDescent="0.25">
      <c r="A753" s="5">
        <f>746</f>
      </c>
      <c r="B753" s="5" t="s">
        <v>713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x14ac:dyDescent="0.25">
      <c r="A754" s="5">
        <f>747</f>
      </c>
      <c r="B754" s="5" t="s">
        <v>713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x14ac:dyDescent="0.25">
      <c r="A755" s="5">
        <f>748</f>
      </c>
      <c r="B755" s="5" t="s">
        <v>714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x14ac:dyDescent="0.25">
      <c r="A756" s="5">
        <f>749</f>
      </c>
      <c r="B756" s="5" t="s">
        <v>714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x14ac:dyDescent="0.25">
      <c r="A757" s="5">
        <f>750</f>
      </c>
      <c r="B757" s="5" t="s">
        <v>715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x14ac:dyDescent="0.25">
      <c r="A758" s="5">
        <f>751</f>
      </c>
      <c r="B758" s="5" t="s">
        <v>715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x14ac:dyDescent="0.25">
      <c r="A759" s="5">
        <f>752</f>
      </c>
      <c r="B759" s="5" t="s">
        <v>716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x14ac:dyDescent="0.25">
      <c r="A760" s="5">
        <f>753</f>
      </c>
      <c r="B760" s="5" t="s">
        <v>716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x14ac:dyDescent="0.25">
      <c r="A761" s="5">
        <f>754</f>
      </c>
      <c r="B761" s="5" t="s">
        <v>717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x14ac:dyDescent="0.25">
      <c r="A762" s="5">
        <f>755</f>
      </c>
      <c r="B762" s="5" t="s">
        <v>717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x14ac:dyDescent="0.25">
      <c r="A763" s="5">
        <f>756</f>
      </c>
      <c r="B763" s="5" t="s">
        <v>718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x14ac:dyDescent="0.25">
      <c r="A764" s="5">
        <f>757</f>
      </c>
      <c r="B764" s="5" t="s">
        <v>718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x14ac:dyDescent="0.25">
      <c r="A765" s="5">
        <f>758</f>
      </c>
      <c r="B765" s="5" t="s">
        <v>719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x14ac:dyDescent="0.25">
      <c r="A766" s="5">
        <f>759</f>
      </c>
      <c r="B766" s="5" t="s">
        <v>719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x14ac:dyDescent="0.25">
      <c r="A767" s="5">
        <f>760</f>
      </c>
      <c r="B767" s="5" t="s">
        <v>720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x14ac:dyDescent="0.25">
      <c r="A768" s="5">
        <f>761</f>
      </c>
      <c r="B768" s="5" t="s">
        <v>720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x14ac:dyDescent="0.25">
      <c r="A769" s="5">
        <f>762</f>
      </c>
      <c r="B769" s="5" t="s">
        <v>721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x14ac:dyDescent="0.25">
      <c r="A770" s="5">
        <f>763</f>
      </c>
      <c r="B770" s="5" t="s">
        <v>721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x14ac:dyDescent="0.25">
      <c r="A771" s="5">
        <f>764</f>
      </c>
      <c r="B771" s="5" t="s">
        <v>722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x14ac:dyDescent="0.25">
      <c r="A772" s="5">
        <f>765</f>
      </c>
      <c r="B772" s="5" t="s">
        <v>722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x14ac:dyDescent="0.25">
      <c r="A773" s="5">
        <f>766</f>
      </c>
      <c r="B773" s="5" t="s">
        <v>723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x14ac:dyDescent="0.25">
      <c r="A774" s="5">
        <f>767</f>
      </c>
      <c r="B774" s="5" t="s">
        <v>723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x14ac:dyDescent="0.25">
      <c r="A775" s="5">
        <f>768</f>
      </c>
      <c r="B775" s="5" t="s">
        <v>724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x14ac:dyDescent="0.25">
      <c r="A776" s="5">
        <f>769</f>
      </c>
      <c r="B776" s="5" t="s">
        <v>724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x14ac:dyDescent="0.25">
      <c r="A777" s="5">
        <f>770</f>
      </c>
      <c r="B777" s="5" t="s">
        <v>725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x14ac:dyDescent="0.25">
      <c r="A778" s="5">
        <f>771</f>
      </c>
      <c r="B778" s="5" t="s">
        <v>725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x14ac:dyDescent="0.25">
      <c r="A779" s="5">
        <f>772</f>
      </c>
      <c r="B779" s="5" t="s">
        <v>726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x14ac:dyDescent="0.25">
      <c r="A780" s="5">
        <f>773</f>
      </c>
      <c r="B780" s="5" t="s">
        <v>726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x14ac:dyDescent="0.25">
      <c r="A781" s="5">
        <f>774</f>
      </c>
      <c r="B781" s="5" t="s">
        <v>727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x14ac:dyDescent="0.25">
      <c r="A782" s="5">
        <f>775</f>
      </c>
      <c r="B782" s="5" t="s">
        <v>728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x14ac:dyDescent="0.25">
      <c r="A783" s="5">
        <f>776</f>
      </c>
      <c r="B783" s="5" t="s">
        <v>729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x14ac:dyDescent="0.25">
      <c r="A784" s="5">
        <f>777</f>
      </c>
      <c r="B784" s="5" t="s">
        <v>730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x14ac:dyDescent="0.25">
      <c r="A785" s="5">
        <f>778</f>
      </c>
      <c r="B785" s="5" t="s">
        <v>731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x14ac:dyDescent="0.25">
      <c r="A786" s="5">
        <f>779</f>
      </c>
      <c r="B786" s="5" t="s">
        <v>732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x14ac:dyDescent="0.25">
      <c r="A787" s="5">
        <f>780</f>
      </c>
      <c r="B787" s="5" t="s">
        <v>733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x14ac:dyDescent="0.25">
      <c r="A788" s="5">
        <f>781</f>
      </c>
      <c r="B788" s="5" t="s">
        <v>734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x14ac:dyDescent="0.25">
      <c r="A789" s="5">
        <f>782</f>
      </c>
      <c r="B789" s="5" t="s">
        <v>735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x14ac:dyDescent="0.25">
      <c r="A790" s="5">
        <f>783</f>
      </c>
      <c r="B790" s="5" t="s">
        <v>736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x14ac:dyDescent="0.25">
      <c r="A791" s="5">
        <f>784</f>
      </c>
      <c r="B791" s="5" t="s">
        <v>737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x14ac:dyDescent="0.25">
      <c r="A792" s="5">
        <f>785</f>
      </c>
      <c r="B792" s="5" t="s">
        <v>738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x14ac:dyDescent="0.25">
      <c r="A793" s="5">
        <f>786</f>
      </c>
      <c r="B793" s="5" t="s">
        <v>739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x14ac:dyDescent="0.25">
      <c r="A794" s="5">
        <f>787</f>
      </c>
      <c r="B794" s="5" t="s">
        <v>740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x14ac:dyDescent="0.25">
      <c r="A795" s="5">
        <f>788</f>
      </c>
      <c r="B795" s="5" t="s">
        <v>741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x14ac:dyDescent="0.25">
      <c r="A796" s="5">
        <f>789</f>
      </c>
      <c r="B796" s="5" t="s">
        <v>742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x14ac:dyDescent="0.25">
      <c r="A797" s="5">
        <f>790</f>
      </c>
      <c r="B797" s="5" t="s">
        <v>743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x14ac:dyDescent="0.25">
      <c r="A798" s="5">
        <f>791</f>
      </c>
      <c r="B798" s="5" t="s">
        <v>743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x14ac:dyDescent="0.25">
      <c r="A799" s="5">
        <f>792</f>
      </c>
      <c r="B799" s="5" t="s">
        <v>744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x14ac:dyDescent="0.25">
      <c r="A800" s="5">
        <f>793</f>
      </c>
      <c r="B800" s="5" t="s">
        <v>744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x14ac:dyDescent="0.25">
      <c r="A801" s="5">
        <f>794</f>
      </c>
      <c r="B801" s="5" t="s">
        <v>745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x14ac:dyDescent="0.25">
      <c r="A802" s="5">
        <f>795</f>
      </c>
      <c r="B802" s="5" t="s">
        <v>745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x14ac:dyDescent="0.25">
      <c r="A803" s="5">
        <f>796</f>
      </c>
      <c r="B803" s="5" t="s">
        <v>746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x14ac:dyDescent="0.25">
      <c r="A804" s="5">
        <f>797</f>
      </c>
      <c r="B804" s="5" t="s">
        <v>747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x14ac:dyDescent="0.25">
      <c r="A805" s="5">
        <f>798</f>
      </c>
      <c r="B805" s="5" t="s">
        <v>748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x14ac:dyDescent="0.25">
      <c r="A806" s="5">
        <f>799</f>
      </c>
      <c r="B806" s="5" t="s">
        <v>749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x14ac:dyDescent="0.25">
      <c r="A807" s="5">
        <f>800</f>
      </c>
      <c r="B807" s="5" t="s">
        <v>750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x14ac:dyDescent="0.25">
      <c r="A808" s="5">
        <f>801</f>
      </c>
      <c r="B808" s="5" t="s">
        <v>751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x14ac:dyDescent="0.25">
      <c r="A809" s="5">
        <f>802</f>
      </c>
      <c r="B809" s="5" t="s">
        <v>752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x14ac:dyDescent="0.25">
      <c r="A810" s="5">
        <f>803</f>
      </c>
      <c r="B810" s="5" t="s">
        <v>753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x14ac:dyDescent="0.25">
      <c r="A811" s="5">
        <f>804</f>
      </c>
      <c r="B811" s="5" t="s">
        <v>754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x14ac:dyDescent="0.25">
      <c r="A812" s="5">
        <f>805</f>
      </c>
      <c r="B812" s="5" t="s">
        <v>755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x14ac:dyDescent="0.25">
      <c r="A813" s="5">
        <f>806</f>
      </c>
      <c r="B813" s="5" t="s">
        <v>756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x14ac:dyDescent="0.25">
      <c r="A814" s="5">
        <f>807</f>
      </c>
      <c r="B814" s="5" t="s">
        <v>756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x14ac:dyDescent="0.25">
      <c r="A815" s="5">
        <f>808</f>
      </c>
      <c r="B815" s="5" t="s">
        <v>757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x14ac:dyDescent="0.25">
      <c r="A816" s="5">
        <f>809</f>
      </c>
      <c r="B816" s="5" t="s">
        <v>758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x14ac:dyDescent="0.25">
      <c r="A817" s="5">
        <f>810</f>
      </c>
      <c r="B817" s="5" t="s">
        <v>759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x14ac:dyDescent="0.25">
      <c r="A818" s="5">
        <f>811</f>
      </c>
      <c r="B818" s="5" t="s">
        <v>760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x14ac:dyDescent="0.25">
      <c r="A819" s="5">
        <f>812</f>
      </c>
      <c r="B819" s="5" t="s">
        <v>761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x14ac:dyDescent="0.25">
      <c r="A820" s="5">
        <f>813</f>
      </c>
      <c r="B820" s="5" t="s">
        <v>762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x14ac:dyDescent="0.25">
      <c r="A821" s="5">
        <f>814</f>
      </c>
      <c r="B821" s="5" t="s">
        <v>763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x14ac:dyDescent="0.25">
      <c r="A822" s="5">
        <f>815</f>
      </c>
      <c r="B822" s="5" t="s">
        <v>764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x14ac:dyDescent="0.25">
      <c r="A823" s="5">
        <f>816</f>
      </c>
      <c r="B823" s="5" t="s">
        <v>765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x14ac:dyDescent="0.25">
      <c r="A824" s="5">
        <f>817</f>
      </c>
      <c r="B824" s="5" t="s">
        <v>766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x14ac:dyDescent="0.25">
      <c r="A825" s="5">
        <f>818</f>
      </c>
      <c r="B825" s="5" t="s">
        <v>767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x14ac:dyDescent="0.25">
      <c r="A826" s="5">
        <f>819</f>
      </c>
      <c r="B826" s="5" t="s">
        <v>768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x14ac:dyDescent="0.25">
      <c r="A827" s="5">
        <f>820</f>
      </c>
      <c r="B827" s="5" t="s">
        <v>769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x14ac:dyDescent="0.25">
      <c r="A828" s="5">
        <f>821</f>
      </c>
      <c r="B828" s="5" t="s">
        <v>770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x14ac:dyDescent="0.25">
      <c r="A829" s="5">
        <f>822</f>
      </c>
      <c r="B829" s="5" t="s">
        <v>771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x14ac:dyDescent="0.25">
      <c r="A830" s="5">
        <f>823</f>
      </c>
      <c r="B830" s="5" t="s">
        <v>772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x14ac:dyDescent="0.25">
      <c r="A831" s="5">
        <f>824</f>
      </c>
      <c r="B831" s="5" t="s">
        <v>773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x14ac:dyDescent="0.25">
      <c r="A832" s="5">
        <f>825</f>
      </c>
      <c r="B832" s="5" t="s">
        <v>774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x14ac:dyDescent="0.25">
      <c r="A833" s="5">
        <f>826</f>
      </c>
      <c r="B833" s="5" t="s">
        <v>775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x14ac:dyDescent="0.25">
      <c r="A834" s="5">
        <f>827</f>
      </c>
      <c r="B834" s="5" t="s">
        <v>776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x14ac:dyDescent="0.25">
      <c r="A835" s="5">
        <f>828</f>
      </c>
      <c r="B835" s="5" t="s">
        <v>777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x14ac:dyDescent="0.25">
      <c r="A836" s="5">
        <f>829</f>
      </c>
      <c r="B836" s="5" t="s">
        <v>778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x14ac:dyDescent="0.25">
      <c r="A837" s="5">
        <f>830</f>
      </c>
      <c r="B837" s="5" t="s">
        <v>779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x14ac:dyDescent="0.25">
      <c r="A838" s="5">
        <f>831</f>
      </c>
      <c r="B838" s="5" t="s">
        <v>780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x14ac:dyDescent="0.25">
      <c r="A839" s="5">
        <f>832</f>
      </c>
      <c r="B839" s="5" t="s">
        <v>781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x14ac:dyDescent="0.25">
      <c r="A840" s="5">
        <f>833</f>
      </c>
      <c r="B840" s="5" t="s">
        <v>782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x14ac:dyDescent="0.25">
      <c r="A841" s="5">
        <f>834</f>
      </c>
      <c r="B841" s="5" t="s">
        <v>783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x14ac:dyDescent="0.25">
      <c r="A842" s="5">
        <f>835</f>
      </c>
      <c r="B842" s="5" t="s">
        <v>784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x14ac:dyDescent="0.25">
      <c r="A843" s="5">
        <f>836</f>
      </c>
      <c r="B843" s="5" t="s">
        <v>785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x14ac:dyDescent="0.25">
      <c r="A844" s="5">
        <f>837</f>
      </c>
      <c r="B844" s="5" t="s">
        <v>786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x14ac:dyDescent="0.25">
      <c r="A845" s="5">
        <f>838</f>
      </c>
      <c r="B845" s="5" t="s">
        <v>787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x14ac:dyDescent="0.25">
      <c r="A846" s="5">
        <f>839</f>
      </c>
      <c r="B846" s="5" t="s">
        <v>788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x14ac:dyDescent="0.25">
      <c r="A847" s="5">
        <f>840</f>
      </c>
      <c r="B847" s="5" t="s">
        <v>789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x14ac:dyDescent="0.25">
      <c r="A848" s="5">
        <f>841</f>
      </c>
      <c r="B848" s="5" t="s">
        <v>790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x14ac:dyDescent="0.25">
      <c r="A849" s="5">
        <f>842</f>
      </c>
      <c r="B849" s="5" t="s">
        <v>791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x14ac:dyDescent="0.25">
      <c r="A850" s="5">
        <f>843</f>
      </c>
      <c r="B850" s="5" t="s">
        <v>792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x14ac:dyDescent="0.25">
      <c r="A851" s="5">
        <f>844</f>
      </c>
      <c r="B851" s="5" t="s">
        <v>793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x14ac:dyDescent="0.25">
      <c r="A852" s="5">
        <f>845</f>
      </c>
      <c r="B852" s="5" t="s">
        <v>794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x14ac:dyDescent="0.25">
      <c r="A853" s="5">
        <f>846</f>
      </c>
      <c r="B853" s="5" t="s">
        <v>795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x14ac:dyDescent="0.25">
      <c r="A854" s="5">
        <f>847</f>
      </c>
      <c r="B854" s="5" t="s">
        <v>796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x14ac:dyDescent="0.25">
      <c r="A855" s="5">
        <f>848</f>
      </c>
      <c r="B855" s="5" t="s">
        <v>797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x14ac:dyDescent="0.25">
      <c r="A856" s="5">
        <f>849</f>
      </c>
      <c r="B856" s="5" t="s">
        <v>798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x14ac:dyDescent="0.25">
      <c r="A857" s="5">
        <f>850</f>
      </c>
      <c r="B857" s="5" t="s">
        <v>799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x14ac:dyDescent="0.25">
      <c r="A858" s="5">
        <f>851</f>
      </c>
      <c r="B858" s="5" t="s">
        <v>800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x14ac:dyDescent="0.25">
      <c r="A859" s="5">
        <f>852</f>
      </c>
      <c r="B859" s="5" t="s">
        <v>801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x14ac:dyDescent="0.25">
      <c r="A860" s="5">
        <f>853</f>
      </c>
      <c r="B860" s="5" t="s">
        <v>802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x14ac:dyDescent="0.25">
      <c r="A861" s="5">
        <f>854</f>
      </c>
      <c r="B861" s="5" t="s">
        <v>803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x14ac:dyDescent="0.25">
      <c r="A862" s="5">
        <f>855</f>
      </c>
      <c r="B862" s="5" t="s">
        <v>804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x14ac:dyDescent="0.25">
      <c r="A863" s="5">
        <f>856</f>
      </c>
      <c r="B863" s="5" t="s">
        <v>805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x14ac:dyDescent="0.25">
      <c r="A864" s="5">
        <f>857</f>
      </c>
      <c r="B864" s="5" t="s">
        <v>806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x14ac:dyDescent="0.25">
      <c r="A865" s="5">
        <f>858</f>
      </c>
      <c r="B865" s="5" t="s">
        <v>807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x14ac:dyDescent="0.25">
      <c r="A866" s="5">
        <f>859</f>
      </c>
      <c r="B866" s="5" t="s">
        <v>808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x14ac:dyDescent="0.25">
      <c r="A867" s="5">
        <f>860</f>
      </c>
      <c r="B867" s="5" t="s">
        <v>809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x14ac:dyDescent="0.25">
      <c r="A868" s="5">
        <f>861</f>
      </c>
      <c r="B868" s="5" t="s">
        <v>810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x14ac:dyDescent="0.25">
      <c r="A869" s="5">
        <f>862</f>
      </c>
      <c r="B869" s="5" t="s">
        <v>811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x14ac:dyDescent="0.25">
      <c r="A870" s="5">
        <f>863</f>
      </c>
      <c r="B870" s="5" t="s">
        <v>812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x14ac:dyDescent="0.25">
      <c r="A871" s="5">
        <f>864</f>
      </c>
      <c r="B871" s="5" t="s">
        <v>813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x14ac:dyDescent="0.25">
      <c r="A872" s="5">
        <f>865</f>
      </c>
      <c r="B872" s="5" t="s">
        <v>814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x14ac:dyDescent="0.25">
      <c r="A873" s="5">
        <f>866</f>
      </c>
      <c r="B873" s="5" t="s">
        <v>815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x14ac:dyDescent="0.25">
      <c r="A874" s="5">
        <f>867</f>
      </c>
      <c r="B874" s="5" t="s">
        <v>816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x14ac:dyDescent="0.25">
      <c r="A875" s="5">
        <f>868</f>
      </c>
      <c r="B875" s="5" t="s">
        <v>817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x14ac:dyDescent="0.25">
      <c r="A876" s="5">
        <f>869</f>
      </c>
      <c r="B876" s="5" t="s">
        <v>818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x14ac:dyDescent="0.25">
      <c r="A877" s="5">
        <f>870</f>
      </c>
      <c r="B877" s="5" t="s">
        <v>819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x14ac:dyDescent="0.25">
      <c r="A878" s="5">
        <f>871</f>
      </c>
      <c r="B878" s="5" t="s">
        <v>820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x14ac:dyDescent="0.25">
      <c r="A879" s="5">
        <f>872</f>
      </c>
      <c r="B879" s="5" t="s">
        <v>821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x14ac:dyDescent="0.25">
      <c r="A880" s="5">
        <f>873</f>
      </c>
      <c r="B880" s="5" t="s">
        <v>822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x14ac:dyDescent="0.25">
      <c r="A881" s="5">
        <f>874</f>
      </c>
      <c r="B881" s="5" t="s">
        <v>823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x14ac:dyDescent="0.25">
      <c r="A882" s="5">
        <f>875</f>
      </c>
      <c r="B882" s="5" t="s">
        <v>824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x14ac:dyDescent="0.25">
      <c r="A883" s="5">
        <f>876</f>
      </c>
      <c r="B883" s="5" t="s">
        <v>825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x14ac:dyDescent="0.25">
      <c r="A884" s="5">
        <f>877</f>
      </c>
      <c r="B884" s="5" t="s">
        <v>826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x14ac:dyDescent="0.25">
      <c r="A885" s="5">
        <f>878</f>
      </c>
      <c r="B885" s="5" t="s">
        <v>827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x14ac:dyDescent="0.25">
      <c r="A886" s="5">
        <f>879</f>
      </c>
      <c r="B886" s="5" t="s">
        <v>828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x14ac:dyDescent="0.25">
      <c r="A887" s="5">
        <f>880</f>
      </c>
      <c r="B887" s="5" t="s">
        <v>829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x14ac:dyDescent="0.25">
      <c r="A888" s="5">
        <f>881</f>
      </c>
      <c r="B888" s="5" t="s">
        <v>830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x14ac:dyDescent="0.25">
      <c r="A889" s="5">
        <f>882</f>
      </c>
      <c r="B889" s="5" t="s">
        <v>831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x14ac:dyDescent="0.25">
      <c r="A890" s="5">
        <f>883</f>
      </c>
      <c r="B890" s="5" t="s">
        <v>832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x14ac:dyDescent="0.25">
      <c r="A891" s="5">
        <f>884</f>
      </c>
      <c r="B891" s="5" t="s">
        <v>832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x14ac:dyDescent="0.25">
      <c r="A892" s="5">
        <f>885</f>
      </c>
      <c r="B892" s="5" t="s">
        <v>833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x14ac:dyDescent="0.25">
      <c r="A893" s="5">
        <f>886</f>
      </c>
      <c r="B893" s="5" t="s">
        <v>834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x14ac:dyDescent="0.25">
      <c r="A894" s="5">
        <f>887</f>
      </c>
      <c r="B894" s="5" t="s">
        <v>835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x14ac:dyDescent="0.25">
      <c r="A895" s="5">
        <f>888</f>
      </c>
      <c r="B895" s="5" t="s">
        <v>836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x14ac:dyDescent="0.25">
      <c r="A896" s="5">
        <f>889</f>
      </c>
      <c r="B896" s="5" t="s">
        <v>837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x14ac:dyDescent="0.25">
      <c r="A897" s="5">
        <f>890</f>
      </c>
      <c r="B897" s="5" t="s">
        <v>838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x14ac:dyDescent="0.25">
      <c r="A898" s="5">
        <f>891</f>
      </c>
      <c r="B898" s="5" t="s">
        <v>839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x14ac:dyDescent="0.25">
      <c r="A899" s="5">
        <f>892</f>
      </c>
      <c r="B899" s="5" t="s">
        <v>840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x14ac:dyDescent="0.25">
      <c r="A900" s="5">
        <f>893</f>
      </c>
      <c r="B900" s="5" t="s">
        <v>840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x14ac:dyDescent="0.25">
      <c r="A901" s="5">
        <f>894</f>
      </c>
      <c r="B901" s="5" t="s">
        <v>841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x14ac:dyDescent="0.25">
      <c r="A902" s="5">
        <f>895</f>
      </c>
      <c r="B902" s="5" t="s">
        <v>841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x14ac:dyDescent="0.25">
      <c r="A903" s="5">
        <f>896</f>
      </c>
      <c r="B903" s="5" t="s">
        <v>842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x14ac:dyDescent="0.25">
      <c r="A904" s="5">
        <f>897</f>
      </c>
      <c r="B904" s="5" t="s">
        <v>842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x14ac:dyDescent="0.25">
      <c r="A905" s="5">
        <f>898</f>
      </c>
      <c r="B905" s="5" t="s">
        <v>843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x14ac:dyDescent="0.25">
      <c r="A906" s="5">
        <f>899</f>
      </c>
      <c r="B906" s="5" t="s">
        <v>844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x14ac:dyDescent="0.25">
      <c r="A907" s="5">
        <f>900</f>
      </c>
      <c r="B907" s="5" t="s">
        <v>844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x14ac:dyDescent="0.25">
      <c r="A908" s="5">
        <f>901</f>
      </c>
      <c r="B908" s="5" t="s">
        <v>845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x14ac:dyDescent="0.25">
      <c r="A909" s="5">
        <f>902</f>
      </c>
      <c r="B909" s="5" t="s">
        <v>845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x14ac:dyDescent="0.25">
      <c r="A910" s="5">
        <f>903</f>
      </c>
      <c r="B910" s="5" t="s">
        <v>846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x14ac:dyDescent="0.25">
      <c r="A911" s="5">
        <f>904</f>
      </c>
      <c r="B911" s="5" t="s">
        <v>846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x14ac:dyDescent="0.25">
      <c r="A912" s="5">
        <f>905</f>
      </c>
      <c r="B912" s="5" t="s">
        <v>847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x14ac:dyDescent="0.25">
      <c r="A913" s="5">
        <f>906</f>
      </c>
      <c r="B913" s="5" t="s">
        <v>847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x14ac:dyDescent="0.25">
      <c r="A914" s="5">
        <f>907</f>
      </c>
      <c r="B914" s="5" t="s">
        <v>848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x14ac:dyDescent="0.25">
      <c r="A915" s="5">
        <f>908</f>
      </c>
      <c r="B915" s="5" t="s">
        <v>849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x14ac:dyDescent="0.25">
      <c r="A916" s="5">
        <f>909</f>
      </c>
      <c r="B916" s="5" t="s">
        <v>849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x14ac:dyDescent="0.25">
      <c r="A917" s="5">
        <f>910</f>
      </c>
      <c r="B917" s="5" t="s">
        <v>850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x14ac:dyDescent="0.25">
      <c r="A918" s="5">
        <f>911</f>
      </c>
      <c r="B918" s="5" t="s">
        <v>851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x14ac:dyDescent="0.25">
      <c r="A919" s="5">
        <f>912</f>
      </c>
      <c r="B919" s="5" t="s">
        <v>852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x14ac:dyDescent="0.25">
      <c r="A920" s="5">
        <f>913</f>
      </c>
      <c r="B920" s="5" t="s">
        <v>852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x14ac:dyDescent="0.25">
      <c r="A921" s="5">
        <f>914</f>
      </c>
      <c r="B921" s="5" t="s">
        <v>853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x14ac:dyDescent="0.25">
      <c r="A922" s="5">
        <f>915</f>
      </c>
      <c r="B922" s="5" t="s">
        <v>853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x14ac:dyDescent="0.25">
      <c r="A923" s="5">
        <f>916</f>
      </c>
      <c r="B923" s="5" t="s">
        <v>854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x14ac:dyDescent="0.25">
      <c r="A924" s="5">
        <f>917</f>
      </c>
      <c r="B924" s="5" t="s">
        <v>854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x14ac:dyDescent="0.25">
      <c r="A925" s="5">
        <f>918</f>
      </c>
      <c r="B925" s="5" t="s">
        <v>855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x14ac:dyDescent="0.25">
      <c r="A926" s="5">
        <f>919</f>
      </c>
      <c r="B926" s="5" t="s">
        <v>855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x14ac:dyDescent="0.25">
      <c r="A927" s="5">
        <f>920</f>
      </c>
      <c r="B927" s="5" t="s">
        <v>856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x14ac:dyDescent="0.25">
      <c r="A928" s="5">
        <f>921</f>
      </c>
      <c r="B928" s="5" t="s">
        <v>856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x14ac:dyDescent="0.25">
      <c r="A929" s="5">
        <f>922</f>
      </c>
      <c r="B929" s="5" t="s">
        <v>857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x14ac:dyDescent="0.25">
      <c r="A930" s="5">
        <f>923</f>
      </c>
      <c r="B930" s="5" t="s">
        <v>857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x14ac:dyDescent="0.25">
      <c r="A931" s="5">
        <f>924</f>
      </c>
      <c r="B931" s="5" t="s">
        <v>858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x14ac:dyDescent="0.25">
      <c r="A932" s="5">
        <f>925</f>
      </c>
      <c r="B932" s="5" t="s">
        <v>858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x14ac:dyDescent="0.25">
      <c r="A933" s="5">
        <f>926</f>
      </c>
      <c r="B933" s="5" t="s">
        <v>859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x14ac:dyDescent="0.25">
      <c r="A934" s="5">
        <f>927</f>
      </c>
      <c r="B934" s="5" t="s">
        <v>859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x14ac:dyDescent="0.25">
      <c r="A935" s="5">
        <f>928</f>
      </c>
      <c r="B935" s="5" t="s">
        <v>860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x14ac:dyDescent="0.25">
      <c r="A936" s="5">
        <f>929</f>
      </c>
      <c r="B936" s="5" t="s">
        <v>860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x14ac:dyDescent="0.25">
      <c r="A937" s="5">
        <f>930</f>
      </c>
      <c r="B937" s="5" t="s">
        <v>861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x14ac:dyDescent="0.25">
      <c r="A938" s="5">
        <f>931</f>
      </c>
      <c r="B938" s="5" t="s">
        <v>861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x14ac:dyDescent="0.25">
      <c r="A939" s="5">
        <f>932</f>
      </c>
      <c r="B939" s="5" t="s">
        <v>862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x14ac:dyDescent="0.25">
      <c r="A940" s="5">
        <f>933</f>
      </c>
      <c r="B940" s="5" t="s">
        <v>862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x14ac:dyDescent="0.25">
      <c r="A941" s="5">
        <f>934</f>
      </c>
      <c r="B941" s="5" t="s">
        <v>863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x14ac:dyDescent="0.25">
      <c r="A942" s="5">
        <f>935</f>
      </c>
      <c r="B942" s="5" t="s">
        <v>863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x14ac:dyDescent="0.25">
      <c r="A943" s="5">
        <f>936</f>
      </c>
      <c r="B943" s="5" t="s">
        <v>864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x14ac:dyDescent="0.25">
      <c r="A944" s="5">
        <f>937</f>
      </c>
      <c r="B944" s="5" t="s">
        <v>864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x14ac:dyDescent="0.25">
      <c r="A945" s="5">
        <f>938</f>
      </c>
      <c r="B945" s="5" t="s">
        <v>865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x14ac:dyDescent="0.25">
      <c r="A946" s="5">
        <f>939</f>
      </c>
      <c r="B946" s="5" t="s">
        <v>865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x14ac:dyDescent="0.25">
      <c r="A947" s="5">
        <f>940</f>
      </c>
      <c r="B947" s="5" t="s">
        <v>866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x14ac:dyDescent="0.25">
      <c r="A948" s="5">
        <f>941</f>
      </c>
      <c r="B948" s="5" t="s">
        <v>866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x14ac:dyDescent="0.25">
      <c r="A949" s="5">
        <f>942</f>
      </c>
      <c r="B949" s="5" t="s">
        <v>867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x14ac:dyDescent="0.25">
      <c r="A950" s="5">
        <f>943</f>
      </c>
      <c r="B950" s="5" t="s">
        <v>867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x14ac:dyDescent="0.25">
      <c r="A951" s="5">
        <f>944</f>
      </c>
      <c r="B951" s="5" t="s">
        <v>868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x14ac:dyDescent="0.25">
      <c r="A952" s="5">
        <f>945</f>
      </c>
      <c r="B952" s="5" t="s">
        <v>868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x14ac:dyDescent="0.25">
      <c r="A953" s="5">
        <f>946</f>
      </c>
      <c r="B953" s="5" t="s">
        <v>869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x14ac:dyDescent="0.25">
      <c r="A954" s="5">
        <f>947</f>
      </c>
      <c r="B954" s="5" t="s">
        <v>869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x14ac:dyDescent="0.25">
      <c r="A955" s="5">
        <f>948</f>
      </c>
      <c r="B955" s="5" t="s">
        <v>870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x14ac:dyDescent="0.25">
      <c r="A956" s="5">
        <f>949</f>
      </c>
      <c r="B956" s="5" t="s">
        <v>870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x14ac:dyDescent="0.25">
      <c r="A957" s="5">
        <f>950</f>
      </c>
      <c r="B957" s="5" t="s">
        <v>871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x14ac:dyDescent="0.25">
      <c r="A958" s="5">
        <f>951</f>
      </c>
      <c r="B958" s="5" t="s">
        <v>871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x14ac:dyDescent="0.25">
      <c r="A959" s="5">
        <f>952</f>
      </c>
      <c r="B959" s="5" t="s">
        <v>872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x14ac:dyDescent="0.25">
      <c r="A960" s="5">
        <f>953</f>
      </c>
      <c r="B960" s="5" t="s">
        <v>872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x14ac:dyDescent="0.25">
      <c r="A961" s="5">
        <f>954</f>
      </c>
      <c r="B961" s="5" t="s">
        <v>873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x14ac:dyDescent="0.25">
      <c r="A962" s="5">
        <f>955</f>
      </c>
      <c r="B962" s="5" t="s">
        <v>873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x14ac:dyDescent="0.25">
      <c r="A963" s="5">
        <f>956</f>
      </c>
      <c r="B963" s="5" t="s">
        <v>874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x14ac:dyDescent="0.25">
      <c r="A964" s="5">
        <f>957</f>
      </c>
      <c r="B964" s="5" t="s">
        <v>874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x14ac:dyDescent="0.25">
      <c r="A965" s="5">
        <f>958</f>
      </c>
      <c r="B965" s="5" t="s">
        <v>875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x14ac:dyDescent="0.25">
      <c r="A966" s="5">
        <f>959</f>
      </c>
      <c r="B966" s="5" t="s">
        <v>875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x14ac:dyDescent="0.25">
      <c r="A967" s="5">
        <f>960</f>
      </c>
      <c r="B967" s="5" t="s">
        <v>876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x14ac:dyDescent="0.25">
      <c r="A968" s="5">
        <f>961</f>
      </c>
      <c r="B968" s="5" t="s">
        <v>876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x14ac:dyDescent="0.25">
      <c r="A969" s="5">
        <f>962</f>
      </c>
      <c r="B969" s="5" t="s">
        <v>877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x14ac:dyDescent="0.25">
      <c r="A970" s="5">
        <f>963</f>
      </c>
      <c r="B970" s="5" t="s">
        <v>877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x14ac:dyDescent="0.25">
      <c r="A971" s="5">
        <f>964</f>
      </c>
      <c r="B971" s="5" t="s">
        <v>878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x14ac:dyDescent="0.25">
      <c r="A972" s="5">
        <f>965</f>
      </c>
      <c r="B972" s="5" t="s">
        <v>878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x14ac:dyDescent="0.25">
      <c r="A973" s="5">
        <f>966</f>
      </c>
      <c r="B973" s="5" t="s">
        <v>879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x14ac:dyDescent="0.25">
      <c r="A974" s="5">
        <f>967</f>
      </c>
      <c r="B974" s="5" t="s">
        <v>879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x14ac:dyDescent="0.25">
      <c r="A975" s="5">
        <f>968</f>
      </c>
      <c r="B975" s="5" t="s">
        <v>880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x14ac:dyDescent="0.25">
      <c r="A976" s="5">
        <f>969</f>
      </c>
      <c r="B976" s="5" t="s">
        <v>880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x14ac:dyDescent="0.25">
      <c r="A977" s="5">
        <f>970</f>
      </c>
      <c r="B977" s="5" t="s">
        <v>881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x14ac:dyDescent="0.25">
      <c r="A978" s="5">
        <f>971</f>
      </c>
      <c r="B978" s="5" t="s">
        <v>881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x14ac:dyDescent="0.25">
      <c r="A979" s="5">
        <f>972</f>
      </c>
      <c r="B979" s="5" t="s">
        <v>882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x14ac:dyDescent="0.25">
      <c r="A980" s="5">
        <f>973</f>
      </c>
      <c r="B980" s="5" t="s">
        <v>882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x14ac:dyDescent="0.25">
      <c r="A981" s="5">
        <f>974</f>
      </c>
      <c r="B981" s="5" t="s">
        <v>883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x14ac:dyDescent="0.25">
      <c r="A982" s="5">
        <f>975</f>
      </c>
      <c r="B982" s="5" t="s">
        <v>883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x14ac:dyDescent="0.25">
      <c r="A983" s="5">
        <f>976</f>
      </c>
      <c r="B983" s="5" t="s">
        <v>884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x14ac:dyDescent="0.25">
      <c r="A984" s="5">
        <f>977</f>
      </c>
      <c r="B984" s="5" t="s">
        <v>884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x14ac:dyDescent="0.25">
      <c r="A985" s="5">
        <f>978</f>
      </c>
      <c r="B985" s="5" t="s">
        <v>885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x14ac:dyDescent="0.25">
      <c r="A986" s="5">
        <f>979</f>
      </c>
      <c r="B986" s="5" t="s">
        <v>885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x14ac:dyDescent="0.25">
      <c r="A987" s="5">
        <f>980</f>
      </c>
      <c r="B987" s="5" t="s">
        <v>886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x14ac:dyDescent="0.25">
      <c r="A988" s="5">
        <f>981</f>
      </c>
      <c r="B988" s="5" t="s">
        <v>886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x14ac:dyDescent="0.25">
      <c r="A989" s="5">
        <f>982</f>
      </c>
      <c r="B989" s="5" t="s">
        <v>887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x14ac:dyDescent="0.25">
      <c r="A990" s="5">
        <f>983</f>
      </c>
      <c r="B990" s="5" t="s">
        <v>887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x14ac:dyDescent="0.25">
      <c r="A991" s="5">
        <f>984</f>
      </c>
      <c r="B991" s="5" t="s">
        <v>888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x14ac:dyDescent="0.25">
      <c r="A992" s="5">
        <f>985</f>
      </c>
      <c r="B992" s="5" t="s">
        <v>888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x14ac:dyDescent="0.25">
      <c r="A993" s="5">
        <f>986</f>
      </c>
      <c r="B993" s="5" t="s">
        <v>889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x14ac:dyDescent="0.25">
      <c r="A994" s="5">
        <f>987</f>
      </c>
      <c r="B994" s="5" t="s">
        <v>889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x14ac:dyDescent="0.25">
      <c r="A995" s="5">
        <f>988</f>
      </c>
      <c r="B995" s="5" t="s">
        <v>890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x14ac:dyDescent="0.25">
      <c r="A996" s="5">
        <f>989</f>
      </c>
      <c r="B996" s="5" t="s">
        <v>890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x14ac:dyDescent="0.25">
      <c r="A997" s="5">
        <f>990</f>
      </c>
      <c r="B997" s="5" t="s">
        <v>891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x14ac:dyDescent="0.25">
      <c r="A998" s="5">
        <f>991</f>
      </c>
      <c r="B998" s="5" t="s">
        <v>891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x14ac:dyDescent="0.25">
      <c r="A999" s="5">
        <f>992</f>
      </c>
      <c r="B999" s="5" t="s">
        <v>892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x14ac:dyDescent="0.25">
      <c r="A1000" s="5">
        <f>993</f>
      </c>
      <c r="B1000" s="5" t="s">
        <v>892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x14ac:dyDescent="0.25">
      <c r="A1001" s="5">
        <f>994</f>
      </c>
      <c r="B1001" s="5" t="s">
        <v>893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x14ac:dyDescent="0.25">
      <c r="A1002" s="5">
        <f>995</f>
      </c>
      <c r="B1002" s="5" t="s">
        <v>893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x14ac:dyDescent="0.25">
      <c r="A1003" s="5">
        <f>996</f>
      </c>
      <c r="B1003" s="5" t="s">
        <v>894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x14ac:dyDescent="0.25">
      <c r="A1004" s="5">
        <f>997</f>
      </c>
      <c r="B1004" s="5" t="s">
        <v>894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x14ac:dyDescent="0.25">
      <c r="A1005" s="5">
        <f>998</f>
      </c>
      <c r="B1005" s="5" t="s">
        <v>895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x14ac:dyDescent="0.25">
      <c r="A1006" s="5">
        <f>999</f>
      </c>
      <c r="B1006" s="5" t="s">
        <v>895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x14ac:dyDescent="0.25">
      <c r="A1007" s="5">
        <f>1000</f>
      </c>
      <c r="B1007" s="5" t="s">
        <v>896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x14ac:dyDescent="0.25">
      <c r="A1008" s="5">
        <f>1001</f>
      </c>
      <c r="B1008" s="5" t="s">
        <v>896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 x14ac:dyDescent="0.25">
      <c r="A1009" s="5">
        <f>1002</f>
      </c>
      <c r="B1009" s="5" t="s">
        <v>897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 x14ac:dyDescent="0.25">
      <c r="A1010" s="5">
        <f>1003</f>
      </c>
      <c r="B1010" s="5" t="s">
        <v>897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x14ac:dyDescent="0.25">
      <c r="A1011" s="5">
        <f>1004</f>
      </c>
      <c r="B1011" s="5" t="s">
        <v>898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x14ac:dyDescent="0.25">
      <c r="A1012" s="5">
        <f>1005</f>
      </c>
      <c r="B1012" s="5" t="s">
        <v>898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 x14ac:dyDescent="0.25">
      <c r="A1013" s="5">
        <f>1006</f>
      </c>
      <c r="B1013" s="5" t="s">
        <v>899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x14ac:dyDescent="0.25">
      <c r="A1014" s="5">
        <f>1007</f>
      </c>
      <c r="B1014" s="5" t="s">
        <v>899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:22" x14ac:dyDescent="0.25">
      <c r="A1015" s="5">
        <f>1008</f>
      </c>
      <c r="B1015" s="5" t="s">
        <v>900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 x14ac:dyDescent="0.25">
      <c r="A1016" s="5">
        <f>1009</f>
      </c>
      <c r="B1016" s="5" t="s">
        <v>900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x14ac:dyDescent="0.25">
      <c r="A1017" s="5">
        <f>1010</f>
      </c>
      <c r="B1017" s="5" t="s">
        <v>901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 x14ac:dyDescent="0.25">
      <c r="A1018" s="5">
        <f>1011</f>
      </c>
      <c r="B1018" s="5" t="s">
        <v>901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:22" x14ac:dyDescent="0.25">
      <c r="A1019" s="5">
        <f>1012</f>
      </c>
      <c r="B1019" s="5" t="s">
        <v>902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x14ac:dyDescent="0.25">
      <c r="A1020" s="5">
        <f>1013</f>
      </c>
      <c r="B1020" s="5" t="s">
        <v>902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 x14ac:dyDescent="0.25">
      <c r="A1021" s="5">
        <f>1014</f>
      </c>
      <c r="B1021" s="5" t="s">
        <v>903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 x14ac:dyDescent="0.25">
      <c r="A1022" s="5">
        <f>1015</f>
      </c>
      <c r="B1022" s="5" t="s">
        <v>903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x14ac:dyDescent="0.25">
      <c r="A1023" s="5">
        <f>1016</f>
      </c>
      <c r="B1023" s="5" t="s">
        <v>904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x14ac:dyDescent="0.25">
      <c r="A1024" s="5">
        <f>1017</f>
      </c>
      <c r="B1024" s="5" t="s">
        <v>904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x14ac:dyDescent="0.25">
      <c r="A1025" s="5">
        <f>1018</f>
      </c>
      <c r="B1025" s="5" t="s">
        <v>905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x14ac:dyDescent="0.25">
      <c r="A1026" s="5">
        <f>1019</f>
      </c>
      <c r="B1026" s="5" t="s">
        <v>906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 x14ac:dyDescent="0.25">
      <c r="A1027" s="5">
        <f>1020</f>
      </c>
      <c r="B1027" s="5" t="s">
        <v>907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 x14ac:dyDescent="0.25">
      <c r="A1028" s="5">
        <f>1021</f>
      </c>
      <c r="B1028" s="5" t="s">
        <v>908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x14ac:dyDescent="0.25">
      <c r="A1029" s="5">
        <f>1022</f>
      </c>
      <c r="B1029" s="5" t="s">
        <v>909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x14ac:dyDescent="0.25">
      <c r="A1030" s="5">
        <f>1023</f>
      </c>
      <c r="B1030" s="5" t="s">
        <v>909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x14ac:dyDescent="0.25">
      <c r="A1031" s="5">
        <f>1024</f>
      </c>
      <c r="B1031" s="5" t="s">
        <v>910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x14ac:dyDescent="0.25">
      <c r="A1032" s="5">
        <f>1025</f>
      </c>
      <c r="B1032" s="5" t="s">
        <v>910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x14ac:dyDescent="0.25">
      <c r="A1033" s="5">
        <f>1026</f>
      </c>
      <c r="B1033" s="5" t="s">
        <v>911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x14ac:dyDescent="0.25">
      <c r="A1034" s="5">
        <f>1027</f>
      </c>
      <c r="B1034" s="5" t="s">
        <v>911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x14ac:dyDescent="0.25">
      <c r="A1035" s="5">
        <f>1028</f>
      </c>
      <c r="B1035" s="5" t="s">
        <v>912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x14ac:dyDescent="0.25">
      <c r="A1036" s="5">
        <f>1029</f>
      </c>
      <c r="B1036" s="5" t="s">
        <v>912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x14ac:dyDescent="0.25">
      <c r="A1037" s="5">
        <f>1030</f>
      </c>
      <c r="B1037" s="5" t="s">
        <v>913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x14ac:dyDescent="0.25">
      <c r="A1038" s="5">
        <f>1031</f>
      </c>
      <c r="B1038" s="5" t="s">
        <v>913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x14ac:dyDescent="0.25">
      <c r="A1039" s="5">
        <f>1032</f>
      </c>
      <c r="B1039" s="5" t="s">
        <v>914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x14ac:dyDescent="0.25">
      <c r="A1040" s="5">
        <f>1033</f>
      </c>
      <c r="B1040" s="5" t="s">
        <v>914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x14ac:dyDescent="0.25">
      <c r="A1041" s="5">
        <f>1034</f>
      </c>
      <c r="B1041" s="5" t="s">
        <v>915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x14ac:dyDescent="0.25">
      <c r="A1042" s="5">
        <f>1035</f>
      </c>
      <c r="B1042" s="5" t="s">
        <v>915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x14ac:dyDescent="0.25">
      <c r="A1043" s="5">
        <f>1036</f>
      </c>
      <c r="B1043" s="5" t="s">
        <v>916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x14ac:dyDescent="0.25">
      <c r="A1044" s="5">
        <f>1037</f>
      </c>
      <c r="B1044" s="5" t="s">
        <v>917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x14ac:dyDescent="0.25">
      <c r="A1045" s="5">
        <f>1038</f>
      </c>
      <c r="B1045" s="5" t="s">
        <v>918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x14ac:dyDescent="0.25">
      <c r="A1046" s="5">
        <f>1039</f>
      </c>
      <c r="B1046" s="5" t="s">
        <v>919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x14ac:dyDescent="0.25">
      <c r="A1047" s="5">
        <f>1040</f>
      </c>
      <c r="B1047" s="5" t="s">
        <v>920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x14ac:dyDescent="0.25">
      <c r="A1048" s="5">
        <f>1041</f>
      </c>
      <c r="B1048" s="5" t="s">
        <v>921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x14ac:dyDescent="0.25">
      <c r="A1049" s="5">
        <f>1042</f>
      </c>
      <c r="B1049" s="5" t="s">
        <v>922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x14ac:dyDescent="0.25">
      <c r="A1050" s="5">
        <f>1043</f>
      </c>
      <c r="B1050" s="5" t="s">
        <v>923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x14ac:dyDescent="0.25">
      <c r="A1051" s="5">
        <f>1044</f>
      </c>
      <c r="B1051" s="5" t="s">
        <v>924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x14ac:dyDescent="0.25">
      <c r="A1052" s="5">
        <f>1045</f>
      </c>
      <c r="B1052" s="5" t="s">
        <v>924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x14ac:dyDescent="0.25">
      <c r="A1053" s="5">
        <f>1046</f>
      </c>
      <c r="B1053" s="5" t="s">
        <v>925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x14ac:dyDescent="0.25">
      <c r="A1054" s="5">
        <f>1047</f>
      </c>
      <c r="B1054" s="5" t="s">
        <v>925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x14ac:dyDescent="0.25">
      <c r="A1055" s="5">
        <f>1048</f>
      </c>
      <c r="B1055" s="5" t="s">
        <v>926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x14ac:dyDescent="0.25">
      <c r="A1056" s="5">
        <f>1049</f>
      </c>
      <c r="B1056" s="5" t="s">
        <v>926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x14ac:dyDescent="0.25">
      <c r="A1057" s="5">
        <f>1050</f>
      </c>
      <c r="B1057" s="5" t="s">
        <v>927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x14ac:dyDescent="0.25">
      <c r="A1058" s="5">
        <f>1051</f>
      </c>
      <c r="B1058" s="5" t="s">
        <v>927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x14ac:dyDescent="0.25">
      <c r="A1059" s="5">
        <f>1052</f>
      </c>
      <c r="B1059" s="5" t="s">
        <v>928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x14ac:dyDescent="0.25">
      <c r="A1060" s="5">
        <f>1053</f>
      </c>
      <c r="B1060" s="5" t="s">
        <v>928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x14ac:dyDescent="0.25">
      <c r="A1061" s="5">
        <f>1054</f>
      </c>
      <c r="B1061" s="5" t="s">
        <v>929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x14ac:dyDescent="0.25">
      <c r="A1062" s="5">
        <f>1055</f>
      </c>
      <c r="B1062" s="5" t="s">
        <v>929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x14ac:dyDescent="0.25">
      <c r="A1063" s="5">
        <f>1056</f>
      </c>
      <c r="B1063" s="5" t="s">
        <v>930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 x14ac:dyDescent="0.25">
      <c r="A1064" s="5">
        <f>1057</f>
      </c>
      <c r="B1064" s="5" t="s">
        <v>930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x14ac:dyDescent="0.25">
      <c r="A1065" s="5">
        <f>1058</f>
      </c>
      <c r="B1065" s="5" t="s">
        <v>931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x14ac:dyDescent="0.25">
      <c r="A1066" s="5">
        <f>1059</f>
      </c>
      <c r="B1066" s="5" t="s">
        <v>931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:22" x14ac:dyDescent="0.25">
      <c r="A1067" s="5">
        <f>1060</f>
      </c>
      <c r="B1067" s="5" t="s">
        <v>932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x14ac:dyDescent="0.25">
      <c r="A1068" s="5">
        <f>1061</f>
      </c>
      <c r="B1068" s="5" t="s">
        <v>932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x14ac:dyDescent="0.25">
      <c r="A1069" s="5">
        <f>1062</f>
      </c>
      <c r="B1069" s="5" t="s">
        <v>933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x14ac:dyDescent="0.25">
      <c r="A1070" s="5">
        <f>1063</f>
      </c>
      <c r="B1070" s="5" t="s">
        <v>933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x14ac:dyDescent="0.25">
      <c r="A1071" s="5">
        <f>1064</f>
      </c>
      <c r="B1071" s="5" t="s">
        <v>934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x14ac:dyDescent="0.25">
      <c r="A1072" s="5">
        <f>1065</f>
      </c>
      <c r="B1072" s="5" t="s">
        <v>934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 x14ac:dyDescent="0.25">
      <c r="A1073" s="5">
        <f>1066</f>
      </c>
      <c r="B1073" s="5" t="s">
        <v>935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x14ac:dyDescent="0.25">
      <c r="A1074" s="5">
        <f>1067</f>
      </c>
      <c r="B1074" s="5" t="s">
        <v>935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 x14ac:dyDescent="0.25">
      <c r="A1075" s="5">
        <f>1068</f>
      </c>
      <c r="B1075" s="5" t="s">
        <v>936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 x14ac:dyDescent="0.25">
      <c r="A1076" s="5">
        <f>1069</f>
      </c>
      <c r="B1076" s="5" t="s">
        <v>936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x14ac:dyDescent="0.25">
      <c r="A1077" s="5">
        <f>1070</f>
      </c>
      <c r="B1077" s="5" t="s">
        <v>937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 x14ac:dyDescent="0.25">
      <c r="A1078" s="5">
        <f>1071</f>
      </c>
      <c r="B1078" s="5" t="s">
        <v>937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 x14ac:dyDescent="0.25">
      <c r="A1079" s="5">
        <f>1072</f>
      </c>
      <c r="B1079" s="5" t="s">
        <v>938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x14ac:dyDescent="0.25">
      <c r="A1080" s="5">
        <f>1073</f>
      </c>
      <c r="B1080" s="5" t="s">
        <v>938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 x14ac:dyDescent="0.25">
      <c r="A1081" s="5">
        <f>1074</f>
      </c>
      <c r="B1081" s="5" t="s">
        <v>939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 x14ac:dyDescent="0.25">
      <c r="A1082" s="5">
        <f>1075</f>
      </c>
      <c r="B1082" s="5" t="s">
        <v>939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x14ac:dyDescent="0.25">
      <c r="A1083" s="5">
        <f>1076</f>
      </c>
      <c r="B1083" s="5" t="s">
        <v>940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 x14ac:dyDescent="0.25">
      <c r="A1084" s="5">
        <f>1077</f>
      </c>
      <c r="B1084" s="5" t="s">
        <v>940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 x14ac:dyDescent="0.25">
      <c r="A1085" s="5">
        <f>1078</f>
      </c>
      <c r="B1085" s="5" t="s">
        <v>941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x14ac:dyDescent="0.25">
      <c r="A1086" s="5">
        <f>1079</f>
      </c>
      <c r="B1086" s="5" t="s">
        <v>941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 x14ac:dyDescent="0.25">
      <c r="A1087" s="5">
        <f>1080</f>
      </c>
      <c r="B1087" s="5" t="s">
        <v>942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 x14ac:dyDescent="0.25">
      <c r="A1088" s="5">
        <f>1081</f>
      </c>
      <c r="B1088" s="5" t="s">
        <v>942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x14ac:dyDescent="0.25">
      <c r="A1089" s="5">
        <f>1082</f>
      </c>
      <c r="B1089" s="5" t="s">
        <v>943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 x14ac:dyDescent="0.25">
      <c r="A1090" s="5">
        <f>1083</f>
      </c>
      <c r="B1090" s="5" t="s">
        <v>943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x14ac:dyDescent="0.25">
      <c r="A1091" s="5">
        <f>1084</f>
      </c>
      <c r="B1091" s="5" t="s">
        <v>944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x14ac:dyDescent="0.25">
      <c r="A1092" s="5">
        <f>1085</f>
      </c>
      <c r="B1092" s="5" t="s">
        <v>944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x14ac:dyDescent="0.25">
      <c r="A1093" s="5">
        <f>1086</f>
      </c>
      <c r="B1093" s="5" t="s">
        <v>945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x14ac:dyDescent="0.25">
      <c r="A1094" s="5">
        <f>1087</f>
      </c>
      <c r="B1094" s="5" t="s">
        <v>945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x14ac:dyDescent="0.25">
      <c r="A1095" s="5">
        <f>1088</f>
      </c>
      <c r="B1095" s="5" t="s">
        <v>946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 x14ac:dyDescent="0.25">
      <c r="A1096" s="5">
        <f>1089</f>
      </c>
      <c r="B1096" s="5" t="s">
        <v>946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 x14ac:dyDescent="0.25">
      <c r="A1097" s="5">
        <f>1090</f>
      </c>
      <c r="B1097" s="5" t="s">
        <v>947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x14ac:dyDescent="0.25">
      <c r="A1098" s="5">
        <f>1091</f>
      </c>
      <c r="B1098" s="5" t="s">
        <v>947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x14ac:dyDescent="0.25">
      <c r="A1099" s="5">
        <f>1092</f>
      </c>
      <c r="B1099" s="5" t="s">
        <v>948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 x14ac:dyDescent="0.25">
      <c r="A1100" s="5">
        <f>1093</f>
      </c>
      <c r="B1100" s="5" t="s">
        <v>948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x14ac:dyDescent="0.25">
      <c r="A1101" s="5">
        <f>1094</f>
      </c>
      <c r="B1101" s="5" t="s">
        <v>949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x14ac:dyDescent="0.25">
      <c r="A1102" s="5">
        <f>1095</f>
      </c>
      <c r="B1102" s="5" t="s">
        <v>949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x14ac:dyDescent="0.25">
      <c r="A1103" s="5">
        <f>1096</f>
      </c>
      <c r="B1103" s="5" t="s">
        <v>950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x14ac:dyDescent="0.25">
      <c r="A1104" s="5">
        <f>1097</f>
      </c>
      <c r="B1104" s="5" t="s">
        <v>950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x14ac:dyDescent="0.25">
      <c r="A1105" s="5">
        <f>1098</f>
      </c>
      <c r="B1105" s="5" t="s">
        <v>951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x14ac:dyDescent="0.25">
      <c r="A1106" s="5">
        <f>1099</f>
      </c>
      <c r="B1106" s="5" t="s">
        <v>951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x14ac:dyDescent="0.25">
      <c r="A1107" s="5">
        <f>1100</f>
      </c>
      <c r="B1107" s="5" t="s">
        <v>952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x14ac:dyDescent="0.25">
      <c r="A1108" s="5">
        <f>1101</f>
      </c>
      <c r="B1108" s="5" t="s">
        <v>952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x14ac:dyDescent="0.25">
      <c r="A1109" s="5">
        <f>1102</f>
      </c>
      <c r="B1109" s="5" t="s">
        <v>953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x14ac:dyDescent="0.25">
      <c r="A1110" s="5">
        <f>1103</f>
      </c>
      <c r="B1110" s="5" t="s">
        <v>953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x14ac:dyDescent="0.25">
      <c r="A1111" s="5">
        <f>1104</f>
      </c>
      <c r="B1111" s="5" t="s">
        <v>954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x14ac:dyDescent="0.25">
      <c r="A1112" s="5">
        <f>1105</f>
      </c>
      <c r="B1112" s="5" t="s">
        <v>954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x14ac:dyDescent="0.25">
      <c r="A1113" s="5">
        <f>1106</f>
      </c>
      <c r="B1113" s="5" t="s">
        <v>955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x14ac:dyDescent="0.25">
      <c r="A1114" s="5">
        <f>1107</f>
      </c>
      <c r="B1114" s="5" t="s">
        <v>955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x14ac:dyDescent="0.25">
      <c r="A1115" s="5">
        <f>1108</f>
      </c>
      <c r="B1115" s="5" t="s">
        <v>956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x14ac:dyDescent="0.25">
      <c r="A1116" s="5">
        <f>1109</f>
      </c>
      <c r="B1116" s="5" t="s">
        <v>956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x14ac:dyDescent="0.25">
      <c r="A1117" s="5">
        <f>1110</f>
      </c>
      <c r="B1117" s="5" t="s">
        <v>957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x14ac:dyDescent="0.25">
      <c r="A1118" s="5">
        <f>1111</f>
      </c>
      <c r="B1118" s="5" t="s">
        <v>957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x14ac:dyDescent="0.25">
      <c r="A1119" s="5">
        <f>1112</f>
      </c>
      <c r="B1119" s="5" t="s">
        <v>958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x14ac:dyDescent="0.25">
      <c r="A1120" s="5">
        <f>1113</f>
      </c>
      <c r="B1120" s="5" t="s">
        <v>958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x14ac:dyDescent="0.25">
      <c r="A1121" s="5">
        <f>1114</f>
      </c>
      <c r="B1121" s="5" t="s">
        <v>959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x14ac:dyDescent="0.25">
      <c r="A1122" s="5">
        <f>1115</f>
      </c>
      <c r="B1122" s="5" t="s">
        <v>959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x14ac:dyDescent="0.25">
      <c r="A1123" s="5">
        <f>1116</f>
      </c>
      <c r="B1123" s="5" t="s">
        <v>960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x14ac:dyDescent="0.25">
      <c r="A1124" s="5">
        <f>1117</f>
      </c>
      <c r="B1124" s="5" t="s">
        <v>960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x14ac:dyDescent="0.25">
      <c r="A1125" s="5">
        <f>1118</f>
      </c>
      <c r="B1125" s="5" t="s">
        <v>961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x14ac:dyDescent="0.25">
      <c r="A1126" s="5">
        <f>1119</f>
      </c>
      <c r="B1126" s="5" t="s">
        <v>961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x14ac:dyDescent="0.25">
      <c r="A1127" s="5">
        <f>1120</f>
      </c>
      <c r="B1127" s="5" t="s">
        <v>962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x14ac:dyDescent="0.25">
      <c r="A1128" s="5">
        <f>1121</f>
      </c>
      <c r="B1128" s="5" t="s">
        <v>962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x14ac:dyDescent="0.25">
      <c r="A1129" s="5">
        <f>1122</f>
      </c>
      <c r="B1129" s="5" t="s">
        <v>963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x14ac:dyDescent="0.25">
      <c r="A1130" s="5">
        <f>1123</f>
      </c>
      <c r="B1130" s="5" t="s">
        <v>963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x14ac:dyDescent="0.25">
      <c r="A1131" s="5">
        <f>1124</f>
      </c>
      <c r="B1131" s="5" t="s">
        <v>964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 x14ac:dyDescent="0.25">
      <c r="A1132" s="5">
        <f>1125</f>
      </c>
      <c r="B1132" s="5" t="s">
        <v>964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x14ac:dyDescent="0.25">
      <c r="A1133" s="5">
        <f>1126</f>
      </c>
      <c r="B1133" s="5" t="s">
        <v>965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x14ac:dyDescent="0.25">
      <c r="A1134" s="5">
        <f>1127</f>
      </c>
      <c r="B1134" s="5" t="s">
        <v>965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 x14ac:dyDescent="0.25">
      <c r="A1135" s="5">
        <f>1128</f>
      </c>
      <c r="B1135" s="5" t="s">
        <v>966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 x14ac:dyDescent="0.25">
      <c r="A1136" s="5">
        <f>1129</f>
      </c>
      <c r="B1136" s="5" t="s">
        <v>966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x14ac:dyDescent="0.25">
      <c r="A1137" s="5">
        <f>1130</f>
      </c>
      <c r="B1137" s="5" t="s">
        <v>967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x14ac:dyDescent="0.25">
      <c r="A1138" s="5">
        <f>1131</f>
      </c>
      <c r="B1138" s="5" t="s">
        <v>967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x14ac:dyDescent="0.25">
      <c r="A1139" s="5">
        <f>1132</f>
      </c>
      <c r="B1139" s="5" t="s">
        <v>968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x14ac:dyDescent="0.25">
      <c r="A1140" s="5">
        <f>1133</f>
      </c>
      <c r="B1140" s="5" t="s">
        <v>968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x14ac:dyDescent="0.25">
      <c r="A1141" s="5">
        <f>1134</f>
      </c>
      <c r="B1141" s="5" t="s">
        <v>969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 x14ac:dyDescent="0.25">
      <c r="A1142" s="5">
        <f>1135</f>
      </c>
      <c r="B1142" s="5" t="s">
        <v>969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x14ac:dyDescent="0.25">
      <c r="A1143" s="5">
        <f>1136</f>
      </c>
      <c r="B1143" s="5" t="s">
        <v>970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 x14ac:dyDescent="0.25">
      <c r="A1144" s="5">
        <f>1137</f>
      </c>
      <c r="B1144" s="5" t="s">
        <v>970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 x14ac:dyDescent="0.25">
      <c r="A1145" s="5">
        <f>1138</f>
      </c>
      <c r="B1145" s="5" t="s">
        <v>971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x14ac:dyDescent="0.25">
      <c r="A1146" s="5">
        <f>1139</f>
      </c>
      <c r="B1146" s="5" t="s">
        <v>971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 x14ac:dyDescent="0.25">
      <c r="A1147" s="6" t="s">
        <v>972</v>
      </c>
      <c r="B1147" s="7" t="s">
        <v>973</v>
      </c>
      <c r="C1147" s="7" t="s">
        <v>973</v>
      </c>
      <c r="D1147" s="7" t="s">
        <v>973</v>
      </c>
      <c r="E1147" s="7">
        <f>=average(E8:E1146)</f>
      </c>
      <c r="F1147" s="7">
        <f>=average(F8:F1146)</f>
      </c>
      <c r="G1147" s="7" t="s">
        <v>973</v>
      </c>
      <c r="H1147" s="7">
        <f>=average(H8:H1146)</f>
      </c>
      <c r="I1147" s="7">
        <f>=average(I8:I1146)</f>
      </c>
      <c r="J1147" s="7" t="s">
        <v>973</v>
      </c>
      <c r="K1147" s="7">
        <f>=average(K8:K1146)</f>
      </c>
      <c r="L1147" s="7">
        <f>=average(L8:L1146)</f>
      </c>
      <c r="M1147" s="7" t="s">
        <v>973</v>
      </c>
      <c r="N1147" s="7">
        <f>=average(N8:N1146)</f>
      </c>
      <c r="O1147" s="7">
        <f>=average(O8:O1146)</f>
      </c>
      <c r="P1147" s="7">
        <f>=average(P8:P1146)</f>
      </c>
      <c r="Q1147" s="7">
        <f>=average(Q8:Q1146)</f>
      </c>
      <c r="R1147" s="7">
        <f>=average(R8:R1146)</f>
      </c>
      <c r="S1147" s="7" t="s">
        <v>973</v>
      </c>
      <c r="T1147" s="7" t="s">
        <v>973</v>
      </c>
      <c r="U1147" s="7" t="s">
        <v>973</v>
      </c>
      <c r="V1147" s="7" t="s">
        <v>973</v>
      </c>
    </row>
    <row r="1148" spans="13:13" x14ac:dyDescent="0.25">
      <c r="M1148" s="8" t="s">
        <v>974</v>
      </c>
    </row>
    <row r="1149" spans="2:12" x14ac:dyDescent="0.25">
      <c r="B1149" s="9" t="s">
        <v>975</v>
      </c>
      <c r="G1149" s="9" t="s">
        <v>976</v>
      </c>
      <c r="L1149" s="9" t="s">
        <v>977</v>
      </c>
    </row>
    <row r="1150" spans="2:12" x14ac:dyDescent="0.25">
      <c r="B1150" s="10" t="s">
        <v>978</v>
      </c>
      <c r="G1150" s="10" t="s">
        <v>978</v>
      </c>
      <c r="L1150" s="10" t="s">
        <v>978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2023-11-21T06:42:03Z</dcterms:created>
  <dcterms:modified xsi:type="dcterms:W3CDTF">2023-11-21T06:42:03Z</dcterms:modified>
</cp:coreProperties>
</file>