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<sst xmlns="http://schemas.openxmlformats.org/spreadsheetml/2006/main" count="14605" uniqueCount="3675">
  <si>
    <t>Công Ty CP Tập đoàn Trường Hải (THACO)</t>
  </si>
  <si>
    <t xml:space="preserve">Địa chỉ:  </t>
  </si>
  <si>
    <t xml:space="preserve">Hotline: </t>
  </si>
  <si>
    <t>Ngày in biểu: Thứ sáu, 15/09/2023 20:4:48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</si>
  <si>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</si>
  <si>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</si>
  <si>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</si>
  <si>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</si>
  <si>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</si>
  <si>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</si>
  <si>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</si>
  <si>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</si>
  <si>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</si>
  <si>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</si>
  <si>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</si>
  <si>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</si>
  <si>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</si>
  <si>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</si>
  <si>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</si>
  <si>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</si>
  <si>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</si>
  <si>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</si>
  <si>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</si>
  <si>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</si>
  <si>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</si>
  <si>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</si>
  <si>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</si>
  <si>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</si>
  <si>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</si>
  <si>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</si>
  <si>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</si>
  <si>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</si>
  <si>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</si>
  <si>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</si>
  <si>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</si>
  <si>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</si>
  <si>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</si>
  <si>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</si>
  <si>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</si>
  <si>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</si>
  <si>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</si>
  <si>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</si>
  <si>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</si>
  <si>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</si>
  <si>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</si>
  <si>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</si>
  <si>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</si>
  <si>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</si>
  <si>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</si>
  <si>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</si>
  <si>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</si>
  <si>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</si>
  <si>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</si>
  <si>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</si>
  <si>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</si>
  <si>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</si>
  <si>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</si>
  <si>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</si>
  <si>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</si>
  <si>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</si>
  <si>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</si>
  <si>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</si>
  <si>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</si>
  <si>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</si>
  <si>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</si>
  <si>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</si>
  <si>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</si>
  <si>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</si>
  <si>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</si>
  <si>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</si>
  <si>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</si>
  <si>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</si>
  <si>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</si>
  <si>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</si>
  <si>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</si>
  <si>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</si>
  <si>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</si>
  <si>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</si>
  <si>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</si>
  <si>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</si>
  <si>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</si>
  <si>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</si>
  <si>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</si>
  <si>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</si>
  <si>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</si>
  <si>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</si>
  <si>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</si>
  <si>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</si>
  <si>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</si>
  <si>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</si>
  <si>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</si>
  <si>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</si>
  <si>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</si>
  <si>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</si>
  <si>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</si>
  <si>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</si>
  <si>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</si>
  <si>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</si>
  <si>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</si>
  <si>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</si>
  <si>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</si>
  <si>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</si>
  <si>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</si>
  <si>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</si>
  <si>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</si>
  <si>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</si>
  <si>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</si>
  <si>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</si>
  <si>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</si>
  <si>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</si>
  <si>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</si>
  <si>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</si>
  <si>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</si>
  <si>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</si>
  <si>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</si>
  <si>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</si>
  <si>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</si>
  <si>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</si>
  <si>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</si>
  <si>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</si>
  <si>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</si>
  <si>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</si>
  <si>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</si>
  <si>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</si>
  <si>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</si>
  <si>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</si>
  <si>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</si>
  <si>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</si>
  <si>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</si>
  <si>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</si>
  <si>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</si>
  <si>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</si>
  <si>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</si>
  <si>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</si>
  <si>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</si>
  <si>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</si>
  <si>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</si>
  <si>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</si>
  <si>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</si>
  <si>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</si>
  <si>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</si>
  <si>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</si>
  <si>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</si>
  <si>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</si>
  <si>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</si>
  <si>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</si>
  <si>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</si>
  <si>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</si>
  <si>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</si>
  <si>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</si>
  <si>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</si>
  <si>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</si>
  <si>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</si>
  <si>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</si>
  <si>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</si>
  <si>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</si>
  <si>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</si>
  <si>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</si>
  <si>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</si>
  <si>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</si>
  <si>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</si>
  <si>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</si>
  <si>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</si>
  <si>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</si>
  <si>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</si>
  <si>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</si>
  <si>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</si>
  <si>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</si>
  <si>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</si>
  <si>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</si>
  <si>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</si>
  <si>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</si>
  <si>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</si>
  <si>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</si>
  <si>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</si>
  <si>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</si>
  <si>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</si>
  <si>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</si>
  <si>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</si>
  <si>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</si>
  <si>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</si>
  <si>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</si>
  <si>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</si>
  <si>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</si>
  <si>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</si>
  <si>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</si>
  <si>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</si>
  <si>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</si>
  <si>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</si>
  <si>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</si>
  <si>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</si>
  <si>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</si>
  <si>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</si>
  <si>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</si>
  <si>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</si>
  <si>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</si>
  <si>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</si>
  <si>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</si>
  <si>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</si>
  <si>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</si>
  <si>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</si>
  <si>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</si>
  <si>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</si>
  <si>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</si>
  <si>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</si>
  <si>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</si>
  <si>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</si>
  <si>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</si>
  <si>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</si>
  <si>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</si>
  <si>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</si>
  <si>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</si>
  <si>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</si>
  <si>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</si>
  <si>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</si>
  <si>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</si>
  <si>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</si>
  <si>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</si>
  <si>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</si>
  <si>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</si>
  <si>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</si>
  <si>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</si>
  <si>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</si>
  <si>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</si>
  <si>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</si>
  <si>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</si>
  <si>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</si>
  <si>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</si>
  <si>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</si>
  <si>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</si>
  <si>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</si>
  <si>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</si>
  <si>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</si>
  <si>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</si>
  <si>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</si>
  <si>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</si>
  <si>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</si>
  <si>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</si>
  <si>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</si>
  <si>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</si>
  <si>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</si>
  <si>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</si>
  <si>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</si>
  <si>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</si>
  <si>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</si>
  <si>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</si>
  <si>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</si>
  <si>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</si>
  <si>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</si>
  <si>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</si>
  <si>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</si>
  <si>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</si>
  <si>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</si>
  <si>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</si>
  <si>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</si>
  <si>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</si>
  <si>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</si>
  <si>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</si>
  <si>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</si>
  <si>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</si>
  <si>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</si>
  <si>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</si>
  <si>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</si>
  <si>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</si>
  <si>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</si>
  <si>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</si>
  <si>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</si>
  <si>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</si>
  <si>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</si>
  <si>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</si>
  <si>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</si>
  <si>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</si>
  <si>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</si>
  <si>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</si>
  <si>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</si>
  <si>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</si>
  <si>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</si>
  <si>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</si>
  <si>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</si>
  <si>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</si>
  <si>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</si>
  <si>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</si>
  <si>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</si>
  <si>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</si>
  <si>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</si>
  <si>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</si>
  <si>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</si>
  <si>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</si>
  <si>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</si>
  <si>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</si>
  <si>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</si>
  <si>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</si>
  <si>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</si>
  <si>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</si>
  <si>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</si>
  <si>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</si>
  <si>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</si>
  <si>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</si>
  <si>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</si>
  <si>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</si>
  <si>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</si>
  <si>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</si>
  <si>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</si>
  <si>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</si>
  <si>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</si>
  <si>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</si>
  <si>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</si>
  <si>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</si>
  <si>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</si>
  <si>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</si>
  <si>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</si>
  <si>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</si>
  <si>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</si>
  <si>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</si>
  <si>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</si>
  <si>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</si>
  <si>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</si>
  <si>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</si>
  <si>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</si>
  <si>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</si>
  <si>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</si>
  <si>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</si>
  <si>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</si>
  <si>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</si>
  <si>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</si>
  <si>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</si>
  <si>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</si>
  <si>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</si>
  <si>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</si>
  <si>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</si>
  <si>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</si>
  <si>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</si>
  <si>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</si>
  <si>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</si>
  <si>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</si>
  <si>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</si>
  <si>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</si>
  <si>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</si>
  <si>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</si>
  <si>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</si>
  <si>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</si>
  <si>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</si>
  <si>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</si>
  <si>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</si>
  <si>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</si>
  <si>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</si>
  <si>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</si>
  <si>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</si>
  <si>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</si>
  <si>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</si>
  <si>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</si>
  <si>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</si>
  <si>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</si>
  <si>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</si>
  <si>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</si>
  <si>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</si>
  <si>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</si>
  <si>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</si>
  <si>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</si>
  <si>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</si>
  <si>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</si>
  <si>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</si>
  <si>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</si>
  <si>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</si>
  <si>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</si>
  <si>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</si>
  <si>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</si>
  <si>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</si>
  <si>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</si>
  <si>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</si>
  <si>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</si>
  <si>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</si>
  <si>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</si>
  <si>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</si>
  <si>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</si>
  <si>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</si>
  <si>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</si>
  <si>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</si>
  <si>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</si>
  <si>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</si>
  <si>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</si>
  <si>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</si>
  <si>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</si>
  <si>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</si>
  <si>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</si>
  <si>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</si>
  <si>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</si>
  <si>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</si>
  <si>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</si>
  <si>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</si>
  <si>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</si>
  <si>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</si>
  <si>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</si>
  <si>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</si>
  <si>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</si>
  <si>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</si>
  <si>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</si>
  <si>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</si>
  <si>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</si>
  <si>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</si>
  <si>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</si>
  <si>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</si>
  <si>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</si>
  <si>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</si>
  <si>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</si>
  <si>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</si>
  <si>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</si>
  <si>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</si>
  <si>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</si>
  <si>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</si>
  <si>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</si>
  <si>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</si>
  <si>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</si>
  <si>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</si>
  <si>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</si>
  <si>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</si>
  <si>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</si>
  <si>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</si>
  <si>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</si>
  <si>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</si>
  <si>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</si>
  <si>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</si>
  <si>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</si>
  <si>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</si>
  <si>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</si>
  <si>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</si>
  <si>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</si>
  <si>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</si>
  <si>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</si>
  <si>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</si>
  <si>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</si>
  <si>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</si>
  <si>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</si>
  <si>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</si>
  <si>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</si>
  <si>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</si>
  <si>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</si>
  <si>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</si>
  <si>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</si>
  <si>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</si>
  <si>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</si>
  <si>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</si>
  <si>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</si>
  <si>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</si>
  <si>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</si>
  <si>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</si>
  <si>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</si>
  <si>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</si>
  <si>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</si>
  <si>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</si>
  <si>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</si>
  <si>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</si>
  <si>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</si>
  <si>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</si>
  <si>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</si>
  <si>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</si>
  <si>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</si>
  <si>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</si>
  <si>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</si>
  <si>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</si>
  <si>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</si>
  <si>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</si>
  <si>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</si>
  <si>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</si>
  <si>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</si>
  <si>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</si>
  <si>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</si>
  <si>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</si>
  <si>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</si>
  <si>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</si>
  <si>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</si>
  <si>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</si>
  <si>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</si>
  <si>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</si>
  <si>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</si>
  <si>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</si>
  <si>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</si>
  <si>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</si>
  <si>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</si>
  <si>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</si>
  <si>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</si>
  <si>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</si>
  <si>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</si>
  <si>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</si>
  <si>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</si>
  <si>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</si>
  <si>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</si>
  <si>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</si>
  <si>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</si>
  <si>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</si>
  <si>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</si>
  <si>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</si>
  <si>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</si>
  <si>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</si>
  <si>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</si>
  <si>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</si>
  <si>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</si>
  <si>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</si>
  <si>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</si>
  <si>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</si>
  <si>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</si>
  <si>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</si>
  <si>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</si>
  <si>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</si>
  <si>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</si>
  <si>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</si>
  <si>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</si>
  <si>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</si>
  <si>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</si>
  <si>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</si>
  <si>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</si>
  <si>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</si>
  <si>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</si>
  <si>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</si>
  <si>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</si>
  <si>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</si>
  <si>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</si>
  <si>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</si>
  <si>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</si>
  <si>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</si>
  <si>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</si>
  <si>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</si>
  <si>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</si>
  <si>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</si>
  <si>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</si>
  <si>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</si>
  <si>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</si>
  <si>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</si>
  <si>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</si>
  <si>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</si>
  <si>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</si>
  <si>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</si>
  <si>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</si>
  <si>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</si>
  <si>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</si>
  <si>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</si>
  <si>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</si>
  <si>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</si>
  <si>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</si>
  <si>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</si>
  <si>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</si>
  <si>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</si>
  <si>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</si>
  <si>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</si>
  <si>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</si>
  <si>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</si>
  <si>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</si>
  <si>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</si>
  <si>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</si>
  <si>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</si>
  <si>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</si>
  <si>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</si>
  <si>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</si>
  <si>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</si>
  <si>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</si>
  <si>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</si>
  <si>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</si>
  <si>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</si>
  <si>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</si>
  <si>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</si>
  <si>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</si>
  <si>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</si>
  <si>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</si>
  <si>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</si>
  <si>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</si>
  <si>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</si>
  <si>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</si>
  <si>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</si>
  <si>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</si>
  <si>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</si>
  <si>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</si>
  <si>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</si>
  <si>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</si>
  <si>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</si>
  <si>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</si>
  <si>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</si>
  <si>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</si>
  <si>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</si>
  <si>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</si>
  <si>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</si>
  <si>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</si>
  <si>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</si>
  <si>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</si>
  <si>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</si>
  <si>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</si>
  <si>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</si>
  <si>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</si>
  <si>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</si>
  <si>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</si>
  <si>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</si>
  <si>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</si>
  <si>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</si>
  <si>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</si>
  <si>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</si>
  <si>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</si>
  <si>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</si>
  <si>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</si>
  <si>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</si>
  <si>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</si>
  <si>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</si>
  <si>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</si>
  <si>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</si>
  <si>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</si>
  <si>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</si>
  <si>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</si>
  <si>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</si>
  <si>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</si>
  <si>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</si>
  <si>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</si>
  <si>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</si>
  <si>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</si>
  <si>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</si>
  <si>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</si>
  <si>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</si>
  <si>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</si>
  <si>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</si>
  <si>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</si>
  <si>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</si>
  <si>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</si>
  <si>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</si>
  <si>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</si>
  <si>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</si>
  <si>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</si>
  <si>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</si>
  <si>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</si>
  <si>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</si>
  <si>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</si>
  <si>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</si>
  <si>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</si>
  <si>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</si>
  <si>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</si>
  <si>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</si>
  <si>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</si>
  <si>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</si>
  <si>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</si>
  <si>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</si>
  <si>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</si>
  <si>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</si>
  <si>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</si>
  <si>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</si>
  <si>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</si>
  <si>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</si>
  <si>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</si>
  <si>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</si>
  <si>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</si>
  <si>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</si>
  <si>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</si>
  <si>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</si>
  <si>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</si>
  <si>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</si>
  <si>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</si>
  <si>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</si>
  <si>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</si>
  <si>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</si>
  <si>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</si>
  <si>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</si>
  <si>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</si>
  <si>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</si>
  <si>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</si>
  <si>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</si>
  <si>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</si>
  <si>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</si>
  <si>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</si>
  <si>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</si>
  <si>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</si>
  <si>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</si>
  <si>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</si>
  <si>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</si>
  <si>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</si>
  <si>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</si>
  <si>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</si>
  <si>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</si>
  <si>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</si>
  <si>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</si>
  <si>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</si>
  <si>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</si>
  <si>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</si>
  <si>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</si>
  <si>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</si>
  <si>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</si>
  <si>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</si>
  <si>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</si>
  <si>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</si>
  <si>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</si>
  <si>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</si>
  <si>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</si>
  <si>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</si>
  <si>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</si>
  <si>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</si>
  <si>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</si>
  <si>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</si>
  <si>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</si>
  <si>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</si>
  <si>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</si>
  <si>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</si>
  <si>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</si>
  <si>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</si>
  <si>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</si>
  <si>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</si>
  <si>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</si>
  <si>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</si>
  <si>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</si>
  <si>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</si>
  <si>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</si>
  <si>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</si>
  <si>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</si>
  <si>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</si>
  <si>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</si>
  <si>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</si>
  <si>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</si>
  <si>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</si>
  <si>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</si>
  <si>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</si>
  <si>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</si>
  <si>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</si>
  <si>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</si>
  <si>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</si>
  <si>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</si>
  <si>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</si>
  <si>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</si>
  <si>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</si>
  <si>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</si>
  <si>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</si>
  <si>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</si>
  <si>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</si>
  <si>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</si>
  <si>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</si>
  <si>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</si>
  <si>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</si>
  <si>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</si>
  <si>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</si>
  <si>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</si>
  <si>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</si>
  <si>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</si>
  <si>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</si>
  <si>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</si>
  <si>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</si>
  <si>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</si>
  <si>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</si>
  <si>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</si>
  <si>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</si>
  <si>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</si>
  <si>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</si>
  <si>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</si>
  <si>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</si>
  <si>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</si>
  <si>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</si>
  <si>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</si>
  <si>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</si>
  <si>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</si>
  <si>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</si>
  <si>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</si>
  <si>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</si>
  <si>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</si>
  <si>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</si>
  <si>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</si>
  <si>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</si>
  <si>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</si>
  <si>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</si>
  <si>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</si>
  <si>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</si>
  <si>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</si>
  <si>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</si>
  <si>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</si>
  <si>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</si>
  <si>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</si>
  <si>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</si>
  <si>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</si>
  <si>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</si>
  <si>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</si>
  <si>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</si>
  <si>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</si>
  <si>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</si>
  <si>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</si>
  <si>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</si>
  <si>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</si>
  <si>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</si>
  <si>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</si>
  <si>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</si>
  <si>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</si>
  <si>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</si>
  <si>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</si>
  <si>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</si>
  <si>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</si>
  <si>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</si>
  <si>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</si>
  <si>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</si>
  <si>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</si>
  <si>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</si>
  <si>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</si>
  <si>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</si>
  <si>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</si>
  <si>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</si>
  <si>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</si>
  <si>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</si>
  <si>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</si>
  <si>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</si>
  <si>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</si>
  <si>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</si>
  <si>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</si>
  <si>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</si>
  <si>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</si>
  <si>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</si>
  <si>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</si>
  <si>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</si>
  <si>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</si>
  <si>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</si>
  <si>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</si>
  <si>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</si>
  <si>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</si>
  <si>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</si>
  <si>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</si>
  <si>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</si>
  <si>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</si>
  <si>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</si>
  <si>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</si>
  <si>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</si>
  <si>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</si>
  <si>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</si>
  <si>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</si>
  <si>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</si>
  <si>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</si>
  <si>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</si>
  <si>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</si>
  <si>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</si>
  <si>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</si>
  <si>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</si>
  <si>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</si>
  <si>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</si>
  <si>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</si>
  <si>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</si>
  <si>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</si>
  <si>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</si>
  <si>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</si>
  <si>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</si>
  <si>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</si>
  <si>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</si>
  <si>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</si>
  <si>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</si>
  <si>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</si>
  <si>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</si>
  <si>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</si>
  <si>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</si>
  <si>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</si>
  <si>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</si>
  <si>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</si>
  <si>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</si>
  <si>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</si>
  <si>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</si>
  <si>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</si>
  <si>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</si>
  <si>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</si>
  <si>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</si>
  <si>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</si>
  <si>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</si>
  <si>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</si>
  <si>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</si>
  <si>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</si>
  <si>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</si>
  <si>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</si>
  <si>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</si>
  <si>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</si>
  <si>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</si>
  <si>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</si>
  <si>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</si>
  <si>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</si>
  <si>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</si>
  <si>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</si>
  <si>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</si>
  <si>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</si>
  <si>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</si>
  <si>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</si>
  <si>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</si>
  <si>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</si>
  <si>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</si>
  <si>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</si>
  <si>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</si>
  <si>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</si>
  <si>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</si>
  <si>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</si>
  <si>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</si>
  <si>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</si>
  <si>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</si>
  <si>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</si>
  <si>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</si>
  <si>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</si>
  <si>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</si>
  <si>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</si>
  <si>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</si>
  <si>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</si>
  <si>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</si>
  <si>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</si>
  <si>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</si>
  <si>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</si>
  <si>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</si>
  <si>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</si>
  <si>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</si>
  <si>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</si>
  <si>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</si>
  <si>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</si>
  <si>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</si>
  <si>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</si>
  <si>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</si>
  <si>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</si>
  <si>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</si>
  <si>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</si>
  <si>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</si>
  <si>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</si>
  <si>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</si>
  <si>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</si>
  <si>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</si>
  <si>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</si>
  <si>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</si>
  <si>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</si>
  <si>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</si>
  <si>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</si>
  <si>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</si>
  <si>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</si>
  <si>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</si>
  <si>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</si>
  <si>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</si>
  <si>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</si>
  <si>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</si>
  <si>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</si>
  <si>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</si>
  <si>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</si>
  <si>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</si>
  <si>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</si>
  <si>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</si>
  <si>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</si>
  <si>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</si>
  <si>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</si>
  <si>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</si>
  <si>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</si>
  <si>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</si>
  <si>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</si>
  <si>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</si>
  <si>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</si>
  <si>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</si>
  <si>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</si>
  <si>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</si>
  <si>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</si>
  <si>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</si>
  <si>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</si>
  <si>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</si>
  <si>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</si>
  <si>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</si>
  <si>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</si>
  <si>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</si>
  <si>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</si>
  <si>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</si>
  <si>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</si>
  <si>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</si>
  <si>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</si>
  <si>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</si>
  <si>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</si>
  <si>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</si>
  <si>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</si>
  <si>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</si>
  <si>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</si>
  <si>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</si>
  <si>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</si>
  <si>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</si>
  <si>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</si>
  <si>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</si>
  <si>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</si>
  <si>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</si>
  <si>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</si>
  <si>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</si>
  <si>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</si>
  <si>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</si>
  <si>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</si>
  <si>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</si>
  <si>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</si>
  <si>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</si>
  <si>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</si>
  <si>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</si>
  <si>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</si>
  <si>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</si>
  <si>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</si>
  <si>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</si>
  <si>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</si>
  <si>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</si>
  <si>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</si>
  <si>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</si>
  <si>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</si>
  <si>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</si>
  <si>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</si>
  <si>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</si>
  <si>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</si>
  <si>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</si>
  <si>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</si>
  <si>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</si>
  <si>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</si>
  <si>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</si>
  <si>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</si>
  <si>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</si>
  <si>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</si>
  <si>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</si>
  <si>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</si>
  <si>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</si>
  <si>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</si>
  <si>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</si>
  <si>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</si>
  <si>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</si>
  <si>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</si>
  <si>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</si>
  <si>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</si>
  <si>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</si>
  <si>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</si>
  <si>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</si>
  <si>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</si>
  <si>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</si>
  <si>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</si>
  <si>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</si>
  <si>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</si>
  <si>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</si>
  <si>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</si>
  <si>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</si>
  <si>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</si>
  <si>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</si>
  <si>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</si>
  <si>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</si>
  <si>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</si>
  <si>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</si>
  <si>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</si>
  <si>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</si>
  <si>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</si>
  <si>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</si>
  <si>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</si>
  <si>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</si>
  <si>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</si>
  <si>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</si>
  <si>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</si>
  <si>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</si>
  <si>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</si>
  <si>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</si>
  <si>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</si>
  <si>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</si>
  <si>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</si>
  <si>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</si>
  <si>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</si>
  <si>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</si>
  <si>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</si>
  <si>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</si>
  <si>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</si>
  <si>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</si>
  <si>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</si>
  <si>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</si>
  <si>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</si>
  <si>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</si>
  <si>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</si>
  <si>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</si>
  <si>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</si>
  <si>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</si>
  <si>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</si>
  <si>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</si>
  <si>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</si>
  <si>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</si>
  <si>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</si>
  <si>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</si>
  <si>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</si>
  <si>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</si>
  <si>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</si>
  <si>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</si>
  <si>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</si>
  <si>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</si>
  <si>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</si>
  <si>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</si>
  <si>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</si>
  <si>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</si>
  <si>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</si>
  <si>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</si>
  <si>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</si>
  <si>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</si>
  <si>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</si>
  <si>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</si>
  <si>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</si>
  <si>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</si>
  <si>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</si>
  <si>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</si>
  <si>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</si>
  <si>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</si>
  <si>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</si>
  <si>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</si>
  <si>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</si>
  <si>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</si>
  <si>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</si>
  <si>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</si>
  <si>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</si>
  <si>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</si>
  <si>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</si>
  <si>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</si>
  <si>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</si>
  <si>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</si>
  <si>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</si>
  <si>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</si>
  <si>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</si>
  <si>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</si>
  <si>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</si>
  <si>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</si>
  <si>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</si>
  <si>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</si>
  <si>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</si>
  <si>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</si>
  <si>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</si>
  <si>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</si>
  <si>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</si>
  <si>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</si>
  <si>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</si>
  <si>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</si>
  <si>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</si>
  <si>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</si>
  <si>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</si>
  <si>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</si>
  <si>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</si>
  <si>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</si>
  <si>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</si>
  <si>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</si>
  <si>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</si>
  <si>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</si>
  <si>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</si>
  <si>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</si>
  <si>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</si>
  <si>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</si>
  <si>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</si>
  <si>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</si>
  <si>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</si>
  <si>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</si>
  <si>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</si>
  <si>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</si>
  <si>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</si>
  <si>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</si>
  <si>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</si>
  <si>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</si>
  <si>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</si>
  <si>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</si>
  <si>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</si>
  <si>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</si>
  <si>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</si>
  <si>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</si>
  <si>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</si>
  <si>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</si>
  <si>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</si>
  <si>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</si>
  <si>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</si>
  <si>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</si>
  <si>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</si>
  <si>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</si>
  <si>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</si>
  <si>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</si>
  <si>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</si>
  <si>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</si>
  <si>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</si>
  <si>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</si>
  <si>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</si>
  <si>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</si>
  <si>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</si>
  <si>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</si>
  <si>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</si>
  <si>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</si>
  <si>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</si>
  <si>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</si>
  <si>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</si>
  <si>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</si>
  <si>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</si>
  <si>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</si>
  <si>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</si>
  <si>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</si>
  <si>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</si>
  <si>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</si>
  <si>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</si>
  <si>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</si>
  <si>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</si>
  <si>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</si>
  <si>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</si>
  <si>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</si>
  <si>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</si>
  <si>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</si>
  <si>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</si>
  <si>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</si>
  <si>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</si>
  <si>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</si>
  <si>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</si>
  <si>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</si>
  <si>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</si>
  <si>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</si>
  <si>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</si>
  <si>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</si>
  <si>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</si>
  <si>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</si>
  <si>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</si>
  <si>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</si>
  <si>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</si>
  <si>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</si>
  <si>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</si>
  <si>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</si>
  <si>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</si>
  <si>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</si>
  <si>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</si>
  <si>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</si>
  <si>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</si>
  <si>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</si>
  <si>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</si>
  <si>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</si>
  <si>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</si>
  <si>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</si>
  <si>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</si>
  <si>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</si>
  <si>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</si>
  <si>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</si>
  <si>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</si>
  <si>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</si>
  <si>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</si>
  <si>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</si>
  <si>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</si>
  <si>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</si>
  <si>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</si>
  <si>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</si>
  <si>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</si>
  <si>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</si>
  <si>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</si>
  <si>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</si>
  <si>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</si>
  <si>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</si>
  <si>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</si>
  <si>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</si>
  <si>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</si>
  <si>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</si>
  <si>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</si>
  <si>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</si>
  <si>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</si>
  <si>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</si>
  <si>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</si>
  <si>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</si>
  <si>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</si>
  <si>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</si>
  <si>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</si>
  <si>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</si>
  <si>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</si>
  <si>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</si>
  <si>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</si>
  <si>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</si>
  <si>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</si>
  <si>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</si>
  <si>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</si>
  <si>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</si>
  <si>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</si>
  <si>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</si>
  <si>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</si>
  <si>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</si>
  <si>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</si>
  <si>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</si>
  <si>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</si>
  <si>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</si>
  <si>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</si>
  <si>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</si>
  <si>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</si>
  <si>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</si>
  <si>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</si>
  <si>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</si>
  <si>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</si>
  <si>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</si>
  <si>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</si>
  <si>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</si>
  <si>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</si>
  <si>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</si>
  <si>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</si>
  <si>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</si>
  <si>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</si>
  <si>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</si>
  <si>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</si>
  <si>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</si>
  <si>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</si>
  <si>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</si>
  <si>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</si>
  <si>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</si>
  <si>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</si>
  <si>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</si>
  <si>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</si>
  <si>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</si>
  <si>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</si>
  <si>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</si>
  <si>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</si>
  <si>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</si>
  <si>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</si>
  <si>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</si>
  <si>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</si>
  <si>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</si>
  <si>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</si>
  <si>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</si>
  <si>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</si>
  <si>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</si>
  <si>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</si>
  <si>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</si>
  <si>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</si>
  <si>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</si>
  <si>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</si>
  <si>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</si>
  <si>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</si>
  <si>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</si>
  <si>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</si>
  <si>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</si>
  <si>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</si>
  <si>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</si>
  <si>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</si>
  <si>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</si>
  <si>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</si>
  <si>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</si>
  <si>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</si>
  <si>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</si>
  <si>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</si>
  <si>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</si>
  <si>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</si>
  <si>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</si>
  <si>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</si>
  <si>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</si>
  <si>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</si>
  <si>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</si>
  <si>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</si>
  <si>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</si>
  <si>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</si>
  <si>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</si>
  <si>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</si>
  <si>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</si>
  <si>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</si>
  <si>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</si>
  <si>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</si>
  <si>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</si>
  <si>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</si>
  <si>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</si>
  <si>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</si>
  <si>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</si>
  <si>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</si>
  <si>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</si>
  <si>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</si>
  <si>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</si>
  <si>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</si>
  <si>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</si>
  <si>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</si>
  <si>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</si>
  <si>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</si>
  <si>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</si>
  <si>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</si>
  <si>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</si>
  <si>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</si>
  <si>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</si>
  <si>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</si>
  <si>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</si>
  <si>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</si>
  <si>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</si>
  <si>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</si>
  <si>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</si>
  <si>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</si>
  <si>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</si>
  <si>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</si>
  <si>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</si>
  <si>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</si>
  <si>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</si>
  <si>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</si>
  <si>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</si>
  <si>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</si>
  <si>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</si>
  <si>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</si>
  <si>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</si>
  <si>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</si>
  <si>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</si>
  <si>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</si>
  <si>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</si>
  <si>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</si>
  <si>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</si>
  <si>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</si>
  <si>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</si>
  <si>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</si>
  <si>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</si>
  <si>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</si>
  <si>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</si>
  <si>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</si>
  <si>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</si>
  <si>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</si>
  <si>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</si>
  <si>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</si>
  <si>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</si>
  <si>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</si>
  <si>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</si>
  <si>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</si>
  <si>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</si>
  <si>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</si>
  <si>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</si>
  <si>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</si>
  <si>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</si>
  <si>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</si>
  <si>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</si>
  <si>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</si>
  <si>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</si>
  <si>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</si>
  <si>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</si>
  <si>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</si>
  <si>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</si>
  <si>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</si>
  <si>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</si>
  <si>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</si>
  <si>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</si>
  <si>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</si>
  <si>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</si>
  <si>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</si>
  <si>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</si>
  <si>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</si>
  <si>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</si>
  <si>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</si>
  <si>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</si>
  <si>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</si>
  <si>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</si>
  <si>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</si>
  <si>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</si>
  <si>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</si>
  <si>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</si>
  <si>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</si>
  <si>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</si>
  <si>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</si>
  <si>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</si>
  <si>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</si>
  <si>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</si>
  <si>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</si>
  <si>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</si>
  <si>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</si>
  <si>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</si>
  <si>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</si>
  <si>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</si>
  <si>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</si>
  <si>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</si>
  <si>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</si>
  <si>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</si>
  <si>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</si>
  <si>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</si>
  <si>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</si>
  <si>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</si>
  <si>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</si>
  <si>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</si>
  <si>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</si>
  <si>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</si>
  <si>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</si>
  <si>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</si>
  <si>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</si>
  <si>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</si>
  <si>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</si>
  <si>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</si>
  <si>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</si>
  <si>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</si>
  <si>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</si>
  <si>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</si>
  <si>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</si>
  <si>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</si>
  <si>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</si>
  <si>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</si>
  <si>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</si>
  <si>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</si>
  <si>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</si>
  <si>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</si>
  <si>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</si>
  <si>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</si>
  <si>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</si>
  <si>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</si>
  <si>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</si>
  <si>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</si>
  <si>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</si>
  <si>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</si>
  <si>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</si>
  <si>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</si>
  <si>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</si>
  <si>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</si>
  <si>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</si>
  <si>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</si>
  <si>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</si>
  <si>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</si>
  <si>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</si>
  <si>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</si>
  <si>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</si>
  <si>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</si>
  <si>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</si>
  <si>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</si>
  <si>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</si>
  <si>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</si>
  <si>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</si>
  <si>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</si>
  <si>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</si>
  <si>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</si>
  <si>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</si>
  <si>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</si>
  <si>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</si>
  <si>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</si>
  <si>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</si>
  <si>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</si>
  <si>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</si>
  <si>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</si>
  <si>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</si>
  <si>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</si>
  <si>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</si>
  <si>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</si>
  <si>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</si>
  <si>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</si>
  <si>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</si>
  <si>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</si>
  <si>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</si>
  <si>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</si>
  <si>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</si>
  <si>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</si>
  <si>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</si>
  <si>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</si>
  <si>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</si>
  <si>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</si>
  <si>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</si>
  <si>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</si>
  <si>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</si>
  <si>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</si>
  <si>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</si>
  <si>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</si>
  <si>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</si>
  <si>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</si>
  <si>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</si>
  <si>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</si>
  <si>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</si>
  <si>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</si>
  <si>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</si>
  <si>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</si>
  <si>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</si>
  <si>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</si>
  <si>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</si>
  <si>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</si>
  <si>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</si>
  <si>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</si>
  <si>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</si>
  <si>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</si>
  <si>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</si>
  <si>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</si>
  <si>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</si>
  <si>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</si>
  <si>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</si>
  <si>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</si>
  <si>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</si>
  <si>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</si>
  <si>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</si>
  <si>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</si>
  <si>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</si>
  <si>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</si>
  <si>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</si>
  <si>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</si>
  <si>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</si>
  <si>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</si>
  <si>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</si>
  <si>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</si>
  <si>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</si>
  <si>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</si>
  <si>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</si>
  <si>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</si>
  <si>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</si>
  <si>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</si>
  <si>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</si>
  <si>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</si>
  <si>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</si>
  <si>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</si>
  <si>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</si>
  <si>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</si>
  <si>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</si>
  <si>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</si>
  <si>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</si>
  <si>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</si>
  <si>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</si>
  <si>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</si>
  <si>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</si>
  <si>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</si>
  <si>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</si>
  <si>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</si>
  <si>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</si>
  <si>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</si>
  <si>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</si>
  <si>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</si>
  <si>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</si>
  <si>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</si>
  <si>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</si>
  <si>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</si>
  <si>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</si>
  <si>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</si>
  <si>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</si>
  <si>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</si>
  <si>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</si>
  <si>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</si>
  <si>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</si>
  <si>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</si>
  <si>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</si>
  <si>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</si>
  <si>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</si>
  <si>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</si>
  <si>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</si>
  <si>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</si>
  <si>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</si>
  <si>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</si>
  <si>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</si>
  <si>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</si>
  <si>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</si>
  <si>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</si>
  <si>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</si>
  <si>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</si>
  <si>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</si>
  <si>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</si>
  <si>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</si>
  <si>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</si>
  <si>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</si>
  <si>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</si>
  <si>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</si>
  <si>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</si>
  <si>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</si>
  <si>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</si>
  <si>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</si>
  <si>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</si>
  <si>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</si>
  <si>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</si>
  <si>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</si>
  <si>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</si>
  <si>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</si>
  <si>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</si>
  <si>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</si>
  <si>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</si>
  <si>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</si>
  <si>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</si>
  <si>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</si>
  <si>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</si>
  <si>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</si>
  <si>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</si>
  <si>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</si>
  <si>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</si>
  <si>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</si>
  <si>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</si>
  <si>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</si>
  <si>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</si>
  <si>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</si>
  <si>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</si>
  <si>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</si>
  <si>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</si>
  <si>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</si>
  <si>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</si>
  <si>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</si>
  <si>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</si>
  <si>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</si>
  <si>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</si>
  <si>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</si>
  <si>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</si>
  <si>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</si>
  <si>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</si>
  <si>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</si>
  <si>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</si>
  <si>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</si>
  <si>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</si>
  <si>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</si>
  <si>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</si>
  <si>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</si>
  <si>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</si>
  <si>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</si>
  <si>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</si>
  <si>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</si>
  <si>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</si>
  <si>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</si>
  <si>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</si>
  <si>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</si>
  <si>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</si>
  <si>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</si>
  <si>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</si>
  <si>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</si>
  <si>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</si>
  <si>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</si>
  <si>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</si>
  <si>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</si>
  <si>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</si>
  <si>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</si>
  <si>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</si>
  <si>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</si>
  <si>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</si>
  <si>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</si>
  <si>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</si>
  <si>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</si>
  <si>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</si>
  <si>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</si>
  <si>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</si>
  <si>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</si>
  <si>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</si>
  <si>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</si>
  <si>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</si>
  <si>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</si>
  <si>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</si>
  <si>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</si>
  <si>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</si>
  <si>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</si>
  <si>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</si>
  <si>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</si>
  <si>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</si>
  <si>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</si>
  <si>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</si>
  <si>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</si>
  <si>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</si>
  <si>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</si>
  <si>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</si>
  <si>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</si>
  <si>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</si>
  <si>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</si>
  <si>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</si>
  <si>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</si>
  <si>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</si>
  <si>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</si>
  <si>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</si>
  <si>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</si>
  <si>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</si>
  <si>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</si>
  <si>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</si>
  <si>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</si>
  <si>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</si>
  <si>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</si>
  <si>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</si>
  <si>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</si>
  <si>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</si>
  <si>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</si>
  <si>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</si>
  <si>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</si>
  <si>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</si>
  <si>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</si>
  <si>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</si>
  <si>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</si>
  <si>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</si>
  <si>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</si>
  <si>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</si>
  <si>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</si>
  <si>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</si>
  <si>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</si>
  <si>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</si>
  <si>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</si>
  <si>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</si>
  <si>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</si>
  <si>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</si>
  <si>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</si>
  <si>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</si>
  <si>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</si>
  <si>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</si>
  <si>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</si>
  <si>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</si>
  <si>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</si>
  <si>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</si>
  <si>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</si>
  <si>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</si>
  <si>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</si>
  <si>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</si>
  <si>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</si>
  <si>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</si>
  <si>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</si>
  <si>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</si>
  <si>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</si>
  <si>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</si>
  <si>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</si>
  <si>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</si>
  <si>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</si>
  <si>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</si>
  <si>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</si>
  <si>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</si>
  <si>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</si>
  <si>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</si>
  <si>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</si>
  <si>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</si>
  <si>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</si>
  <si>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</si>
  <si>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</si>
  <si>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</si>
  <si>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</si>
  <si>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</si>
  <si>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</si>
  <si>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</si>
  <si>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</si>
  <si>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</si>
  <si>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</si>
  <si>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</si>
  <si>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</si>
  <si>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</si>
  <si>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</si>
  <si>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</si>
  <si>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</si>
  <si>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</si>
  <si>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</si>
  <si>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</si>
  <si>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</si>
  <si>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</si>
  <si>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</si>
  <si>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</si>
  <si>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</si>
  <si>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</si>
  <si>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</si>
  <si>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</si>
  <si>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</si>
  <si>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</si>
  <si>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</si>
  <si>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</si>
  <si>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</si>
  <si>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</si>
  <si>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</si>
  <si>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</si>
  <si>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</si>
  <si>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</si>
  <si>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</si>
  <si>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</si>
  <si>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</si>
  <si>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</si>
  <si>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</si>
  <si>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</si>
  <si>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</si>
  <si>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</si>
  <si>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</si>
  <si>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</si>
  <si>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</si>
  <si>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</si>
  <si>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</si>
  <si>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</si>
  <si>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</si>
  <si>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</si>
  <si>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</si>
  <si>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</si>
  <si>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</si>
  <si>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</si>
  <si>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</si>
  <si>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</si>
  <si>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</si>
  <si>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</si>
  <si>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</si>
  <si>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</si>
  <si>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</si>
  <si>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</si>
  <si>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</si>
  <si>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</si>
  <si>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</si>
  <si>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</si>
  <si>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</si>
  <si>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</si>
  <si>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</si>
  <si>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</si>
  <si>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</si>
  <si>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</si>
  <si>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</si>
  <si>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</si>
  <si>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</si>
  <si>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</si>
  <si>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</si>
  <si>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</si>
  <si>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</si>
  <si>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</si>
  <si>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</si>
  <si>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</si>
  <si>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</si>
  <si>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</si>
  <si>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</si>
  <si>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</si>
  <si>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</si>
  <si>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</si>
  <si>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</si>
  <si>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</si>
  <si>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</si>
  <si>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</si>
  <si>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</si>
  <si>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</si>
  <si>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</si>
  <si>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</si>
  <si>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</si>
  <si>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</si>
  <si>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</si>
  <si>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</si>
  <si>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</si>
  <si>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</si>
  <si>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</si>
  <si>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</si>
  <si>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</si>
  <si>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</si>
  <si>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</si>
  <si>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</si>
  <si>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</si>
  <si>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</si>
  <si>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</si>
  <si>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</si>
  <si>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</si>
  <si>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</si>
  <si>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</si>
  <si>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</si>
  <si>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</si>
  <si>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</si>
  <si>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</si>
  <si>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</si>
  <si>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</si>
  <si>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</si>
  <si>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</si>
  <si>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</si>
  <si>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</si>
  <si>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</si>
  <si>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</si>
  <si>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</si>
  <si>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</si>
  <si>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</si>
  <si>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</si>
  <si>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</si>
  <si>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</si>
  <si>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</si>
  <si>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</si>
  <si>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</si>
  <si>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</si>
  <si>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</si>
  <si>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</si>
  <si>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</si>
  <si>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</si>
  <si>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</si>
  <si>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</si>
  <si>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</si>
  <si>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</si>
  <si>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</si>
  <si>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</si>
  <si>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</si>
  <si>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</si>
  <si>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</si>
  <si>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</si>
  <si>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</si>
  <si>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</si>
  <si>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</si>
  <si>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</si>
  <si>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</si>
  <si>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</si>
  <si>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</si>
  <si>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</si>
  <si>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</si>
  <si>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</si>
  <si>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</si>
  <si>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</si>
  <si>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</si>
  <si>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</si>
  <si>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</si>
  <si>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</si>
  <si>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</si>
  <si>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</si>
  <si>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</si>
  <si>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</si>
  <si>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</si>
  <si>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</si>
  <si>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</si>
  <si>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</si>
  <si>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</si>
  <si>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</si>
  <si>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</si>
  <si>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</si>
  <si>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</si>
  <si>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</si>
  <si>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</si>
  <si>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</si>
  <si>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</si>
  <si>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</si>
  <si>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</si>
  <si>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</si>
  <si>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</si>
  <si>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</si>
  <si>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</si>
  <si>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</si>
  <si>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</si>
  <si>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</si>
  <si>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</si>
  <si>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</si>
  <si>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</si>
  <si>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</si>
  <si>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</si>
  <si>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</si>
  <si>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</si>
  <si>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</si>
  <si>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</si>
  <si>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</si>
  <si>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</si>
  <si>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</si>
  <si>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</si>
  <si>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</si>
  <si>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</si>
  <si>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</si>
  <si>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</si>
  <si>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</si>
  <si>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</si>
  <si>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</si>
  <si>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</si>
  <si>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</si>
  <si>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</si>
  <si>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</si>
  <si>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</si>
  <si>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</si>
  <si>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</si>
  <si>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</si>
  <si>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</si>
  <si>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</si>
  <si>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</si>
  <si>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</si>
  <si>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</si>
  <si>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</si>
  <si>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</si>
  <si>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</si>
  <si>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</si>
  <si>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</si>
  <si>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</si>
  <si>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</si>
  <si>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</si>
  <si>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</si>
  <si>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</si>
  <si>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</si>
  <si>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</si>
  <si>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</si>
  <si>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</si>
  <si>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</si>
  <si>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</si>
  <si>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</si>
  <si>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</si>
  <si>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</si>
  <si>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</si>
  <si>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</si>
  <si>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</si>
  <si>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</si>
  <si>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</si>
  <si>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</si>
  <si>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</si>
  <si>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</si>
  <si>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</si>
  <si>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</si>
  <si>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</si>
  <si>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</si>
  <si>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</si>
  <si>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</si>
  <si>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</si>
  <si>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</si>
  <si>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</si>
  <si>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</si>
  <si>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</si>
  <si>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</si>
  <si>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</si>
  <si>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</si>
  <si>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</si>
  <si>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</si>
  <si>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</si>
  <si>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</si>
  <si>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</si>
  <si>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</si>
  <si>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</si>
  <si>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</si>
  <si>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</si>
  <si>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</si>
  <si>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</si>
  <si>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</si>
  <si>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</si>
  <si>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</si>
  <si>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</si>
  <si>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</si>
  <si>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</si>
  <si>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</si>
  <si>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</si>
  <si>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</si>
  <si>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</si>
  <si>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</si>
  <si>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</si>
  <si>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</si>
  <si>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</si>
  <si>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</si>
  <si>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</si>
  <si>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</si>
  <si>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</si>
  <si>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</si>
  <si>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</si>
  <si>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</si>
  <si>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</si>
  <si>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</si>
  <si>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</si>
  <si>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</si>
  <si>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</si>
  <si>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</si>
  <si>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</si>
  <si>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</si>
  <si>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</si>
  <si>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</si>
  <si>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</si>
  <si>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</si>
  <si>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</si>
  <si>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</si>
  <si>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</si>
  <si>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</si>
  <si>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</si>
  <si>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</si>
  <si>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</si>
  <si>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</si>
  <si>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</si>
  <si>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</si>
  <si>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</si>
  <si>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</si>
  <si>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</si>
  <si>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</si>
  <si>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</si>
  <si>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</si>
  <si>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</si>
  <si>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</si>
  <si>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</si>
  <si>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</si>
  <si>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</si>
  <si>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</si>
  <si>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</si>
  <si>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</si>
  <si>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</si>
  <si>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</si>
  <si>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</si>
  <si>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</si>
  <si>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</si>
  <si>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</si>
  <si>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</si>
  <si>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</si>
  <si>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</si>
  <si>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</si>
  <si>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</si>
  <si>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</si>
  <si>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</si>
  <si>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</si>
  <si>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</si>
  <si>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</si>
  <si>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</si>
  <si>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</si>
  <si>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</si>
  <si>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</si>
  <si>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</si>
  <si>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</si>
  <si>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</si>
  <si>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</si>
  <si>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</si>
  <si>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</si>
  <si>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</si>
  <si>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</si>
  <si>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</si>
  <si>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</si>
  <si>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</si>
  <si>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</si>
  <si>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</si>
  <si>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</si>
  <si>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</si>
  <si>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</si>
  <si>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</si>
  <si>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</si>
  <si>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</si>
  <si>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</si>
  <si>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</si>
  <si>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</si>
  <si>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</si>
  <si>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</si>
  <si>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</si>
  <si>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</si>
  <si>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</si>
  <si>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</si>
  <si>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</si>
  <si>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</si>
  <si>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</si>
  <si>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</si>
  <si>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</si>
  <si>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</si>
  <si>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</si>
  <si>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</si>
  <si>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</si>
  <si>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</si>
  <si>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</si>
  <si>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</si>
  <si>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</si>
  <si>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</si>
  <si>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</si>
  <si>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</si>
  <si>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</si>
  <si>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</si>
  <si>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</si>
  <si>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</si>
  <si>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</si>
  <si>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</si>
  <si>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</si>
  <si>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</si>
  <si>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</si>
  <si>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</si>
  <si>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</si>
  <si>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</si>
  <si>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</si>
  <si>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</si>
  <si>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</si>
  <si>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</si>
  <si>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</si>
  <si>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</si>
  <si>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</si>
  <si>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</si>
  <si>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</si>
  <si>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</si>
  <si>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</si>
  <si>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</si>
  <si>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</si>
  <si>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</si>
  <si>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</si>
  <si>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</si>
  <si>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</si>
  <si>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</si>
  <si>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</si>
  <si>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</si>
  <si>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</si>
  <si>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</si>
  <si>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</si>
  <si>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</si>
  <si>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</si>
  <si>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</si>
  <si>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</si>
  <si>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</si>
  <si>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</si>
  <si>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</si>
  <si>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</si>
  <si>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</si>
  <si>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</si>
  <si>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</si>
  <si>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</si>
  <si>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</si>
  <si>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</si>
  <si>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</si>
  <si>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</si>
  <si>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</si>
  <si>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</si>
  <si>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</si>
  <si>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</si>
  <si>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</si>
  <si>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</si>
  <si>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</si>
  <si>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</si>
  <si>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</si>
  <si>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</si>
  <si>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</si>
  <si>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</si>
  <si>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</si>
  <si>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</si>
  <si>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</si>
  <si>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</si>
  <si>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</si>
  <si>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</si>
  <si>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</si>
  <si>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</si>
  <si>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</si>
  <si>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</si>
  <si>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</si>
  <si>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</si>
  <si>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</si>
  <si>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</si>
  <si>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</si>
  <si>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</si>
  <si>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</si>
  <si>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</si>
  <si>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</si>
  <si>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</si>
  <si>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</si>
  <si>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</si>
  <si>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</si>
  <si>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</si>
  <si>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</si>
  <si>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</si>
  <si>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</si>
  <si>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</si>
  <si>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</si>
  <si>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</si>
  <si>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</si>
  <si>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</si>
  <si>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</si>
  <si>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</si>
  <si>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</si>
  <si>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</si>
  <si>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</si>
  <si>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</si>
  <si>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</si>
  <si>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</si>
  <si>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</si>
  <si>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</si>
  <si>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</si>
  <si>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</si>
  <si>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</si>
  <si>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</si>
  <si>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</si>
  <si>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</si>
  <si>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</si>
  <si>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</si>
  <si>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</si>
  <si>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</si>
  <si>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</si>
  <si>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</si>
  <si>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</si>
  <si>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</si>
  <si>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</si>
  <si>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</si>
  <si>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</si>
  <si>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</si>
  <si>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</si>
  <si>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</si>
  <si>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</si>
  <si>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</si>
  <si>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</si>
  <si>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</si>
  <si>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</si>
  <si>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</si>
  <si>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</si>
  <si>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</si>
  <si>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</si>
  <si>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</si>
  <si>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</si>
  <si>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</si>
  <si>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</si>
  <si>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</si>
  <si>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</si>
  <si>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</si>
  <si>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</si>
  <si>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</si>
  <si>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</si>
  <si>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</si>
  <si>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</si>
  <si>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</si>
  <si>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</si>
  <si>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</si>
  <si>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</si>
  <si>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</si>
  <si>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</si>
  <si>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</si>
  <si>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</si>
  <si>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</si>
  <si>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</si>
  <si>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</si>
  <si>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</si>
  <si>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</si>
  <si>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</si>
  <si>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</si>
  <si>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</si>
  <si>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</si>
  <si>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</si>
  <si>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</si>
  <si>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</si>
  <si>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</si>
  <si>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</si>
  <si>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</si>
  <si>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</si>
  <si>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</si>
  <si>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</si>
  <si>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</si>
  <si>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</si>
  <si>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</si>
  <si>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</si>
  <si>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</si>
  <si>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</si>
  <si>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</si>
  <si>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</si>
  <si>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</si>
  <si>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</si>
  <si>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</si>
  <si>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</si>
  <si>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</si>
  <si>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</si>
  <si>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</si>
  <si>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</si>
  <si>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</si>
  <si>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</si>
  <si>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</si>
  <si>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</si>
  <si>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</si>
  <si>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</si>
  <si>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</si>
  <si>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</si>
  <si>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</si>
  <si>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</si>
  <si>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</si>
  <si>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</si>
  <si>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</si>
  <si>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</si>
  <si>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</si>
  <si>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</si>
  <si>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</si>
  <si>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</si>
  <si>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</si>
  <si>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</si>
  <si>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</si>
  <si>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</si>
  <si>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</si>
  <si>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</si>
  <si>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</si>
  <si>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</si>
  <si>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</si>
  <si>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</si>
  <si>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</si>
  <si>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</si>
  <si>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</si>
  <si>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</si>
  <si>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</si>
  <si>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</si>
  <si>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</si>
  <si>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</si>
  <si>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</si>
  <si>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</si>
  <si>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</si>
  <si>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</si>
  <si>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</si>
  <si>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</si>
  <si>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</si>
  <si>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</si>
  <si>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</si>
  <si>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</si>
  <si>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</si>
  <si>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</si>
  <si>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</si>
  <si>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</si>
  <si>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</si>
  <si>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</si>
  <si>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</si>
  <si>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</si>
  <si>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</si>
  <si>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</si>
  <si>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</si>
  <si>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</si>
  <si>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</si>
  <si>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</si>
  <si>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</si>
  <si>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</si>
  <si>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</si>
  <si>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</si>
  <si>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</si>
  <si>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</si>
  <si>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</si>
  <si>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</si>
  <si>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</si>
  <si>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</si>
  <si>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</si>
  <si>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</si>
  <si>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</si>
  <si>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</si>
  <si>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</si>
  <si>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</si>
  <si>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</si>
  <si>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</si>
  <si>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</si>
  <si>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</si>
  <si>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</si>
  <si>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</si>
  <si>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</si>
  <si>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</si>
  <si>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</si>
  <si>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</si>
  <si>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</si>
  <si>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</si>
  <si>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</si>
  <si>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</si>
  <si>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</si>
  <si>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</si>
  <si>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</si>
  <si>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</si>
  <si>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</si>
  <si>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</si>
  <si>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</si>
  <si>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</si>
  <si>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</si>
  <si>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</si>
  <si>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</si>
  <si>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</si>
  <si>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</si>
  <si>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</si>
  <si>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</si>
  <si>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</si>
  <si>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</si>
  <si>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</si>
  <si>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</si>
  <si>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</si>
  <si>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</si>
  <si>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</si>
  <si>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</si>
  <si>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</si>
  <si>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</si>
  <si>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</si>
  <si>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</si>
  <si>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</si>
  <si>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</si>
  <si>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</si>
  <si>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</si>
  <si>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</si>
  <si>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</si>
  <si>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</si>
  <si>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</si>
  <si>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</si>
  <si>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</si>
  <si>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</si>
  <si>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</si>
  <si>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</si>
  <si>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</si>
  <si>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</si>
  <si>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</si>
  <si>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</si>
  <si>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</si>
  <si>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</si>
  <si>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</si>
  <si>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</si>
  <si>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</si>
  <si>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</si>
  <si>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</si>
  <si>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</si>
  <si>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</si>
  <si>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</si>
  <si>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</si>
  <si>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</si>
  <si>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</si>
  <si>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</si>
  <si>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</si>
  <si>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</si>
  <si>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</si>
  <si>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</si>
  <si>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</si>
  <si>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</si>
  <si>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</si>
  <si>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</si>
  <si>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</si>
  <si>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</si>
  <si>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</si>
  <si>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</si>
  <si>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</si>
  <si>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</si>
  <si>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</si>
  <si>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</si>
  <si>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</si>
  <si>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</si>
  <si>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</si>
  <si>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</si>
  <si>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</si>
  <si>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</si>
  <si>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</si>
  <si>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</si>
  <si>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</si>
  <si>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</si>
  <si>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</si>
  <si>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</si>
  <si>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</si>
  <si>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</si>
  <si>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</si>
  <si>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</si>
  <si>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</si>
  <si>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</si>
  <si>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</si>
  <si>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</si>
  <si>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</si>
  <si>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</si>
  <si>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</si>
  <si>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</si>
  <si>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</si>
  <si>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</si>
  <si>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</si>
  <si>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</si>
  <si>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</si>
  <si>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</si>
  <si>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</si>
  <si>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</si>
  <si>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</si>
  <si>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</si>
  <si>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</si>
  <si>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</si>
  <si>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</si>
  <si>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</si>
  <si>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</si>
  <si>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</si>
  <si>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</si>
  <si>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</si>
  <si>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</si>
  <si>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</si>
  <si>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</si>
  <si>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</si>
  <si>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</si>
  <si>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</si>
  <si>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</si>
  <si>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</si>
  <si>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</si>
  <si>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</si>
  <si>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</si>
  <si>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</si>
  <si>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</si>
  <si>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</si>
  <si>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</si>
  <si>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</si>
  <si>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</si>
  <si>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</si>
  <si>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</si>
  <si>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</si>
  <si>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</si>
  <si>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</si>
  <si>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</si>
  <si>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</si>
  <si>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</si>
  <si>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</si>
  <si>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</si>
  <si>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</si>
  <si>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</si>
  <si>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</si>
  <si>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</si>
  <si>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</si>
  <si>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</si>
  <si>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</si>
  <si>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</si>
  <si>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</si>
  <si>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</si>
  <si>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</si>
  <si>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</si>
  <si>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</si>
  <si>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</si>
  <si>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</si>
  <si>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</si>
  <si>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</si>
  <si>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</si>
  <si>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</si>
  <si>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</si>
  <si>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</si>
  <si>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</si>
  <si>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</si>
  <si>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</si>
  <si>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</si>
  <si>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</si>
  <si>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</si>
  <si>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</si>
  <si>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</si>
  <si>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</si>
  <si>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</si>
  <si>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</si>
  <si>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</si>
  <si>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</si>
  <si>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</si>
  <si>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</si>
  <si>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</si>
  <si>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</si>
  <si>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</si>
  <si>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</si>
  <si>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</si>
  <si>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</si>
  <si>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</si>
  <si>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</si>
  <si>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</si>
  <si>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</si>
  <si>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</si>
  <si>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</si>
  <si>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</si>
  <si>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</si>
  <si>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</si>
  <si>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</si>
  <si>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</si>
  <si>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</si>
  <si>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</si>
  <si>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</si>
  <si>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</si>
  <si>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</si>
  <si>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</si>
  <si>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</si>
  <si>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</si>
  <si>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</si>
  <si>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</si>
  <si>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</si>
  <si>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</si>
  <si>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</si>
  <si>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</si>
  <si>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</si>
  <si>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</si>
  <si>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</si>
  <si>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</si>
  <si>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</si>
  <si>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</si>
  <si>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</si>
  <si>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</si>
  <si>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</si>
  <si>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</si>
  <si>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</si>
  <si>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</si>
  <si>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</si>
  <si>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</si>
  <si>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</si>
  <si>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</si>
  <si>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</si>
  <si>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</si>
  <si>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</si>
  <si>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</si>
  <si>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</si>
  <si>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</si>
  <si>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</si>
  <si>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</si>
  <si>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</si>
  <si>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</si>
  <si>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</si>
  <si>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</si>
  <si>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</si>
  <si>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</si>
  <si>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</si>
  <si>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</si>
  <si>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</si>
  <si>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</si>
  <si>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</si>
  <si>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</si>
  <si>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</si>
  <si>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</si>
  <si>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</si>
  <si>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</si>
  <si>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</si>
  <si>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</si>
  <si>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</si>
  <si>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</si>
  <si>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</si>
  <si>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</si>
  <si>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</si>
  <si>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</si>
  <si>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</si>
  <si>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</si>
  <si>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</si>
  <si>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</si>
  <si>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</si>
  <si>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</si>
  <si>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</si>
  <si>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</si>
  <si>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</si>
  <si>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</si>
  <si>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</si>
  <si>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</si>
  <si>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</si>
  <si>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</si>
  <si>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</si>
  <si>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</si>
  <si>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</si>
  <si>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</si>
  <si>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</si>
  <si>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</si>
  <si>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</si>
  <si>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</si>
  <si>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</si>
  <si>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</si>
  <si>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</si>
  <si>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</si>
  <si>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</si>
  <si>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</si>
  <si>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</si>
  <si>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</si>
  <si>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</si>
  <si>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</si>
  <si>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</si>
  <si>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</si>
  <si>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</si>
  <si>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</si>
  <si>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</si>
  <si>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</si>
  <si>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</si>
  <si>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</si>
  <si>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</si>
  <si>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</si>
  <si>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</si>
  <si>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</si>
  <si>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</si>
  <si>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</si>
  <si>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</si>
  <si>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</si>
  <si>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</si>
  <si>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</si>
  <si>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</si>
  <si>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</si>
  <si>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</si>
  <si>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</si>
  <si>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</si>
  <si>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</si>
  <si>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</si>
  <si>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</si>
  <si>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</si>
  <si>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</si>
  <si>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</si>
  <si>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</si>
  <si>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</si>
  <si>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</si>
  <si>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</si>
  <si>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</si>
  <si>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</si>
  <si>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</si>
  <si>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</si>
  <si>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</si>
  <si>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</si>
  <si>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</si>
  <si>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</si>
  <si>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</si>
  <si>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</si>
  <si>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</si>
  <si>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</si>
  <si>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</si>
  <si>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</si>
  <si>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</si>
  <si>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</si>
  <si>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</si>
  <si>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</si>
  <si>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</si>
  <si>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</si>
  <si>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</si>
  <si>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</si>
  <si>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</si>
  <si>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</si>
  <si>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</si>
  <si>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</si>
  <si>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</si>
  <si>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</si>
  <si>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</si>
  <si>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</si>
  <si>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</si>
  <si>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</si>
  <si>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</si>
  <si>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</si>
  <si>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</si>
  <si>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</si>
  <si>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</si>
  <si>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</si>
  <si>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</si>
  <si>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</si>
  <si>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</si>
  <si>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</si>
  <si>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</si>
  <si>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</si>
  <si>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</si>
  <si>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</si>
  <si>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</si>
  <si>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</si>
  <si>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</si>
  <si>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</si>
  <si>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</si>
  <si>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</si>
  <si>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</si>
  <si>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</si>
  <si>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</si>
  <si>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</si>
  <si>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</si>
  <si>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</si>
  <si>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</si>
  <si>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</si>
  <si>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</si>
  <si>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</si>
  <si>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</si>
  <si>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</si>
  <si>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</si>
  <si>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</si>
  <si>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</si>
  <si>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</si>
  <si>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</si>
  <si>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</si>
  <si>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</si>
  <si>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</si>
  <si>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</si>
  <si>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</si>
  <si>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</si>
  <si>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</si>
  <si>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</si>
  <si>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</si>
  <si>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</si>
  <si>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</si>
  <si>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</si>
  <si>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</si>
  <si>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</si>
  <si>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</si>
  <si>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</si>
  <si>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</si>
  <si>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</si>
  <si>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</si>
  <si>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</si>
  <si>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</si>
  <si>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</si>
  <si>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</si>
  <si>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</si>
  <si>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</si>
  <si>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</si>
  <si>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</si>
  <si>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</si>
  <si>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</si>
  <si>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</si>
  <si>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</si>
  <si>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</si>
  <si>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</si>
  <si>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</si>
  <si>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</si>
  <si>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</si>
  <si>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</si>
  <si>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</si>
  <si>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</si>
  <si>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</si>
  <si>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</si>
  <si>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</si>
  <si>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</si>
  <si>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</si>
  <si>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</si>
  <si>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</si>
  <si>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</si>
  <si>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</si>
  <si>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</si>
  <si>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</si>
  <si>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</si>
  <si>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</si>
  <si>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</si>
  <si>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</si>
  <si>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</si>
  <si>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</si>
  <si>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</si>
  <si>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</si>
  <si>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</si>
  <si>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</si>
  <si>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</si>
  <si>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</si>
  <si>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</si>
  <si>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</si>
  <si>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</si>
  <si>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</si>
  <si>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</si>
  <si>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</si>
  <si>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</si>
  <si>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</si>
  <si>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</si>
  <si>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</si>
  <si>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</si>
  <si>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</si>
  <si>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</si>
  <si>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</si>
  <si>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</si>
  <si>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</si>
  <si>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</si>
  <si>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</si>
  <si>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</si>
  <si>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</si>
  <si>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</si>
  <si>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</si>
  <si>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</si>
  <si>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</si>
  <si>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</si>
  <si>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</si>
  <si>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</si>
  <si>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</si>
  <si>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</si>
  <si>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</si>
  <si>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</si>
  <si>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</si>
  <si>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</si>
  <si>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</si>
  <si>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</si>
  <si>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</si>
  <si>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</si>
  <si>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</si>
  <si>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</si>
  <si>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</si>
  <si>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</si>
  <si>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</si>
  <si>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</si>
  <si>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</si>
  <si>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</si>
  <si>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</si>
  <si>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</si>
  <si>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</si>
  <si>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</si>
  <si>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</si>
  <si>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</si>
  <si>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</si>
  <si>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</si>
  <si>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</si>
  <si>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</si>
  <si>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</si>
  <si>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</si>
  <si>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</si>
  <si>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</si>
  <si>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</si>
  <si>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</si>
  <si>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</si>
  <si>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</si>
  <si>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</si>
  <si>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</si>
  <si>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</si>
  <si>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</si>
  <si>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</si>
  <si>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</si>
  <si>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</si>
  <si>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</si>
  <si>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</si>
  <si>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</si>
  <si>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</si>
  <si>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</si>
  <si>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</si>
  <si>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</si>
  <si>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</si>
  <si>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</si>
  <si>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</si>
  <si>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</si>
  <si>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</si>
  <si>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</si>
  <si>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</si>
  <si>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</si>
  <si>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</si>
  <si>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</si>
  <si>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</si>
  <si>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</si>
  <si>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</si>
  <si>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</si>
  <si>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</si>
  <si>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</si>
  <si>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</si>
  <si>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</si>
  <si>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</si>
  <si>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</si>
  <si>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</si>
  <si>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</si>
  <si>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</si>
  <si>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</si>
  <si>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</si>
  <si>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</si>
  <si>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</si>
  <si>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</si>
  <si>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</si>
  <si>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</si>
  <si>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</si>
  <si>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</si>
  <si>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</si>
  <si>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</si>
  <si>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</si>
  <si>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</si>
  <si>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</si>
  <si>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</si>
  <si>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</si>
  <si>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</si>
  <si>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</si>
  <si>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</si>
  <si>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</si>
  <si>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</si>
  <si>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</si>
  <si>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</si>
  <si>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</si>
  <si>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</si>
  <si>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</si>
  <si>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</si>
  <si>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</si>
  <si>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</si>
  <si>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</si>
  <si>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</si>
  <si>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</si>
  <si>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</si>
  <si>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</si>
  <si>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</si>
  <si>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</si>
  <si>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</si>
  <si>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</si>
  <si>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</si>
  <si>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</si>
  <si>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</si>
  <si>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</si>
  <si>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</si>
  <si>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</si>
  <si>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</si>
  <si>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</si>
  <si>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</si>
  <si>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</si>
  <si>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</si>
  <si>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</si>
  <si>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</si>
  <si>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</si>
  <si>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</si>
  <si>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</si>
  <si>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</si>
  <si>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</si>
  <si>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</si>
  <si>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</si>
  <si>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</si>
  <si>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</si>
  <si>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</si>
  <si>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</si>
  <si>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</si>
  <si>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</si>
  <si>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</si>
  <si>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</si>
  <si>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</si>
  <si>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</si>
  <si>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</si>
  <si>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</si>
  <si>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</si>
  <si>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</si>
  <si>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</si>
  <si>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</si>
  <si>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</si>
  <si>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</si>
  <si>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</si>
  <si>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</si>
  <si>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</si>
  <si>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</si>
  <si>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</si>
  <si>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</si>
  <si>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</si>
  <si>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</si>
  <si>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</si>
  <si>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</si>
  <si>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</si>
  <si>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</si>
  <si>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</si>
  <si>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</si>
  <si>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</si>
  <si>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</si>
  <si>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</si>
  <si>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</si>
  <si>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</si>
  <si>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</si>
  <si>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</si>
  <si>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</si>
  <si>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</si>
  <si>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</si>
  <si>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</si>
  <si>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</si>
  <si>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</si>
  <si>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</si>
  <si>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</si>
  <si>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</si>
  <si>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</si>
  <si>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</si>
  <si>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</si>
  <si>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</si>
  <si>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</si>
  <si>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</si>
  <si>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</si>
  <si>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</si>
  <si>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</si>
  <si>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</si>
  <si>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</si>
  <si>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</si>
  <si>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</si>
  <si>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</si>
  <si>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</si>
  <si>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</si>
  <si>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</si>
  <si>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</si>
  <si>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</si>
  <si>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</si>
  <si>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</si>
  <si>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</si>
  <si>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</si>
  <si>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</si>
  <si>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</si>
  <si>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</si>
  <si>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</si>
  <si>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</si>
  <si>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</si>
  <si>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</si>
  <si>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</si>
  <si>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</si>
  <si>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</si>
  <si>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</si>
  <si>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</si>
  <si>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</si>
  <si>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</si>
  <si>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</si>
  <si>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</si>
  <si>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</si>
  <si>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</si>
  <si>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</si>
  <si>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</si>
  <si>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</si>
  <si>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</si>
  <si>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</si>
  <si>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</si>
  <si>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</si>
  <si>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</si>
  <si>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</si>
  <si>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</si>
  <si>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</si>
  <si>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</si>
  <si>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</si>
  <si>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</si>
  <si>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</si>
  <si>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</si>
  <si>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</si>
  <si>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</si>
  <si>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</si>
  <si>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</si>
  <si>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</si>
  <si>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</si>
  <si>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</si>
  <si>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</si>
  <si>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</si>
  <si>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</si>
  <si>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</si>
  <si>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</si>
  <si>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</si>
  <si>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</si>
  <si>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</si>
  <si>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</si>
  <si>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</si>
  <si>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</si>
  <si>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</si>
  <si>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</si>
  <si>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</si>
  <si>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</si>
  <si>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</si>
  <si>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</si>
  <si>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</si>
  <si>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</si>
  <si>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</si>
  <si>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</si>
  <si>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</si>
  <si>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</si>
  <si>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</si>
  <si>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</si>
  <si>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</si>
  <si>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</si>
  <si>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</si>
  <si>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</si>
  <si>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</si>
  <si>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</si>
  <si>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</si>
  <si>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</si>
  <si>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</si>
  <si>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</si>
  <si>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</si>
  <si>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</si>
  <si>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</si>
  <si>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</si>
  <si>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</si>
  <si>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</si>
  <si>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</si>
  <si>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</si>
  <si>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</si>
  <si>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</si>
  <si>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</si>
  <si>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</si>
  <si>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</si>
  <si>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</si>
  <si>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</si>
  <si>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</si>
  <si>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</si>
  <si>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</si>
  <si>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</si>
  <si>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</si>
  <si>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</si>
  <si>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</si>
  <si>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</si>
  <si>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</si>
  <si>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</si>
  <si>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</si>
  <si>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</si>
  <si>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</si>
  <si>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</si>
  <si>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</si>
  <si>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</si>
  <si>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</si>
  <si>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</si>
  <si>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</si>
  <si>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</si>
  <si>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</si>
  <si>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</si>
  <si>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</si>
  <si>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</si>
  <si>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</si>
  <si>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</si>
  <si>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</si>
  <si>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</si>
  <si>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</si>
  <si>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</si>
  <si>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</si>
  <si>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</si>
  <si>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</si>
  <si>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</si>
  <si>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</si>
  <si>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</si>
  <si>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</si>
  <si>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</si>
  <si>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</si>
  <si>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</si>
  <si>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</si>
  <si>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</si>
  <si>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</si>
  <si>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</si>
  <si>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</si>
  <si>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</si>
  <si>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</si>
  <si>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</si>
  <si>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</si>
  <si>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</si>
  <si>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</si>
  <si>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</si>
  <si>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</si>
  <si>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</si>
  <si>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</si>
  <si>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</si>
  <si>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</si>
  <si>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</si>
  <si>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</si>
  <si>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</si>
  <si>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</si>
  <si>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</si>
  <si>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</si>
  <si>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</si>
  <si>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</si>
  <si>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</si>
  <si>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</si>
  <si>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</si>
  <si>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</si>
  <si>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</si>
  <si>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</si>
  <si>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</si>
  <si>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</si>
  <si>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</si>
  <si>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</si>
  <si>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</si>
  <si>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</si>
  <si>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</si>
  <si>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</si>
  <si>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</si>
  <si>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</si>
  <si>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</si>
  <si>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</si>
  <si>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</si>
  <si>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</si>
  <si>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</si>
  <si>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</si>
  <si>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</si>
  <si>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</si>
  <si>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</si>
  <si>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</si>
  <si>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</si>
  <si>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</si>
  <si>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</si>
  <si>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</si>
  <si>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</si>
  <si>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</si>
  <si>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</si>
  <si>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</si>
  <si>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</si>
  <si>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</si>
  <si>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</si>
  <si>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</si>
  <si>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</si>
  <si>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</si>
  <si>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</si>
  <si>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</si>
  <si>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</si>
  <si>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</si>
  <si>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</si>
  <si>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</si>
  <si>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</si>
  <si>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</si>
  <si>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</si>
  <si>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</si>
  <si>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</si>
  <si>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</si>
  <si>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</si>
  <si>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</si>
  <si>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</si>
  <si>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</si>
  <si>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</si>
  <si>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</si>
  <si>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</si>
  <si>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</si>
  <si>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</si>
  <si>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</si>
  <si>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</si>
  <si>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</si>
  <si>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</si>
  <si>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</si>
  <si>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</si>
  <si>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</si>
  <si>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</si>
  <si>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</si>
  <si>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</si>
  <si>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</si>
  <si>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</si>
  <si>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</si>
  <si>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</si>
  <si>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</si>
  <si>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</si>
  <si>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</si>
  <si>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</si>
  <si>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</si>
  <si>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</si>
  <si>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</si>
  <si>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</si>
  <si>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</si>
  <si>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</si>
  <si>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</si>
  <si>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</si>
  <si>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</si>
  <si>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</si>
  <si>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</si>
  <si>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</si>
  <si>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</si>
  <si>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</si>
  <si>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</si>
  <si>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</si>
  <si>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</si>
  <si>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</si>
  <si>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</si>
  <si>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</si>
  <si>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</si>
  <si>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</si>
  <si>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</si>
  <si>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</si>
  <si>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</si>
  <si>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</si>
  <si>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</si>
  <si>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</si>
  <si>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</si>
  <si>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</si>
  <si>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</si>
  <si>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</si>
  <si>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</si>
  <si>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</si>
  <si>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</si>
  <si>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</si>
  <si>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</si>
  <si>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</si>
  <si>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</si>
  <si>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</si>
  <si>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</si>
  <si>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</si>
  <si>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</si>
  <si>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</si>
  <si>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</si>
  <si>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</si>
  <si>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</si>
  <si>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</si>
  <si>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</si>
  <si>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</si>
  <si>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</si>
  <si>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</si>
  <si>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</si>
  <si>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</si>
  <si>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</si>
  <si>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</si>
  <si>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</si>
  <si>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</si>
  <si>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</si>
  <si>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</si>
  <si>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2023-09-12 08:19:34</t>
  </si>
  <si>
    <t>2023-09-12 08:20:03</t>
  </si>
  <si>
    <t>2023-09-12 08:20:31</t>
  </si>
  <si>
    <t>2023-09-12 08:21:00</t>
  </si>
  <si>
    <t>2023-09-12 08:21:29</t>
  </si>
  <si>
    <t>2023-09-12 08:21:59</t>
  </si>
  <si>
    <t>2023-09-12 08:22:28</t>
  </si>
  <si>
    <t>2023-09-12 08:22:57</t>
  </si>
  <si>
    <t>2023-09-12 08:23:25</t>
  </si>
  <si>
    <t>2023-09-12 08:23:54</t>
  </si>
  <si>
    <t>2023-09-12 08:24:24</t>
  </si>
  <si>
    <t>2023-09-12 08:24:53</t>
  </si>
  <si>
    <t>2023-09-12 08:25:21</t>
  </si>
  <si>
    <t>2023-09-12 08:25:50</t>
  </si>
  <si>
    <t>2023-09-12 08:26:19</t>
  </si>
  <si>
    <t>2023-09-12 08:26:49</t>
  </si>
  <si>
    <t>2023-09-12 08:27:18</t>
  </si>
  <si>
    <t>2023-09-12 08:27:46</t>
  </si>
  <si>
    <t>2023-09-12 08:28:15</t>
  </si>
  <si>
    <t>2023-09-12 08:28:45</t>
  </si>
  <si>
    <t>2023-09-12 08:29:14</t>
  </si>
  <si>
    <t>2023-09-12 08:31:23</t>
  </si>
  <si>
    <t>2023-09-12 08:31:38</t>
  </si>
  <si>
    <t>2023-09-12 08:32:07</t>
  </si>
  <si>
    <t>2023-09-12 08:32:37</t>
  </si>
  <si>
    <t>2023-09-12 08:33:06</t>
  </si>
  <si>
    <t>2023-09-12 08:33:35</t>
  </si>
  <si>
    <t>2023-09-12 08:34:03</t>
  </si>
  <si>
    <t>2023-09-12 08:34:32</t>
  </si>
  <si>
    <t>2023-09-12 08:35:02</t>
  </si>
  <si>
    <t>2023-09-12 08:35:31</t>
  </si>
  <si>
    <t>2023-09-12 08:35:59</t>
  </si>
  <si>
    <t>2023-09-12 08:36:28</t>
  </si>
  <si>
    <t>2023-09-12 08:36:58</t>
  </si>
  <si>
    <t>2023-09-12 08:37:27</t>
  </si>
  <si>
    <t>2023-09-12 08:37:56</t>
  </si>
  <si>
    <t>2023-09-12 08:38:24</t>
  </si>
  <si>
    <t>2023-09-12 08:38:53</t>
  </si>
  <si>
    <t>2023-09-12 08:39:22</t>
  </si>
  <si>
    <t>2023-09-12 08:39:52</t>
  </si>
  <si>
    <t>2023-09-12 08:40:21</t>
  </si>
  <si>
    <t>2023-09-12 08:40:49</t>
  </si>
  <si>
    <t>2023-09-12 08:41:18</t>
  </si>
  <si>
    <t>2023-09-12 08:41:47</t>
  </si>
  <si>
    <t>2023-09-12 08:42:17</t>
  </si>
  <si>
    <t>2023-09-12 08:42:46</t>
  </si>
  <si>
    <t>2023-09-12 08:43:14</t>
  </si>
  <si>
    <t>2023-09-12 08:43:43</t>
  </si>
  <si>
    <t>2023-09-12 08:44:12</t>
  </si>
  <si>
    <t>2023-09-12 08:44:42</t>
  </si>
  <si>
    <t>2023-09-12 08:45:11</t>
  </si>
  <si>
    <t>2023-09-12 08:45:39</t>
  </si>
  <si>
    <t>2023-09-12 08:46:08</t>
  </si>
  <si>
    <t>2023-09-12 08:46:37</t>
  </si>
  <si>
    <t>2023-09-12 08:47:06</t>
  </si>
  <si>
    <t>2023-09-12 08:47:36</t>
  </si>
  <si>
    <t>2023-09-12 08:48:05</t>
  </si>
  <si>
    <t>2023-09-12 08:48:33</t>
  </si>
  <si>
    <t>2023-09-12 08:49:02</t>
  </si>
  <si>
    <t>2023-09-12 08:49:32</t>
  </si>
  <si>
    <t>2023-09-12 08:50:01</t>
  </si>
  <si>
    <t>2023-09-12 08:50:30</t>
  </si>
  <si>
    <t>2023-09-12 08:50:58</t>
  </si>
  <si>
    <t>2023-09-12 08:51:27</t>
  </si>
  <si>
    <t>2023-09-12 08:51:56</t>
  </si>
  <si>
    <t>2023-09-12 08:52:28</t>
  </si>
  <si>
    <t>2023-09-12 08:52:54</t>
  </si>
  <si>
    <t>2023-09-12 08:58:14</t>
  </si>
  <si>
    <t>2023-09-12 08:58:43</t>
  </si>
  <si>
    <t>2023-09-12 08:59:40</t>
  </si>
  <si>
    <t>2023-09-12 09:00:09</t>
  </si>
  <si>
    <t>2023-09-12 09:03:12</t>
  </si>
  <si>
    <t>2023-09-12 09:03:32</t>
  </si>
  <si>
    <t>2023-09-12 09:04:01</t>
  </si>
  <si>
    <t>2023-09-12 09:04:31</t>
  </si>
  <si>
    <t>2023-09-12 09:05:00</t>
  </si>
  <si>
    <t>2023-09-12 09:05:29</t>
  </si>
  <si>
    <t>2023-09-12 09:05:57</t>
  </si>
  <si>
    <t>2023-09-12 09:06:26</t>
  </si>
  <si>
    <t>2023-09-12 09:06:56</t>
  </si>
  <si>
    <t>2023-09-12 09:07:25</t>
  </si>
  <si>
    <t>2023-09-12 09:07:53</t>
  </si>
  <si>
    <t>2023-09-12 09:08:22</t>
  </si>
  <si>
    <t>2023-09-12 09:08:51</t>
  </si>
  <si>
    <t>2023-09-12 09:09:21</t>
  </si>
  <si>
    <t>2023-09-12 09:09:50</t>
  </si>
  <si>
    <t>2023-09-12 09:10:18</t>
  </si>
  <si>
    <t>2023-09-12 09:10:47</t>
  </si>
  <si>
    <t>2023-09-12 09:11:16</t>
  </si>
  <si>
    <t>2023-09-12 09:11:46</t>
  </si>
  <si>
    <t>2023-09-12 09:12:15</t>
  </si>
  <si>
    <t>2023-09-12 09:12:44</t>
  </si>
  <si>
    <t>2023-09-12 09:13:12</t>
  </si>
  <si>
    <t>2023-09-12 09:13:41</t>
  </si>
  <si>
    <t>2023-09-12 09:14:10</t>
  </si>
  <si>
    <t>2023-09-12 09:14:40</t>
  </si>
  <si>
    <t>2023-09-12 09:15:09</t>
  </si>
  <si>
    <t>2023-09-12 09:15:37</t>
  </si>
  <si>
    <t>2023-09-12 09:16:06</t>
  </si>
  <si>
    <t>2023-09-12 09:16:36</t>
  </si>
  <si>
    <t>2023-09-12 09:17:05</t>
  </si>
  <si>
    <t>2023-09-12 09:17:34</t>
  </si>
  <si>
    <t>2023-09-12 09:18:02</t>
  </si>
  <si>
    <t>2023-09-12 09:18:31</t>
  </si>
  <si>
    <t>2023-09-12 09:19:00</t>
  </si>
  <si>
    <t>2023-09-12 09:19:30</t>
  </si>
  <si>
    <t>2023-09-12 09:19:59</t>
  </si>
  <si>
    <t>2023-09-12 09:20:28</t>
  </si>
  <si>
    <t>2023-09-12 09:20:56</t>
  </si>
  <si>
    <t>2023-09-12 09:21:25</t>
  </si>
  <si>
    <t>2023-09-12 09:21:55</t>
  </si>
  <si>
    <t>2023-09-12 09:22:24</t>
  </si>
  <si>
    <t>2023-09-12 09:22:53</t>
  </si>
  <si>
    <t>2023-09-12 09:23:21</t>
  </si>
  <si>
    <t>2023-09-12 09:23:51</t>
  </si>
  <si>
    <t>2023-09-12 09:24:20</t>
  </si>
  <si>
    <t>2023-09-12 09:24:49</t>
  </si>
  <si>
    <t>2023-09-12 09:25:17</t>
  </si>
  <si>
    <t>2023-09-12 09:25:47</t>
  </si>
  <si>
    <t>2023-09-12 09:26:16</t>
  </si>
  <si>
    <t>2023-09-12 09:26:44</t>
  </si>
  <si>
    <t>2023-09-12 09:27:13</t>
  </si>
  <si>
    <t>2023-09-12 09:27:43</t>
  </si>
  <si>
    <t>2023-09-12 09:28:12</t>
  </si>
  <si>
    <t>2023-09-12 09:28:41</t>
  </si>
  <si>
    <t>2023-09-12 09:29:09</t>
  </si>
  <si>
    <t>2023-09-12 09:29:38</t>
  </si>
  <si>
    <t>2023-09-12 09:30:08</t>
  </si>
  <si>
    <t>2023-09-12 09:30:37</t>
  </si>
  <si>
    <t>2023-09-12 09:31:05</t>
  </si>
  <si>
    <t>2023-09-12 09:31:34</t>
  </si>
  <si>
    <t>2023-09-15 12:34:06</t>
  </si>
  <si>
    <t>2023-09-15 12:34:35</t>
  </si>
  <si>
    <t>2023-09-15 12:35:04</t>
  </si>
  <si>
    <t>2023-09-15 12:36:53</t>
  </si>
  <si>
    <t>2023-09-15 12:37:22</t>
  </si>
  <si>
    <t>2023-09-15 12:37:50</t>
  </si>
  <si>
    <t>2023-09-15 12:38:49</t>
  </si>
  <si>
    <t>2023-09-15 12:39:18</t>
  </si>
  <si>
    <t>2023-09-15 12:39:47</t>
  </si>
  <si>
    <t>2023-09-15 12:40:16</t>
  </si>
  <si>
    <t>2023-09-15 12:40:45</t>
  </si>
  <si>
    <t>2023-09-15 12:41:14</t>
  </si>
  <si>
    <t>2023-09-15 12:41:43</t>
  </si>
  <si>
    <t>2023-09-15 12:42:12</t>
  </si>
  <si>
    <t>2023-09-15 12:42:41</t>
  </si>
  <si>
    <t>2023-09-15 12:43:10</t>
  </si>
  <si>
    <t>2023-09-15 12:43:39</t>
  </si>
  <si>
    <t>2023-09-15 12:44:07</t>
  </si>
  <si>
    <t>2023-09-15 12:44:37</t>
  </si>
  <si>
    <t>2023-09-15 12:45:06</t>
  </si>
  <si>
    <t>2023-09-15 12:45:35</t>
  </si>
  <si>
    <t>2023-09-15 12:46:03</t>
  </si>
  <si>
    <t>2023-09-15 12:49:27</t>
  </si>
  <si>
    <t>2023-09-15 12:49:56</t>
  </si>
  <si>
    <t>2023-09-15 12:50:25</t>
  </si>
  <si>
    <t>2023-09-15 12:50:53</t>
  </si>
  <si>
    <t>2023-09-15 12:51:23</t>
  </si>
  <si>
    <t>2023-09-15 12:51:52</t>
  </si>
  <si>
    <t>2023-09-15 12:52:21</t>
  </si>
  <si>
    <t>2023-09-15 12:52:49</t>
  </si>
  <si>
    <t>2023-09-15 12:53:19</t>
  </si>
  <si>
    <t>2023-09-15 12:53:48</t>
  </si>
  <si>
    <t>2023-09-15 12:54:17</t>
  </si>
  <si>
    <t>2023-09-15 12:54:46</t>
  </si>
  <si>
    <t>2023-09-15 12:55:14</t>
  </si>
  <si>
    <t>2023-09-15 12:55:44</t>
  </si>
  <si>
    <t>2023-09-15 12:56:13</t>
  </si>
  <si>
    <t>2023-09-15 12:56:42</t>
  </si>
  <si>
    <t>2023-09-15 12:57:11</t>
  </si>
  <si>
    <t>2023-09-15 12:57:40</t>
  </si>
  <si>
    <t>2023-09-15 12:58:09</t>
  </si>
  <si>
    <t>2023-09-15 12:58:38</t>
  </si>
  <si>
    <t>2023-09-15 12:59:07</t>
  </si>
  <si>
    <t>2023-09-15 12:59:35</t>
  </si>
  <si>
    <t>2023-09-15 13:00:05</t>
  </si>
  <si>
    <t>2023-09-15 13:00:34</t>
  </si>
  <si>
    <t>2023-09-15 13:01:03</t>
  </si>
  <si>
    <t>2023-09-15 13:01:31</t>
  </si>
  <si>
    <t>2023-09-15 13:23:46</t>
  </si>
  <si>
    <t>2023-09-15 13:24:15</t>
  </si>
  <si>
    <t>2023-09-15 13:24:44</t>
  </si>
  <si>
    <t>2023-09-15 13:25:13</t>
  </si>
  <si>
    <t>2023-09-15 13:25:42</t>
  </si>
  <si>
    <t>2023-09-15 13:26:11</t>
  </si>
  <si>
    <t>2023-09-15 13:26:40</t>
  </si>
  <si>
    <t>2023-09-15 13:27:09</t>
  </si>
  <si>
    <t>2023-09-15 13:27:38</t>
  </si>
  <si>
    <t>2023-09-15 13:28:06</t>
  </si>
  <si>
    <t>2023-09-15 13:28:36</t>
  </si>
  <si>
    <t>2023-09-15 13:29:05</t>
  </si>
  <si>
    <t>2023-09-15 13:29:34</t>
  </si>
  <si>
    <t>2023-09-15 13:30:03</t>
  </si>
  <si>
    <t>2023-09-15 13:30:32</t>
  </si>
  <si>
    <t>2023-09-15 13:31:01</t>
  </si>
  <si>
    <t>2023-09-15 13:31:30</t>
  </si>
  <si>
    <t>2023-09-15 13:31:59</t>
  </si>
  <si>
    <t>2023-09-15 19:34:46</t>
  </si>
  <si>
    <t>2023-09-15 19:35:13</t>
  </si>
  <si>
    <t>2023-09-15 19:36:07</t>
  </si>
  <si>
    <t>2023-09-15 19:36:37</t>
  </si>
  <si>
    <t>2023-09-15 19:37:14</t>
  </si>
  <si>
    <t>2023-09-15 19:37:35</t>
  </si>
  <si>
    <t>2023-09-15 19:39:15</t>
  </si>
  <si>
    <t>2023-09-15 19:39:31</t>
  </si>
  <si>
    <t>2023-09-15 19:40:00</t>
  </si>
  <si>
    <t>2023-09-15 19:40:28</t>
  </si>
  <si>
    <t>2023-09-15 19:40:57</t>
  </si>
  <si>
    <t>2023-09-15 19:41:27</t>
  </si>
  <si>
    <t>2023-09-15 19:41:56</t>
  </si>
  <si>
    <t>2023-09-15 19:42:25</t>
  </si>
  <si>
    <t>2023-09-15 19:42:53</t>
  </si>
  <si>
    <t>2023-09-15 19:43:23</t>
  </si>
  <si>
    <t>2023-09-15 19:43:52</t>
  </si>
  <si>
    <t>2023-09-15 19:44:21</t>
  </si>
  <si>
    <t>2023-09-15 19:44:49</t>
  </si>
  <si>
    <t>2023-09-15 19:45:18</t>
  </si>
  <si>
    <t>2023-09-15 19:45:48</t>
  </si>
  <si>
    <t>2023-09-15 19:46:17</t>
  </si>
  <si>
    <t>2023-09-15 19:46:46</t>
  </si>
  <si>
    <t>2023-09-15 19:52:33</t>
  </si>
  <si>
    <t>2023-09-15 19:53:02</t>
  </si>
  <si>
    <t>2023-09-15 19:53:32</t>
  </si>
  <si>
    <t>2023-09-15 19:54:01</t>
  </si>
  <si>
    <t>2023-09-15 19:54:29</t>
  </si>
  <si>
    <t>2023-09-15 19:54:58</t>
  </si>
  <si>
    <t>2023-09-15 19:55:28</t>
  </si>
  <si>
    <t>2023-09-15 19:55:57</t>
  </si>
  <si>
    <t>2023-09-15 19:56:26</t>
  </si>
  <si>
    <t>2023-09-15 19:56:54</t>
  </si>
  <si>
    <t>2023-09-15 19:57:24</t>
  </si>
  <si>
    <t>2023-09-15 19:57:53</t>
  </si>
  <si>
    <t>2023-09-15 19:58:22</t>
  </si>
  <si>
    <t>2023-09-15 19:58:50</t>
  </si>
  <si>
    <t>2023-09-15 19:59:19</t>
  </si>
  <si>
    <t>2023-09-15 19:59:49</t>
  </si>
  <si>
    <t>2023-09-15 20:00:18</t>
  </si>
  <si>
    <t>2023-09-15 20:00:47</t>
  </si>
  <si>
    <t>2023-09-15 20:01:15</t>
  </si>
  <si>
    <t>2023-09-15 20:01:45</t>
  </si>
  <si>
    <t>2023-09-15 20:02:14</t>
  </si>
  <si>
    <t>2023-09-15 20:02:43</t>
  </si>
  <si>
    <t>2023-09-15 20:03:11</t>
  </si>
  <si>
    <t>2023-09-15 20:03:40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</si>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</sst>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3652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5">
        <f>3398</f>
      </c>
      <c r="B3405" s="5" t="s">
        <v>3424</v>
      </c>
      <c r="C3405" s="5" t="s">
        <v>26</v>
      </c>
      <c r="D3405" s="5" t="s">
        <v>26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10</v>
      </c>
      <c r="Q3405" s="5">
        <v>0</v>
      </c>
      <c r="R3405" s="5">
        <v>0</v>
      </c>
      <c r="S3405" s="5" t="s">
        <v>26</v>
      </c>
      <c r="T3405" s="5"/>
    </row>
    <row r="3406" spans="1:20" x14ac:dyDescent="0.25">
      <c r="A3406" s="5">
        <f>3399</f>
      </c>
      <c r="B3406" s="5" t="s">
        <v>3425</v>
      </c>
      <c r="C3406" s="5" t="s">
        <v>26</v>
      </c>
      <c r="D3406" s="5" t="s">
        <v>26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10</v>
      </c>
      <c r="Q3406" s="5">
        <v>0</v>
      </c>
      <c r="R3406" s="5">
        <v>0</v>
      </c>
      <c r="S3406" s="5" t="s">
        <v>26</v>
      </c>
      <c r="T3406" s="5"/>
    </row>
    <row r="3407" spans="1:20" x14ac:dyDescent="0.25">
      <c r="A3407" s="5">
        <f>3400</f>
      </c>
      <c r="B3407" s="5" t="s">
        <v>3426</v>
      </c>
      <c r="C3407" s="5" t="s">
        <v>26</v>
      </c>
      <c r="D3407" s="5" t="s">
        <v>27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10</v>
      </c>
      <c r="Q3407" s="5">
        <v>0</v>
      </c>
      <c r="R3407" s="5">
        <v>0</v>
      </c>
      <c r="S3407" s="5" t="s">
        <v>26</v>
      </c>
      <c r="T3407" s="5"/>
    </row>
    <row r="3408" spans="1:20" x14ac:dyDescent="0.25">
      <c r="A3408" s="5">
        <f>3401</f>
      </c>
      <c r="B3408" s="5" t="s">
        <v>3427</v>
      </c>
      <c r="C3408" s="5" t="s">
        <v>27</v>
      </c>
      <c r="D3408" s="5" t="s">
        <v>26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10</v>
      </c>
      <c r="Q3408" s="5">
        <v>0</v>
      </c>
      <c r="R3408" s="5">
        <v>0</v>
      </c>
      <c r="S3408" s="5" t="s">
        <v>26</v>
      </c>
      <c r="T3408" s="5"/>
    </row>
    <row r="3409" spans="1:20" x14ac:dyDescent="0.25">
      <c r="A3409" s="5">
        <f>3402</f>
      </c>
      <c r="B3409" s="5" t="s">
        <v>3428</v>
      </c>
      <c r="C3409" s="5" t="s">
        <v>27</v>
      </c>
      <c r="D3409" s="5" t="s">
        <v>26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10</v>
      </c>
      <c r="Q3409" s="5">
        <v>0</v>
      </c>
      <c r="R3409" s="5">
        <v>0</v>
      </c>
      <c r="S3409" s="5" t="s">
        <v>26</v>
      </c>
      <c r="T3409" s="5"/>
    </row>
    <row r="3410" spans="1:20" x14ac:dyDescent="0.25">
      <c r="A3410" s="5">
        <f>3403</f>
      </c>
      <c r="B3410" s="5" t="s">
        <v>3429</v>
      </c>
      <c r="C3410" s="5" t="s">
        <v>27</v>
      </c>
      <c r="D3410" s="5" t="s">
        <v>26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10</v>
      </c>
      <c r="Q3410" s="5">
        <v>0</v>
      </c>
      <c r="R3410" s="5">
        <v>0</v>
      </c>
      <c r="S3410" s="5" t="s">
        <v>26</v>
      </c>
      <c r="T3410" s="5"/>
    </row>
    <row r="3411" spans="1:20" x14ac:dyDescent="0.25">
      <c r="A3411" s="5">
        <f>3404</f>
      </c>
      <c r="B3411" s="5" t="s">
        <v>3430</v>
      </c>
      <c r="C3411" s="5" t="s">
        <v>26</v>
      </c>
      <c r="D3411" s="5" t="s">
        <v>27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10</v>
      </c>
      <c r="Q3411" s="5">
        <v>0</v>
      </c>
      <c r="R3411" s="5">
        <v>0</v>
      </c>
      <c r="S3411" s="5" t="s">
        <v>26</v>
      </c>
      <c r="T3411" s="5"/>
    </row>
    <row r="3412" spans="1:20" x14ac:dyDescent="0.25">
      <c r="A3412" s="5">
        <f>3405</f>
      </c>
      <c r="B3412" s="5" t="s">
        <v>3431</v>
      </c>
      <c r="C3412" s="5" t="s">
        <v>26</v>
      </c>
      <c r="D3412" s="5" t="s">
        <v>27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10</v>
      </c>
      <c r="Q3412" s="5">
        <v>0</v>
      </c>
      <c r="R3412" s="5">
        <v>0</v>
      </c>
      <c r="S3412" s="5" t="s">
        <v>26</v>
      </c>
      <c r="T3412" s="5"/>
    </row>
    <row r="3413" spans="1:20" x14ac:dyDescent="0.25">
      <c r="A3413" s="5">
        <f>3406</f>
      </c>
      <c r="B3413" s="5" t="s">
        <v>3432</v>
      </c>
      <c r="C3413" s="5" t="s">
        <v>26</v>
      </c>
      <c r="D3413" s="5" t="s">
        <v>27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10</v>
      </c>
      <c r="Q3413" s="5">
        <v>0</v>
      </c>
      <c r="R3413" s="5">
        <v>0</v>
      </c>
      <c r="S3413" s="5" t="s">
        <v>26</v>
      </c>
      <c r="T3413" s="5"/>
    </row>
    <row r="3414" spans="1:20" x14ac:dyDescent="0.25">
      <c r="A3414" s="5">
        <f>3407</f>
      </c>
      <c r="B3414" s="5" t="s">
        <v>3433</v>
      </c>
      <c r="C3414" s="5" t="s">
        <v>26</v>
      </c>
      <c r="D3414" s="5" t="s">
        <v>27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10</v>
      </c>
      <c r="Q3414" s="5">
        <v>0</v>
      </c>
      <c r="R3414" s="5">
        <v>0</v>
      </c>
      <c r="S3414" s="5" t="s">
        <v>26</v>
      </c>
      <c r="T3414" s="5"/>
    </row>
    <row r="3415" spans="1:20" x14ac:dyDescent="0.25">
      <c r="A3415" s="5">
        <f>3408</f>
      </c>
      <c r="B3415" s="5" t="s">
        <v>3434</v>
      </c>
      <c r="C3415" s="5" t="s">
        <v>26</v>
      </c>
      <c r="D3415" s="5" t="s">
        <v>27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10</v>
      </c>
      <c r="Q3415" s="5">
        <v>0</v>
      </c>
      <c r="R3415" s="5">
        <v>0</v>
      </c>
      <c r="S3415" s="5" t="s">
        <v>26</v>
      </c>
      <c r="T3415" s="5"/>
    </row>
    <row r="3416" spans="1:20" x14ac:dyDescent="0.25">
      <c r="A3416" s="5">
        <f>3409</f>
      </c>
      <c r="B3416" s="5" t="s">
        <v>3435</v>
      </c>
      <c r="C3416" s="5" t="s">
        <v>26</v>
      </c>
      <c r="D3416" s="5" t="s">
        <v>27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10</v>
      </c>
      <c r="Q3416" s="5">
        <v>0</v>
      </c>
      <c r="R3416" s="5">
        <v>0</v>
      </c>
      <c r="S3416" s="5" t="s">
        <v>26</v>
      </c>
      <c r="T3416" s="5"/>
    </row>
    <row r="3417" spans="1:20" x14ac:dyDescent="0.25">
      <c r="A3417" s="5">
        <f>3410</f>
      </c>
      <c r="B3417" s="5" t="s">
        <v>3436</v>
      </c>
      <c r="C3417" s="5" t="s">
        <v>26</v>
      </c>
      <c r="D3417" s="5" t="s">
        <v>27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10</v>
      </c>
      <c r="Q3417" s="5">
        <v>0</v>
      </c>
      <c r="R3417" s="5">
        <v>0</v>
      </c>
      <c r="S3417" s="5" t="s">
        <v>26</v>
      </c>
      <c r="T3417" s="5"/>
    </row>
    <row r="3418" spans="1:20" x14ac:dyDescent="0.25">
      <c r="A3418" s="5">
        <f>3411</f>
      </c>
      <c r="B3418" s="5" t="s">
        <v>3437</v>
      </c>
      <c r="C3418" s="5" t="s">
        <v>26</v>
      </c>
      <c r="D3418" s="5" t="s">
        <v>27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10</v>
      </c>
      <c r="Q3418" s="5">
        <v>0</v>
      </c>
      <c r="R3418" s="5">
        <v>0</v>
      </c>
      <c r="S3418" s="5" t="s">
        <v>26</v>
      </c>
      <c r="T3418" s="5"/>
    </row>
    <row r="3419" spans="1:20" x14ac:dyDescent="0.25">
      <c r="A3419" s="5">
        <f>3412</f>
      </c>
      <c r="B3419" s="5" t="s">
        <v>3438</v>
      </c>
      <c r="C3419" s="5" t="s">
        <v>26</v>
      </c>
      <c r="D3419" s="5" t="s">
        <v>27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10</v>
      </c>
      <c r="Q3419" s="5">
        <v>0</v>
      </c>
      <c r="R3419" s="5">
        <v>0</v>
      </c>
      <c r="S3419" s="5" t="s">
        <v>26</v>
      </c>
      <c r="T3419" s="5"/>
    </row>
    <row r="3420" spans="1:20" x14ac:dyDescent="0.25">
      <c r="A3420" s="5">
        <f>3413</f>
      </c>
      <c r="B3420" s="5" t="s">
        <v>3439</v>
      </c>
      <c r="C3420" s="5" t="s">
        <v>26</v>
      </c>
      <c r="D3420" s="5" t="s">
        <v>27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10</v>
      </c>
      <c r="Q3420" s="5">
        <v>0</v>
      </c>
      <c r="R3420" s="5">
        <v>0</v>
      </c>
      <c r="S3420" s="5" t="s">
        <v>26</v>
      </c>
      <c r="T3420" s="5"/>
    </row>
    <row r="3421" spans="1:20" x14ac:dyDescent="0.25">
      <c r="A3421" s="5">
        <f>3414</f>
      </c>
      <c r="B3421" s="5" t="s">
        <v>3440</v>
      </c>
      <c r="C3421" s="5" t="s">
        <v>26</v>
      </c>
      <c r="D3421" s="5" t="s">
        <v>27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10</v>
      </c>
      <c r="Q3421" s="5">
        <v>0</v>
      </c>
      <c r="R3421" s="5">
        <v>0</v>
      </c>
      <c r="S3421" s="5" t="s">
        <v>26</v>
      </c>
      <c r="T3421" s="5"/>
    </row>
    <row r="3422" spans="1:20" x14ac:dyDescent="0.25">
      <c r="A3422" s="5">
        <f>3415</f>
      </c>
      <c r="B3422" s="5" t="s">
        <v>3441</v>
      </c>
      <c r="C3422" s="5" t="s">
        <v>26</v>
      </c>
      <c r="D3422" s="5" t="s">
        <v>27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10</v>
      </c>
      <c r="Q3422" s="5">
        <v>0</v>
      </c>
      <c r="R3422" s="5">
        <v>0</v>
      </c>
      <c r="S3422" s="5" t="s">
        <v>26</v>
      </c>
      <c r="T3422" s="5"/>
    </row>
    <row r="3423" spans="1:20" x14ac:dyDescent="0.25">
      <c r="A3423" s="5">
        <f>3416</f>
      </c>
      <c r="B3423" s="5" t="s">
        <v>3442</v>
      </c>
      <c r="C3423" s="5" t="s">
        <v>26</v>
      </c>
      <c r="D3423" s="5" t="s">
        <v>27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10</v>
      </c>
      <c r="Q3423" s="5">
        <v>0</v>
      </c>
      <c r="R3423" s="5">
        <v>0</v>
      </c>
      <c r="S3423" s="5" t="s">
        <v>26</v>
      </c>
      <c r="T3423" s="5"/>
    </row>
    <row r="3424" spans="1:20" x14ac:dyDescent="0.25">
      <c r="A3424" s="5">
        <f>3417</f>
      </c>
      <c r="B3424" s="5" t="s">
        <v>3443</v>
      </c>
      <c r="C3424" s="5" t="s">
        <v>26</v>
      </c>
      <c r="D3424" s="5" t="s">
        <v>27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10</v>
      </c>
      <c r="Q3424" s="5">
        <v>0</v>
      </c>
      <c r="R3424" s="5">
        <v>0</v>
      </c>
      <c r="S3424" s="5" t="s">
        <v>26</v>
      </c>
      <c r="T3424" s="5"/>
    </row>
    <row r="3425" spans="1:20" x14ac:dyDescent="0.25">
      <c r="A3425" s="5">
        <f>3418</f>
      </c>
      <c r="B3425" s="5" t="s">
        <v>3444</v>
      </c>
      <c r="C3425" s="5" t="s">
        <v>26</v>
      </c>
      <c r="D3425" s="5" t="s">
        <v>27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10</v>
      </c>
      <c r="Q3425" s="5">
        <v>0</v>
      </c>
      <c r="R3425" s="5">
        <v>0</v>
      </c>
      <c r="S3425" s="5" t="s">
        <v>26</v>
      </c>
      <c r="T3425" s="5"/>
    </row>
    <row r="3426" spans="1:20" x14ac:dyDescent="0.25">
      <c r="A3426" s="5">
        <f>3419</f>
      </c>
      <c r="B3426" s="5" t="s">
        <v>3445</v>
      </c>
      <c r="C3426" s="5" t="s">
        <v>26</v>
      </c>
      <c r="D3426" s="5" t="s">
        <v>27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10</v>
      </c>
      <c r="Q3426" s="5">
        <v>0</v>
      </c>
      <c r="R3426" s="5">
        <v>0</v>
      </c>
      <c r="S3426" s="5" t="s">
        <v>26</v>
      </c>
      <c r="T3426" s="5"/>
    </row>
    <row r="3427" spans="1:20" x14ac:dyDescent="0.25">
      <c r="A3427" s="5">
        <f>3420</f>
      </c>
      <c r="B3427" s="5" t="s">
        <v>3446</v>
      </c>
      <c r="C3427" s="5" t="s">
        <v>26</v>
      </c>
      <c r="D3427" s="5" t="s">
        <v>27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10</v>
      </c>
      <c r="Q3427" s="5">
        <v>0</v>
      </c>
      <c r="R3427" s="5">
        <v>0</v>
      </c>
      <c r="S3427" s="5" t="s">
        <v>26</v>
      </c>
      <c r="T3427" s="5"/>
    </row>
    <row r="3428" spans="1:20" x14ac:dyDescent="0.25">
      <c r="A3428" s="5">
        <f>3421</f>
      </c>
      <c r="B3428" s="5" t="s">
        <v>3447</v>
      </c>
      <c r="C3428" s="5" t="s">
        <v>26</v>
      </c>
      <c r="D3428" s="5" t="s">
        <v>27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10</v>
      </c>
      <c r="Q3428" s="5">
        <v>0</v>
      </c>
      <c r="R3428" s="5">
        <v>0</v>
      </c>
      <c r="S3428" s="5" t="s">
        <v>26</v>
      </c>
      <c r="T3428" s="5"/>
    </row>
    <row r="3429" spans="1:20" x14ac:dyDescent="0.25">
      <c r="A3429" s="5">
        <f>3422</f>
      </c>
      <c r="B3429" s="5" t="s">
        <v>3448</v>
      </c>
      <c r="C3429" s="5" t="s">
        <v>26</v>
      </c>
      <c r="D3429" s="5" t="s">
        <v>27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10</v>
      </c>
      <c r="Q3429" s="5">
        <v>0</v>
      </c>
      <c r="R3429" s="5">
        <v>0</v>
      </c>
      <c r="S3429" s="5" t="s">
        <v>26</v>
      </c>
      <c r="T3429" s="5"/>
    </row>
    <row r="3430" spans="1:20" x14ac:dyDescent="0.25">
      <c r="A3430" s="5">
        <f>3423</f>
      </c>
      <c r="B3430" s="5" t="s">
        <v>3449</v>
      </c>
      <c r="C3430" s="5" t="s">
        <v>26</v>
      </c>
      <c r="D3430" s="5" t="s">
        <v>27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10</v>
      </c>
      <c r="Q3430" s="5">
        <v>0</v>
      </c>
      <c r="R3430" s="5">
        <v>0</v>
      </c>
      <c r="S3430" s="5" t="s">
        <v>26</v>
      </c>
      <c r="T3430" s="5"/>
    </row>
    <row r="3431" spans="1:20" x14ac:dyDescent="0.25">
      <c r="A3431" s="5">
        <f>3424</f>
      </c>
      <c r="B3431" s="5" t="s">
        <v>3450</v>
      </c>
      <c r="C3431" s="5" t="s">
        <v>26</v>
      </c>
      <c r="D3431" s="5" t="s">
        <v>27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10</v>
      </c>
      <c r="Q3431" s="5">
        <v>0</v>
      </c>
      <c r="R3431" s="5">
        <v>0</v>
      </c>
      <c r="S3431" s="5" t="s">
        <v>26</v>
      </c>
      <c r="T3431" s="5"/>
    </row>
    <row r="3432" spans="1:20" x14ac:dyDescent="0.25">
      <c r="A3432" s="5">
        <f>3425</f>
      </c>
      <c r="B3432" s="5" t="s">
        <v>3451</v>
      </c>
      <c r="C3432" s="5" t="s">
        <v>26</v>
      </c>
      <c r="D3432" s="5" t="s">
        <v>27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10</v>
      </c>
      <c r="Q3432" s="5">
        <v>0</v>
      </c>
      <c r="R3432" s="5">
        <v>0</v>
      </c>
      <c r="S3432" s="5" t="s">
        <v>26</v>
      </c>
      <c r="T3432" s="5"/>
    </row>
    <row r="3433" spans="1:20" x14ac:dyDescent="0.25">
      <c r="A3433" s="5">
        <f>3426</f>
      </c>
      <c r="B3433" s="5" t="s">
        <v>3452</v>
      </c>
      <c r="C3433" s="5" t="s">
        <v>26</v>
      </c>
      <c r="D3433" s="5" t="s">
        <v>27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10</v>
      </c>
      <c r="Q3433" s="5">
        <v>0</v>
      </c>
      <c r="R3433" s="5">
        <v>0</v>
      </c>
      <c r="S3433" s="5" t="s">
        <v>26</v>
      </c>
      <c r="T3433" s="5"/>
    </row>
    <row r="3434" spans="1:20" x14ac:dyDescent="0.25">
      <c r="A3434" s="5">
        <f>3427</f>
      </c>
      <c r="B3434" s="5" t="s">
        <v>3453</v>
      </c>
      <c r="C3434" s="5" t="s">
        <v>26</v>
      </c>
      <c r="D3434" s="5" t="s">
        <v>27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10</v>
      </c>
      <c r="Q3434" s="5">
        <v>0</v>
      </c>
      <c r="R3434" s="5">
        <v>0</v>
      </c>
      <c r="S3434" s="5" t="s">
        <v>26</v>
      </c>
      <c r="T3434" s="5"/>
    </row>
    <row r="3435" spans="1:20" x14ac:dyDescent="0.25">
      <c r="A3435" s="5">
        <f>3428</f>
      </c>
      <c r="B3435" s="5" t="s">
        <v>3454</v>
      </c>
      <c r="C3435" s="5" t="s">
        <v>26</v>
      </c>
      <c r="D3435" s="5" t="s">
        <v>27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10</v>
      </c>
      <c r="Q3435" s="5">
        <v>0</v>
      </c>
      <c r="R3435" s="5">
        <v>0</v>
      </c>
      <c r="S3435" s="5" t="s">
        <v>26</v>
      </c>
      <c r="T3435" s="5"/>
    </row>
    <row r="3436" spans="1:20" x14ac:dyDescent="0.25">
      <c r="A3436" s="5">
        <f>3429</f>
      </c>
      <c r="B3436" s="5" t="s">
        <v>3455</v>
      </c>
      <c r="C3436" s="5" t="s">
        <v>26</v>
      </c>
      <c r="D3436" s="5" t="s">
        <v>27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10</v>
      </c>
      <c r="Q3436" s="5">
        <v>0</v>
      </c>
      <c r="R3436" s="5">
        <v>0</v>
      </c>
      <c r="S3436" s="5" t="s">
        <v>26</v>
      </c>
      <c r="T3436" s="5"/>
    </row>
    <row r="3437" spans="1:20" x14ac:dyDescent="0.25">
      <c r="A3437" s="5">
        <f>3430</f>
      </c>
      <c r="B3437" s="5" t="s">
        <v>3456</v>
      </c>
      <c r="C3437" s="5" t="s">
        <v>26</v>
      </c>
      <c r="D3437" s="5" t="s">
        <v>27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10</v>
      </c>
      <c r="Q3437" s="5">
        <v>0</v>
      </c>
      <c r="R3437" s="5">
        <v>0</v>
      </c>
      <c r="S3437" s="5" t="s">
        <v>26</v>
      </c>
      <c r="T3437" s="5"/>
    </row>
    <row r="3438" spans="1:20" x14ac:dyDescent="0.25">
      <c r="A3438" s="5">
        <f>3431</f>
      </c>
      <c r="B3438" s="5" t="s">
        <v>3457</v>
      </c>
      <c r="C3438" s="5" t="s">
        <v>26</v>
      </c>
      <c r="D3438" s="5" t="s">
        <v>27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10</v>
      </c>
      <c r="Q3438" s="5">
        <v>0</v>
      </c>
      <c r="R3438" s="5">
        <v>0</v>
      </c>
      <c r="S3438" s="5" t="s">
        <v>26</v>
      </c>
      <c r="T3438" s="5"/>
    </row>
    <row r="3439" spans="1:20" x14ac:dyDescent="0.25">
      <c r="A3439" s="5">
        <f>3432</f>
      </c>
      <c r="B3439" s="5" t="s">
        <v>3458</v>
      </c>
      <c r="C3439" s="5" t="s">
        <v>26</v>
      </c>
      <c r="D3439" s="5" t="s">
        <v>27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10</v>
      </c>
      <c r="Q3439" s="5">
        <v>0</v>
      </c>
      <c r="R3439" s="5">
        <v>0</v>
      </c>
      <c r="S3439" s="5" t="s">
        <v>26</v>
      </c>
      <c r="T3439" s="5"/>
    </row>
    <row r="3440" spans="1:20" x14ac:dyDescent="0.25">
      <c r="A3440" s="5">
        <f>3433</f>
      </c>
      <c r="B3440" s="5" t="s">
        <v>3459</v>
      </c>
      <c r="C3440" s="5" t="s">
        <v>26</v>
      </c>
      <c r="D3440" s="5" t="s">
        <v>27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10</v>
      </c>
      <c r="Q3440" s="5">
        <v>0</v>
      </c>
      <c r="R3440" s="5">
        <v>0</v>
      </c>
      <c r="S3440" s="5" t="s">
        <v>26</v>
      </c>
      <c r="T3440" s="5"/>
    </row>
    <row r="3441" spans="1:20" x14ac:dyDescent="0.25">
      <c r="A3441" s="5">
        <f>3434</f>
      </c>
      <c r="B3441" s="5" t="s">
        <v>3460</v>
      </c>
      <c r="C3441" s="5" t="s">
        <v>26</v>
      </c>
      <c r="D3441" s="5" t="s">
        <v>27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10</v>
      </c>
      <c r="Q3441" s="5">
        <v>0</v>
      </c>
      <c r="R3441" s="5">
        <v>0</v>
      </c>
      <c r="S3441" s="5" t="s">
        <v>26</v>
      </c>
      <c r="T3441" s="5"/>
    </row>
    <row r="3442" spans="1:20" x14ac:dyDescent="0.25">
      <c r="A3442" s="5">
        <f>3435</f>
      </c>
      <c r="B3442" s="5" t="s">
        <v>3461</v>
      </c>
      <c r="C3442" s="5" t="s">
        <v>26</v>
      </c>
      <c r="D3442" s="5" t="s">
        <v>27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10</v>
      </c>
      <c r="Q3442" s="5">
        <v>0</v>
      </c>
      <c r="R3442" s="5">
        <v>0</v>
      </c>
      <c r="S3442" s="5" t="s">
        <v>26</v>
      </c>
      <c r="T3442" s="5"/>
    </row>
    <row r="3443" spans="1:20" x14ac:dyDescent="0.25">
      <c r="A3443" s="5">
        <f>3436</f>
      </c>
      <c r="B3443" s="5" t="s">
        <v>3462</v>
      </c>
      <c r="C3443" s="5" t="s">
        <v>26</v>
      </c>
      <c r="D3443" s="5" t="s">
        <v>27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10</v>
      </c>
      <c r="Q3443" s="5">
        <v>0</v>
      </c>
      <c r="R3443" s="5">
        <v>0</v>
      </c>
      <c r="S3443" s="5" t="s">
        <v>26</v>
      </c>
      <c r="T3443" s="5"/>
    </row>
    <row r="3444" spans="1:20" x14ac:dyDescent="0.25">
      <c r="A3444" s="5">
        <f>3437</f>
      </c>
      <c r="B3444" s="5" t="s">
        <v>3463</v>
      </c>
      <c r="C3444" s="5" t="s">
        <v>26</v>
      </c>
      <c r="D3444" s="5" t="s">
        <v>27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10</v>
      </c>
      <c r="Q3444" s="5">
        <v>0</v>
      </c>
      <c r="R3444" s="5">
        <v>0</v>
      </c>
      <c r="S3444" s="5" t="s">
        <v>26</v>
      </c>
      <c r="T3444" s="5"/>
    </row>
    <row r="3445" spans="1:20" x14ac:dyDescent="0.25">
      <c r="A3445" s="5">
        <f>3438</f>
      </c>
      <c r="B3445" s="5" t="s">
        <v>3464</v>
      </c>
      <c r="C3445" s="5" t="s">
        <v>26</v>
      </c>
      <c r="D3445" s="5" t="s">
        <v>27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10</v>
      </c>
      <c r="Q3445" s="5">
        <v>0</v>
      </c>
      <c r="R3445" s="5">
        <v>0</v>
      </c>
      <c r="S3445" s="5" t="s">
        <v>26</v>
      </c>
      <c r="T3445" s="5"/>
    </row>
    <row r="3446" spans="1:20" x14ac:dyDescent="0.25">
      <c r="A3446" s="5">
        <f>3439</f>
      </c>
      <c r="B3446" s="5" t="s">
        <v>3465</v>
      </c>
      <c r="C3446" s="5" t="s">
        <v>26</v>
      </c>
      <c r="D3446" s="5" t="s">
        <v>27</v>
      </c>
      <c r="E3446" s="5">
        <v>0</v>
      </c>
      <c r="F3446" s="5">
        <v>0</v>
      </c>
      <c r="G3446" s="5">
        <v>1</v>
      </c>
      <c r="H3446" s="5">
        <v>0</v>
      </c>
      <c r="I3446" s="5">
        <v>0</v>
      </c>
      <c r="J3446" s="5">
        <v>1</v>
      </c>
      <c r="K3446" s="5">
        <v>0</v>
      </c>
      <c r="L3446" s="5">
        <v>0</v>
      </c>
      <c r="M3446" s="5">
        <v>1</v>
      </c>
      <c r="N3446" s="5">
        <v>0</v>
      </c>
      <c r="O3446" s="5">
        <v>0</v>
      </c>
      <c r="P3446" s="5">
        <v>10</v>
      </c>
      <c r="Q3446" s="5">
        <v>0</v>
      </c>
      <c r="R3446" s="5">
        <v>0</v>
      </c>
      <c r="S3446" s="5" t="s">
        <v>26</v>
      </c>
      <c r="T3446" s="5"/>
    </row>
    <row r="3447" spans="1:20" x14ac:dyDescent="0.25">
      <c r="A3447" s="5">
        <f>3440</f>
      </c>
      <c r="B3447" s="5" t="s">
        <v>3466</v>
      </c>
      <c r="C3447" s="5" t="s">
        <v>26</v>
      </c>
      <c r="D3447" s="5" t="s">
        <v>27</v>
      </c>
      <c r="E3447" s="5">
        <v>0</v>
      </c>
      <c r="F3447" s="5">
        <v>0</v>
      </c>
      <c r="G3447" s="5">
        <v>1</v>
      </c>
      <c r="H3447" s="5">
        <v>0</v>
      </c>
      <c r="I3447" s="5">
        <v>0</v>
      </c>
      <c r="J3447" s="5">
        <v>1</v>
      </c>
      <c r="K3447" s="5">
        <v>0</v>
      </c>
      <c r="L3447" s="5">
        <v>0</v>
      </c>
      <c r="M3447" s="5">
        <v>1</v>
      </c>
      <c r="N3447" s="5">
        <v>0</v>
      </c>
      <c r="O3447" s="5">
        <v>0</v>
      </c>
      <c r="P3447" s="5">
        <v>10</v>
      </c>
      <c r="Q3447" s="5">
        <v>0</v>
      </c>
      <c r="R3447" s="5">
        <v>0</v>
      </c>
      <c r="S3447" s="5" t="s">
        <v>26</v>
      </c>
      <c r="T3447" s="5"/>
    </row>
    <row r="3448" spans="1:20" x14ac:dyDescent="0.25">
      <c r="A3448" s="5">
        <f>3441</f>
      </c>
      <c r="B3448" s="5" t="s">
        <v>3467</v>
      </c>
      <c r="C3448" s="5" t="s">
        <v>26</v>
      </c>
      <c r="D3448" s="5" t="s">
        <v>27</v>
      </c>
      <c r="E3448" s="5">
        <v>0</v>
      </c>
      <c r="F3448" s="5">
        <v>0</v>
      </c>
      <c r="G3448" s="5">
        <v>1</v>
      </c>
      <c r="H3448" s="5">
        <v>0</v>
      </c>
      <c r="I3448" s="5">
        <v>0</v>
      </c>
      <c r="J3448" s="5">
        <v>1</v>
      </c>
      <c r="K3448" s="5">
        <v>0</v>
      </c>
      <c r="L3448" s="5">
        <v>0</v>
      </c>
      <c r="M3448" s="5">
        <v>1</v>
      </c>
      <c r="N3448" s="5">
        <v>0</v>
      </c>
      <c r="O3448" s="5">
        <v>0</v>
      </c>
      <c r="P3448" s="5">
        <v>10</v>
      </c>
      <c r="Q3448" s="5">
        <v>0</v>
      </c>
      <c r="R3448" s="5">
        <v>0</v>
      </c>
      <c r="S3448" s="5" t="s">
        <v>26</v>
      </c>
      <c r="T3448" s="5"/>
    </row>
    <row r="3449" spans="1:20" x14ac:dyDescent="0.25">
      <c r="A3449" s="5">
        <f>3442</f>
      </c>
      <c r="B3449" s="5" t="s">
        <v>3468</v>
      </c>
      <c r="C3449" s="5" t="s">
        <v>26</v>
      </c>
      <c r="D3449" s="5" t="s">
        <v>27</v>
      </c>
      <c r="E3449" s="5">
        <v>0</v>
      </c>
      <c r="F3449" s="5">
        <v>0</v>
      </c>
      <c r="G3449" s="5">
        <v>1</v>
      </c>
      <c r="H3449" s="5">
        <v>0</v>
      </c>
      <c r="I3449" s="5">
        <v>0</v>
      </c>
      <c r="J3449" s="5">
        <v>1</v>
      </c>
      <c r="K3449" s="5">
        <v>0</v>
      </c>
      <c r="L3449" s="5">
        <v>0</v>
      </c>
      <c r="M3449" s="5">
        <v>1</v>
      </c>
      <c r="N3449" s="5">
        <v>0</v>
      </c>
      <c r="O3449" s="5">
        <v>0</v>
      </c>
      <c r="P3449" s="5">
        <v>10</v>
      </c>
      <c r="Q3449" s="5">
        <v>0</v>
      </c>
      <c r="R3449" s="5">
        <v>0</v>
      </c>
      <c r="S3449" s="5" t="s">
        <v>26</v>
      </c>
      <c r="T3449" s="5"/>
    </row>
    <row r="3450" spans="1:20" x14ac:dyDescent="0.25">
      <c r="A3450" s="5">
        <f>3443</f>
      </c>
      <c r="B3450" s="5" t="s">
        <v>3469</v>
      </c>
      <c r="C3450" s="5" t="s">
        <v>26</v>
      </c>
      <c r="D3450" s="5" t="s">
        <v>27</v>
      </c>
      <c r="E3450" s="5">
        <v>0</v>
      </c>
      <c r="F3450" s="5">
        <v>0</v>
      </c>
      <c r="G3450" s="5">
        <v>1</v>
      </c>
      <c r="H3450" s="5">
        <v>0</v>
      </c>
      <c r="I3450" s="5">
        <v>0</v>
      </c>
      <c r="J3450" s="5">
        <v>1</v>
      </c>
      <c r="K3450" s="5">
        <v>0</v>
      </c>
      <c r="L3450" s="5">
        <v>0</v>
      </c>
      <c r="M3450" s="5">
        <v>1</v>
      </c>
      <c r="N3450" s="5">
        <v>0</v>
      </c>
      <c r="O3450" s="5">
        <v>0</v>
      </c>
      <c r="P3450" s="5">
        <v>10</v>
      </c>
      <c r="Q3450" s="5">
        <v>0</v>
      </c>
      <c r="R3450" s="5">
        <v>0</v>
      </c>
      <c r="S3450" s="5" t="s">
        <v>26</v>
      </c>
      <c r="T3450" s="5"/>
    </row>
    <row r="3451" spans="1:20" x14ac:dyDescent="0.25">
      <c r="A3451" s="5">
        <f>3444</f>
      </c>
      <c r="B3451" s="5" t="s">
        <v>3470</v>
      </c>
      <c r="C3451" s="5" t="s">
        <v>26</v>
      </c>
      <c r="D3451" s="5" t="s">
        <v>27</v>
      </c>
      <c r="E3451" s="5">
        <v>0</v>
      </c>
      <c r="F3451" s="5">
        <v>0</v>
      </c>
      <c r="G3451" s="5">
        <v>1</v>
      </c>
      <c r="H3451" s="5">
        <v>0</v>
      </c>
      <c r="I3451" s="5">
        <v>0</v>
      </c>
      <c r="J3451" s="5">
        <v>1</v>
      </c>
      <c r="K3451" s="5">
        <v>0</v>
      </c>
      <c r="L3451" s="5">
        <v>0</v>
      </c>
      <c r="M3451" s="5">
        <v>1</v>
      </c>
      <c r="N3451" s="5">
        <v>0</v>
      </c>
      <c r="O3451" s="5">
        <v>0</v>
      </c>
      <c r="P3451" s="5">
        <v>10</v>
      </c>
      <c r="Q3451" s="5">
        <v>0</v>
      </c>
      <c r="R3451" s="5">
        <v>0</v>
      </c>
      <c r="S3451" s="5" t="s">
        <v>26</v>
      </c>
      <c r="T3451" s="5"/>
    </row>
    <row r="3452" spans="1:20" x14ac:dyDescent="0.25">
      <c r="A3452" s="5">
        <f>3445</f>
      </c>
      <c r="B3452" s="5" t="s">
        <v>3471</v>
      </c>
      <c r="C3452" s="5" t="s">
        <v>26</v>
      </c>
      <c r="D3452" s="5" t="s">
        <v>27</v>
      </c>
      <c r="E3452" s="5">
        <v>0</v>
      </c>
      <c r="F3452" s="5">
        <v>0</v>
      </c>
      <c r="G3452" s="5">
        <v>1</v>
      </c>
      <c r="H3452" s="5">
        <v>0</v>
      </c>
      <c r="I3452" s="5">
        <v>0</v>
      </c>
      <c r="J3452" s="5">
        <v>1</v>
      </c>
      <c r="K3452" s="5">
        <v>0</v>
      </c>
      <c r="L3452" s="5">
        <v>0</v>
      </c>
      <c r="M3452" s="5">
        <v>1</v>
      </c>
      <c r="N3452" s="5">
        <v>0</v>
      </c>
      <c r="O3452" s="5">
        <v>0</v>
      </c>
      <c r="P3452" s="5">
        <v>10</v>
      </c>
      <c r="Q3452" s="5">
        <v>0</v>
      </c>
      <c r="R3452" s="5">
        <v>0</v>
      </c>
      <c r="S3452" s="5" t="s">
        <v>26</v>
      </c>
      <c r="T3452" s="5"/>
    </row>
    <row r="3453" spans="1:20" x14ac:dyDescent="0.25">
      <c r="A3453" s="5">
        <f>3446</f>
      </c>
      <c r="B3453" s="5" t="s">
        <v>3472</v>
      </c>
      <c r="C3453" s="5" t="s">
        <v>26</v>
      </c>
      <c r="D3453" s="5" t="s">
        <v>27</v>
      </c>
      <c r="E3453" s="5">
        <v>0</v>
      </c>
      <c r="F3453" s="5">
        <v>0</v>
      </c>
      <c r="G3453" s="5">
        <v>1</v>
      </c>
      <c r="H3453" s="5">
        <v>0</v>
      </c>
      <c r="I3453" s="5">
        <v>0</v>
      </c>
      <c r="J3453" s="5">
        <v>1</v>
      </c>
      <c r="K3453" s="5">
        <v>0</v>
      </c>
      <c r="L3453" s="5">
        <v>0</v>
      </c>
      <c r="M3453" s="5">
        <v>1</v>
      </c>
      <c r="N3453" s="5">
        <v>0</v>
      </c>
      <c r="O3453" s="5">
        <v>0</v>
      </c>
      <c r="P3453" s="5">
        <v>10</v>
      </c>
      <c r="Q3453" s="5">
        <v>0</v>
      </c>
      <c r="R3453" s="5">
        <v>0</v>
      </c>
      <c r="S3453" s="5" t="s">
        <v>26</v>
      </c>
      <c r="T3453" s="5"/>
    </row>
    <row r="3454" spans="1:20" x14ac:dyDescent="0.25">
      <c r="A3454" s="5">
        <f>3447</f>
      </c>
      <c r="B3454" s="5" t="s">
        <v>3473</v>
      </c>
      <c r="C3454" s="5" t="s">
        <v>26</v>
      </c>
      <c r="D3454" s="5" t="s">
        <v>27</v>
      </c>
      <c r="E3454" s="5">
        <v>0</v>
      </c>
      <c r="F3454" s="5">
        <v>0</v>
      </c>
      <c r="G3454" s="5">
        <v>1</v>
      </c>
      <c r="H3454" s="5">
        <v>0</v>
      </c>
      <c r="I3454" s="5">
        <v>0</v>
      </c>
      <c r="J3454" s="5">
        <v>1</v>
      </c>
      <c r="K3454" s="5">
        <v>0</v>
      </c>
      <c r="L3454" s="5">
        <v>0</v>
      </c>
      <c r="M3454" s="5">
        <v>1</v>
      </c>
      <c r="N3454" s="5">
        <v>0</v>
      </c>
      <c r="O3454" s="5">
        <v>0</v>
      </c>
      <c r="P3454" s="5">
        <v>10</v>
      </c>
      <c r="Q3454" s="5">
        <v>0</v>
      </c>
      <c r="R3454" s="5">
        <v>0</v>
      </c>
      <c r="S3454" s="5" t="s">
        <v>26</v>
      </c>
      <c r="T3454" s="5"/>
    </row>
    <row r="3455" spans="1:20" x14ac:dyDescent="0.25">
      <c r="A3455" s="5">
        <f>3448</f>
      </c>
      <c r="B3455" s="5" t="s">
        <v>3474</v>
      </c>
      <c r="C3455" s="5" t="s">
        <v>26</v>
      </c>
      <c r="D3455" s="5" t="s">
        <v>27</v>
      </c>
      <c r="E3455" s="5">
        <v>0</v>
      </c>
      <c r="F3455" s="5">
        <v>0</v>
      </c>
      <c r="G3455" s="5">
        <v>1</v>
      </c>
      <c r="H3455" s="5">
        <v>0</v>
      </c>
      <c r="I3455" s="5">
        <v>0</v>
      </c>
      <c r="J3455" s="5">
        <v>1</v>
      </c>
      <c r="K3455" s="5">
        <v>0</v>
      </c>
      <c r="L3455" s="5">
        <v>0</v>
      </c>
      <c r="M3455" s="5">
        <v>1</v>
      </c>
      <c r="N3455" s="5">
        <v>0</v>
      </c>
      <c r="O3455" s="5">
        <v>0</v>
      </c>
      <c r="P3455" s="5">
        <v>10</v>
      </c>
      <c r="Q3455" s="5">
        <v>0</v>
      </c>
      <c r="R3455" s="5">
        <v>0</v>
      </c>
      <c r="S3455" s="5" t="s">
        <v>26</v>
      </c>
      <c r="T3455" s="5"/>
    </row>
    <row r="3456" spans="1:20" x14ac:dyDescent="0.25">
      <c r="A3456" s="5">
        <f>3449</f>
      </c>
      <c r="B3456" s="5" t="s">
        <v>3475</v>
      </c>
      <c r="C3456" s="5" t="s">
        <v>26</v>
      </c>
      <c r="D3456" s="5" t="s">
        <v>27</v>
      </c>
      <c r="E3456" s="5">
        <v>0</v>
      </c>
      <c r="F3456" s="5">
        <v>0</v>
      </c>
      <c r="G3456" s="5">
        <v>1</v>
      </c>
      <c r="H3456" s="5">
        <v>0</v>
      </c>
      <c r="I3456" s="5">
        <v>0</v>
      </c>
      <c r="J3456" s="5">
        <v>1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10</v>
      </c>
      <c r="Q3456" s="5">
        <v>0</v>
      </c>
      <c r="R3456" s="5">
        <v>0</v>
      </c>
      <c r="S3456" s="5" t="s">
        <v>26</v>
      </c>
      <c r="T3456" s="5"/>
    </row>
    <row r="3457" spans="1:20" x14ac:dyDescent="0.25">
      <c r="A3457" s="5">
        <f>3450</f>
      </c>
      <c r="B3457" s="5" t="s">
        <v>3476</v>
      </c>
      <c r="C3457" s="5" t="s">
        <v>26</v>
      </c>
      <c r="D3457" s="5" t="s">
        <v>27</v>
      </c>
      <c r="E3457" s="5">
        <v>0</v>
      </c>
      <c r="F3457" s="5">
        <v>0</v>
      </c>
      <c r="G3457" s="5">
        <v>1</v>
      </c>
      <c r="H3457" s="5">
        <v>0</v>
      </c>
      <c r="I3457" s="5">
        <v>0</v>
      </c>
      <c r="J3457" s="5">
        <v>1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10</v>
      </c>
      <c r="Q3457" s="5">
        <v>0</v>
      </c>
      <c r="R3457" s="5">
        <v>0</v>
      </c>
      <c r="S3457" s="5" t="s">
        <v>26</v>
      </c>
      <c r="T3457" s="5"/>
    </row>
    <row r="3458" spans="1:20" x14ac:dyDescent="0.25">
      <c r="A3458" s="5">
        <f>3451</f>
      </c>
      <c r="B3458" s="5" t="s">
        <v>3477</v>
      </c>
      <c r="C3458" s="5" t="s">
        <v>26</v>
      </c>
      <c r="D3458" s="5" t="s">
        <v>27</v>
      </c>
      <c r="E3458" s="5">
        <v>0</v>
      </c>
      <c r="F3458" s="5">
        <v>0</v>
      </c>
      <c r="G3458" s="5">
        <v>1</v>
      </c>
      <c r="H3458" s="5">
        <v>0</v>
      </c>
      <c r="I3458" s="5">
        <v>0</v>
      </c>
      <c r="J3458" s="5">
        <v>1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10</v>
      </c>
      <c r="Q3458" s="5">
        <v>0</v>
      </c>
      <c r="R3458" s="5">
        <v>0</v>
      </c>
      <c r="S3458" s="5" t="s">
        <v>26</v>
      </c>
      <c r="T3458" s="5"/>
    </row>
    <row r="3459" spans="1:20" x14ac:dyDescent="0.25">
      <c r="A3459" s="5">
        <f>3452</f>
      </c>
      <c r="B3459" s="5" t="s">
        <v>3478</v>
      </c>
      <c r="C3459" s="5" t="s">
        <v>26</v>
      </c>
      <c r="D3459" s="5" t="s">
        <v>27</v>
      </c>
      <c r="E3459" s="5">
        <v>0</v>
      </c>
      <c r="F3459" s="5">
        <v>0</v>
      </c>
      <c r="G3459" s="5">
        <v>1</v>
      </c>
      <c r="H3459" s="5">
        <v>0</v>
      </c>
      <c r="I3459" s="5">
        <v>0</v>
      </c>
      <c r="J3459" s="5">
        <v>1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10</v>
      </c>
      <c r="Q3459" s="5">
        <v>0</v>
      </c>
      <c r="R3459" s="5">
        <v>0</v>
      </c>
      <c r="S3459" s="5" t="s">
        <v>26</v>
      </c>
      <c r="T3459" s="5"/>
    </row>
    <row r="3460" spans="1:20" x14ac:dyDescent="0.25">
      <c r="A3460" s="5">
        <f>3453</f>
      </c>
      <c r="B3460" s="5" t="s">
        <v>3479</v>
      </c>
      <c r="C3460" s="5" t="s">
        <v>26</v>
      </c>
      <c r="D3460" s="5" t="s">
        <v>27</v>
      </c>
      <c r="E3460" s="5">
        <v>0</v>
      </c>
      <c r="F3460" s="5">
        <v>0</v>
      </c>
      <c r="G3460" s="5">
        <v>1</v>
      </c>
      <c r="H3460" s="5">
        <v>0</v>
      </c>
      <c r="I3460" s="5">
        <v>0</v>
      </c>
      <c r="J3460" s="5">
        <v>1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10</v>
      </c>
      <c r="Q3460" s="5">
        <v>0</v>
      </c>
      <c r="R3460" s="5">
        <v>0</v>
      </c>
      <c r="S3460" s="5" t="s">
        <v>26</v>
      </c>
      <c r="T3460" s="5"/>
    </row>
    <row r="3461" spans="1:20" x14ac:dyDescent="0.25">
      <c r="A3461" s="5">
        <f>3454</f>
      </c>
      <c r="B3461" s="5" t="s">
        <v>3480</v>
      </c>
      <c r="C3461" s="5" t="s">
        <v>26</v>
      </c>
      <c r="D3461" s="5" t="s">
        <v>27</v>
      </c>
      <c r="E3461" s="5">
        <v>0</v>
      </c>
      <c r="F3461" s="5">
        <v>0</v>
      </c>
      <c r="G3461" s="5">
        <v>1</v>
      </c>
      <c r="H3461" s="5">
        <v>0</v>
      </c>
      <c r="I3461" s="5">
        <v>0</v>
      </c>
      <c r="J3461" s="5">
        <v>1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10</v>
      </c>
      <c r="Q3461" s="5">
        <v>0</v>
      </c>
      <c r="R3461" s="5">
        <v>0</v>
      </c>
      <c r="S3461" s="5" t="s">
        <v>26</v>
      </c>
      <c r="T3461" s="5"/>
    </row>
    <row r="3462" spans="1:20" x14ac:dyDescent="0.25">
      <c r="A3462" s="5">
        <f>3455</f>
      </c>
      <c r="B3462" s="5" t="s">
        <v>3481</v>
      </c>
      <c r="C3462" s="5" t="s">
        <v>26</v>
      </c>
      <c r="D3462" s="5" t="s">
        <v>27</v>
      </c>
      <c r="E3462" s="5">
        <v>0</v>
      </c>
      <c r="F3462" s="5">
        <v>0</v>
      </c>
      <c r="G3462" s="5">
        <v>1</v>
      </c>
      <c r="H3462" s="5">
        <v>0</v>
      </c>
      <c r="I3462" s="5">
        <v>0</v>
      </c>
      <c r="J3462" s="5">
        <v>1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10</v>
      </c>
      <c r="Q3462" s="5">
        <v>0</v>
      </c>
      <c r="R3462" s="5">
        <v>0</v>
      </c>
      <c r="S3462" s="5" t="s">
        <v>26</v>
      </c>
      <c r="T3462" s="5"/>
    </row>
    <row r="3463" spans="1:20" x14ac:dyDescent="0.25">
      <c r="A3463" s="5">
        <f>3456</f>
      </c>
      <c r="B3463" s="5" t="s">
        <v>3482</v>
      </c>
      <c r="C3463" s="5" t="s">
        <v>26</v>
      </c>
      <c r="D3463" s="5" t="s">
        <v>27</v>
      </c>
      <c r="E3463" s="5">
        <v>0</v>
      </c>
      <c r="F3463" s="5">
        <v>0</v>
      </c>
      <c r="G3463" s="5">
        <v>1</v>
      </c>
      <c r="H3463" s="5">
        <v>0</v>
      </c>
      <c r="I3463" s="5">
        <v>0</v>
      </c>
      <c r="J3463" s="5">
        <v>1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10</v>
      </c>
      <c r="Q3463" s="5">
        <v>0</v>
      </c>
      <c r="R3463" s="5">
        <v>0</v>
      </c>
      <c r="S3463" s="5" t="s">
        <v>26</v>
      </c>
      <c r="T3463" s="5"/>
    </row>
    <row r="3464" spans="1:20" x14ac:dyDescent="0.25">
      <c r="A3464" s="5">
        <f>3457</f>
      </c>
      <c r="B3464" s="5" t="s">
        <v>3483</v>
      </c>
      <c r="C3464" s="5" t="s">
        <v>26</v>
      </c>
      <c r="D3464" s="5" t="s">
        <v>27</v>
      </c>
      <c r="E3464" s="5">
        <v>0</v>
      </c>
      <c r="F3464" s="5">
        <v>0</v>
      </c>
      <c r="G3464" s="5">
        <v>1</v>
      </c>
      <c r="H3464" s="5">
        <v>0</v>
      </c>
      <c r="I3464" s="5">
        <v>0</v>
      </c>
      <c r="J3464" s="5">
        <v>1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10</v>
      </c>
      <c r="Q3464" s="5">
        <v>0</v>
      </c>
      <c r="R3464" s="5">
        <v>0</v>
      </c>
      <c r="S3464" s="5" t="s">
        <v>26</v>
      </c>
      <c r="T3464" s="5"/>
    </row>
    <row r="3465" spans="1:20" x14ac:dyDescent="0.25">
      <c r="A3465" s="5">
        <f>3458</f>
      </c>
      <c r="B3465" s="5" t="s">
        <v>3484</v>
      </c>
      <c r="C3465" s="5" t="s">
        <v>26</v>
      </c>
      <c r="D3465" s="5" t="s">
        <v>27</v>
      </c>
      <c r="E3465" s="5">
        <v>0</v>
      </c>
      <c r="F3465" s="5">
        <v>0</v>
      </c>
      <c r="G3465" s="5">
        <v>1</v>
      </c>
      <c r="H3465" s="5">
        <v>0</v>
      </c>
      <c r="I3465" s="5">
        <v>0</v>
      </c>
      <c r="J3465" s="5">
        <v>1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10</v>
      </c>
      <c r="Q3465" s="5">
        <v>0</v>
      </c>
      <c r="R3465" s="5">
        <v>0</v>
      </c>
      <c r="S3465" s="5" t="s">
        <v>26</v>
      </c>
      <c r="T3465" s="5"/>
    </row>
    <row r="3466" spans="1:20" x14ac:dyDescent="0.25">
      <c r="A3466" s="5">
        <f>3459</f>
      </c>
      <c r="B3466" s="5" t="s">
        <v>3485</v>
      </c>
      <c r="C3466" s="5" t="s">
        <v>26</v>
      </c>
      <c r="D3466" s="5" t="s">
        <v>27</v>
      </c>
      <c r="E3466" s="5">
        <v>0</v>
      </c>
      <c r="F3466" s="5">
        <v>0</v>
      </c>
      <c r="G3466" s="5">
        <v>1</v>
      </c>
      <c r="H3466" s="5">
        <v>0</v>
      </c>
      <c r="I3466" s="5">
        <v>0</v>
      </c>
      <c r="J3466" s="5">
        <v>1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10</v>
      </c>
      <c r="Q3466" s="5">
        <v>0</v>
      </c>
      <c r="R3466" s="5">
        <v>0</v>
      </c>
      <c r="S3466" s="5" t="s">
        <v>26</v>
      </c>
      <c r="T3466" s="5"/>
    </row>
    <row r="3467" spans="1:20" x14ac:dyDescent="0.25">
      <c r="A3467" s="5">
        <f>3460</f>
      </c>
      <c r="B3467" s="5" t="s">
        <v>3486</v>
      </c>
      <c r="C3467" s="5" t="s">
        <v>26</v>
      </c>
      <c r="D3467" s="5" t="s">
        <v>27</v>
      </c>
      <c r="E3467" s="5">
        <v>0</v>
      </c>
      <c r="F3467" s="5">
        <v>0</v>
      </c>
      <c r="G3467" s="5">
        <v>1</v>
      </c>
      <c r="H3467" s="5">
        <v>0</v>
      </c>
      <c r="I3467" s="5">
        <v>0</v>
      </c>
      <c r="J3467" s="5">
        <v>1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10</v>
      </c>
      <c r="Q3467" s="5">
        <v>0</v>
      </c>
      <c r="R3467" s="5">
        <v>0</v>
      </c>
      <c r="S3467" s="5" t="s">
        <v>26</v>
      </c>
      <c r="T3467" s="5"/>
    </row>
    <row r="3468" spans="1:20" x14ac:dyDescent="0.25">
      <c r="A3468" s="5">
        <f>3461</f>
      </c>
      <c r="B3468" s="5" t="s">
        <v>3487</v>
      </c>
      <c r="C3468" s="5" t="s">
        <v>26</v>
      </c>
      <c r="D3468" s="5" t="s">
        <v>27</v>
      </c>
      <c r="E3468" s="5">
        <v>0</v>
      </c>
      <c r="F3468" s="5">
        <v>0</v>
      </c>
      <c r="G3468" s="5">
        <v>1</v>
      </c>
      <c r="H3468" s="5">
        <v>0</v>
      </c>
      <c r="I3468" s="5">
        <v>0</v>
      </c>
      <c r="J3468" s="5">
        <v>1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10</v>
      </c>
      <c r="Q3468" s="5">
        <v>0</v>
      </c>
      <c r="R3468" s="5">
        <v>0</v>
      </c>
      <c r="S3468" s="5" t="s">
        <v>26</v>
      </c>
      <c r="T3468" s="5"/>
    </row>
    <row r="3469" spans="1:20" x14ac:dyDescent="0.25">
      <c r="A3469" s="5">
        <f>3462</f>
      </c>
      <c r="B3469" s="5" t="s">
        <v>3488</v>
      </c>
      <c r="C3469" s="5" t="s">
        <v>26</v>
      </c>
      <c r="D3469" s="5" t="s">
        <v>27</v>
      </c>
      <c r="E3469" s="5">
        <v>0</v>
      </c>
      <c r="F3469" s="5">
        <v>0</v>
      </c>
      <c r="G3469" s="5">
        <v>1</v>
      </c>
      <c r="H3469" s="5">
        <v>0</v>
      </c>
      <c r="I3469" s="5">
        <v>0</v>
      </c>
      <c r="J3469" s="5">
        <v>1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10</v>
      </c>
      <c r="Q3469" s="5">
        <v>0</v>
      </c>
      <c r="R3469" s="5">
        <v>0</v>
      </c>
      <c r="S3469" s="5" t="s">
        <v>26</v>
      </c>
      <c r="T3469" s="5"/>
    </row>
    <row r="3470" spans="1:20" x14ac:dyDescent="0.25">
      <c r="A3470" s="5">
        <f>3463</f>
      </c>
      <c r="B3470" s="5" t="s">
        <v>3489</v>
      </c>
      <c r="C3470" s="5" t="s">
        <v>26</v>
      </c>
      <c r="D3470" s="5" t="s">
        <v>27</v>
      </c>
      <c r="E3470" s="5">
        <v>0</v>
      </c>
      <c r="F3470" s="5">
        <v>0</v>
      </c>
      <c r="G3470" s="5">
        <v>1</v>
      </c>
      <c r="H3470" s="5">
        <v>0</v>
      </c>
      <c r="I3470" s="5">
        <v>0</v>
      </c>
      <c r="J3470" s="5">
        <v>1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10</v>
      </c>
      <c r="Q3470" s="5">
        <v>0</v>
      </c>
      <c r="R3470" s="5">
        <v>0</v>
      </c>
      <c r="S3470" s="5" t="s">
        <v>26</v>
      </c>
      <c r="T3470" s="5"/>
    </row>
    <row r="3471" spans="1:20" x14ac:dyDescent="0.25">
      <c r="A3471" s="5">
        <f>3464</f>
      </c>
      <c r="B3471" s="5" t="s">
        <v>3490</v>
      </c>
      <c r="C3471" s="5" t="s">
        <v>26</v>
      </c>
      <c r="D3471" s="5" t="s">
        <v>27</v>
      </c>
      <c r="E3471" s="5">
        <v>0</v>
      </c>
      <c r="F3471" s="5">
        <v>0</v>
      </c>
      <c r="G3471" s="5">
        <v>1</v>
      </c>
      <c r="H3471" s="5">
        <v>0</v>
      </c>
      <c r="I3471" s="5">
        <v>0</v>
      </c>
      <c r="J3471" s="5">
        <v>1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10</v>
      </c>
      <c r="Q3471" s="5">
        <v>0</v>
      </c>
      <c r="R3471" s="5">
        <v>0</v>
      </c>
      <c r="S3471" s="5" t="s">
        <v>26</v>
      </c>
      <c r="T3471" s="5"/>
    </row>
    <row r="3472" spans="1:20" x14ac:dyDescent="0.25">
      <c r="A3472" s="5">
        <f>3465</f>
      </c>
      <c r="B3472" s="5" t="s">
        <v>3491</v>
      </c>
      <c r="C3472" s="5" t="s">
        <v>26</v>
      </c>
      <c r="D3472" s="5" t="s">
        <v>27</v>
      </c>
      <c r="E3472" s="5">
        <v>0</v>
      </c>
      <c r="F3472" s="5">
        <v>0</v>
      </c>
      <c r="G3472" s="5">
        <v>1</v>
      </c>
      <c r="H3472" s="5">
        <v>0</v>
      </c>
      <c r="I3472" s="5">
        <v>0</v>
      </c>
      <c r="J3472" s="5">
        <v>1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10</v>
      </c>
      <c r="Q3472" s="5">
        <v>0</v>
      </c>
      <c r="R3472" s="5">
        <v>0</v>
      </c>
      <c r="S3472" s="5" t="s">
        <v>26</v>
      </c>
      <c r="T3472" s="5"/>
    </row>
    <row r="3473" spans="1:20" x14ac:dyDescent="0.25">
      <c r="A3473" s="5">
        <f>3466</f>
      </c>
      <c r="B3473" s="5" t="s">
        <v>3492</v>
      </c>
      <c r="C3473" s="5" t="s">
        <v>26</v>
      </c>
      <c r="D3473" s="5" t="s">
        <v>27</v>
      </c>
      <c r="E3473" s="5">
        <v>0</v>
      </c>
      <c r="F3473" s="5">
        <v>0</v>
      </c>
      <c r="G3473" s="5">
        <v>1</v>
      </c>
      <c r="H3473" s="5">
        <v>0</v>
      </c>
      <c r="I3473" s="5">
        <v>0</v>
      </c>
      <c r="J3473" s="5">
        <v>1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10</v>
      </c>
      <c r="Q3473" s="5">
        <v>0</v>
      </c>
      <c r="R3473" s="5">
        <v>0</v>
      </c>
      <c r="S3473" s="5" t="s">
        <v>26</v>
      </c>
      <c r="T3473" s="5"/>
    </row>
    <row r="3474" spans="1:20" x14ac:dyDescent="0.25">
      <c r="A3474" s="5">
        <f>3467</f>
      </c>
      <c r="B3474" s="5" t="s">
        <v>3493</v>
      </c>
      <c r="C3474" s="5" t="s">
        <v>26</v>
      </c>
      <c r="D3474" s="5" t="s">
        <v>27</v>
      </c>
      <c r="E3474" s="5">
        <v>0</v>
      </c>
      <c r="F3474" s="5">
        <v>0</v>
      </c>
      <c r="G3474" s="5">
        <v>1</v>
      </c>
      <c r="H3474" s="5">
        <v>0</v>
      </c>
      <c r="I3474" s="5">
        <v>0</v>
      </c>
      <c r="J3474" s="5">
        <v>1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10</v>
      </c>
      <c r="Q3474" s="5">
        <v>0</v>
      </c>
      <c r="R3474" s="5">
        <v>0</v>
      </c>
      <c r="S3474" s="5" t="s">
        <v>26</v>
      </c>
      <c r="T3474" s="5"/>
    </row>
    <row r="3475" spans="1:20" x14ac:dyDescent="0.25">
      <c r="A3475" s="5">
        <f>3468</f>
      </c>
      <c r="B3475" s="5" t="s">
        <v>3494</v>
      </c>
      <c r="C3475" s="5" t="s">
        <v>26</v>
      </c>
      <c r="D3475" s="5" t="s">
        <v>27</v>
      </c>
      <c r="E3475" s="5">
        <v>0</v>
      </c>
      <c r="F3475" s="5">
        <v>0</v>
      </c>
      <c r="G3475" s="5">
        <v>1</v>
      </c>
      <c r="H3475" s="5">
        <v>0</v>
      </c>
      <c r="I3475" s="5">
        <v>0</v>
      </c>
      <c r="J3475" s="5">
        <v>1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10</v>
      </c>
      <c r="Q3475" s="5">
        <v>0</v>
      </c>
      <c r="R3475" s="5">
        <v>0</v>
      </c>
      <c r="S3475" s="5" t="s">
        <v>26</v>
      </c>
      <c r="T3475" s="5"/>
    </row>
    <row r="3476" spans="1:20" x14ac:dyDescent="0.25">
      <c r="A3476" s="5">
        <f>3469</f>
      </c>
      <c r="B3476" s="5" t="s">
        <v>3495</v>
      </c>
      <c r="C3476" s="5" t="s">
        <v>26</v>
      </c>
      <c r="D3476" s="5" t="s">
        <v>27</v>
      </c>
      <c r="E3476" s="5">
        <v>0</v>
      </c>
      <c r="F3476" s="5">
        <v>0</v>
      </c>
      <c r="G3476" s="5">
        <v>1</v>
      </c>
      <c r="H3476" s="5">
        <v>0</v>
      </c>
      <c r="I3476" s="5">
        <v>0</v>
      </c>
      <c r="J3476" s="5">
        <v>1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10</v>
      </c>
      <c r="Q3476" s="5">
        <v>0</v>
      </c>
      <c r="R3476" s="5">
        <v>0</v>
      </c>
      <c r="S3476" s="5" t="s">
        <v>26</v>
      </c>
      <c r="T3476" s="5"/>
    </row>
    <row r="3477" spans="1:20" x14ac:dyDescent="0.25">
      <c r="A3477" s="5">
        <f>3470</f>
      </c>
      <c r="B3477" s="5" t="s">
        <v>3496</v>
      </c>
      <c r="C3477" s="5" t="s">
        <v>26</v>
      </c>
      <c r="D3477" s="5" t="s">
        <v>27</v>
      </c>
      <c r="E3477" s="5">
        <v>0</v>
      </c>
      <c r="F3477" s="5">
        <v>0</v>
      </c>
      <c r="G3477" s="5">
        <v>1</v>
      </c>
      <c r="H3477" s="5">
        <v>0</v>
      </c>
      <c r="I3477" s="5">
        <v>0</v>
      </c>
      <c r="J3477" s="5">
        <v>1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10</v>
      </c>
      <c r="Q3477" s="5">
        <v>0</v>
      </c>
      <c r="R3477" s="5">
        <v>0</v>
      </c>
      <c r="S3477" s="5" t="s">
        <v>26</v>
      </c>
      <c r="T3477" s="5"/>
    </row>
    <row r="3478" spans="1:20" x14ac:dyDescent="0.25">
      <c r="A3478" s="5">
        <f>3471</f>
      </c>
      <c r="B3478" s="5" t="s">
        <v>3497</v>
      </c>
      <c r="C3478" s="5" t="s">
        <v>26</v>
      </c>
      <c r="D3478" s="5" t="s">
        <v>27</v>
      </c>
      <c r="E3478" s="5">
        <v>0</v>
      </c>
      <c r="F3478" s="5">
        <v>0</v>
      </c>
      <c r="G3478" s="5">
        <v>1</v>
      </c>
      <c r="H3478" s="5">
        <v>0</v>
      </c>
      <c r="I3478" s="5">
        <v>0</v>
      </c>
      <c r="J3478" s="5">
        <v>1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10</v>
      </c>
      <c r="Q3478" s="5">
        <v>0</v>
      </c>
      <c r="R3478" s="5">
        <v>0</v>
      </c>
      <c r="S3478" s="5" t="s">
        <v>26</v>
      </c>
      <c r="T3478" s="5"/>
    </row>
    <row r="3479" spans="1:20" x14ac:dyDescent="0.25">
      <c r="A3479" s="5">
        <f>3472</f>
      </c>
      <c r="B3479" s="5" t="s">
        <v>3498</v>
      </c>
      <c r="C3479" s="5" t="s">
        <v>26</v>
      </c>
      <c r="D3479" s="5" t="s">
        <v>27</v>
      </c>
      <c r="E3479" s="5">
        <v>0</v>
      </c>
      <c r="F3479" s="5">
        <v>0</v>
      </c>
      <c r="G3479" s="5">
        <v>1</v>
      </c>
      <c r="H3479" s="5">
        <v>0</v>
      </c>
      <c r="I3479" s="5">
        <v>0</v>
      </c>
      <c r="J3479" s="5">
        <v>1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10</v>
      </c>
      <c r="Q3479" s="5">
        <v>0</v>
      </c>
      <c r="R3479" s="5">
        <v>0</v>
      </c>
      <c r="S3479" s="5" t="s">
        <v>26</v>
      </c>
      <c r="T3479" s="5"/>
    </row>
    <row r="3480" spans="1:20" x14ac:dyDescent="0.25">
      <c r="A3480" s="5">
        <f>3473</f>
      </c>
      <c r="B3480" s="5" t="s">
        <v>3499</v>
      </c>
      <c r="C3480" s="5" t="s">
        <v>26</v>
      </c>
      <c r="D3480" s="5" t="s">
        <v>27</v>
      </c>
      <c r="E3480" s="5">
        <v>0</v>
      </c>
      <c r="F3480" s="5">
        <v>0</v>
      </c>
      <c r="G3480" s="5">
        <v>1</v>
      </c>
      <c r="H3480" s="5">
        <v>0</v>
      </c>
      <c r="I3480" s="5">
        <v>0</v>
      </c>
      <c r="J3480" s="5">
        <v>1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10</v>
      </c>
      <c r="Q3480" s="5">
        <v>0</v>
      </c>
      <c r="R3480" s="5">
        <v>0</v>
      </c>
      <c r="S3480" s="5" t="s">
        <v>26</v>
      </c>
      <c r="T3480" s="5"/>
    </row>
    <row r="3481" spans="1:20" x14ac:dyDescent="0.25">
      <c r="A3481" s="5">
        <f>3474</f>
      </c>
      <c r="B3481" s="5" t="s">
        <v>3500</v>
      </c>
      <c r="C3481" s="5" t="s">
        <v>26</v>
      </c>
      <c r="D3481" s="5" t="s">
        <v>27</v>
      </c>
      <c r="E3481" s="5">
        <v>0</v>
      </c>
      <c r="F3481" s="5">
        <v>0</v>
      </c>
      <c r="G3481" s="5">
        <v>1</v>
      </c>
      <c r="H3481" s="5">
        <v>0</v>
      </c>
      <c r="I3481" s="5">
        <v>0</v>
      </c>
      <c r="J3481" s="5">
        <v>1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10</v>
      </c>
      <c r="Q3481" s="5">
        <v>0</v>
      </c>
      <c r="R3481" s="5">
        <v>0</v>
      </c>
      <c r="S3481" s="5" t="s">
        <v>26</v>
      </c>
      <c r="T3481" s="5"/>
    </row>
    <row r="3482" spans="1:20" x14ac:dyDescent="0.25">
      <c r="A3482" s="5">
        <f>3475</f>
      </c>
      <c r="B3482" s="5" t="s">
        <v>3501</v>
      </c>
      <c r="C3482" s="5" t="s">
        <v>26</v>
      </c>
      <c r="D3482" s="5" t="s">
        <v>27</v>
      </c>
      <c r="E3482" s="5">
        <v>0</v>
      </c>
      <c r="F3482" s="5">
        <v>0</v>
      </c>
      <c r="G3482" s="5">
        <v>1</v>
      </c>
      <c r="H3482" s="5">
        <v>0</v>
      </c>
      <c r="I3482" s="5">
        <v>0</v>
      </c>
      <c r="J3482" s="5">
        <v>1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10</v>
      </c>
      <c r="Q3482" s="5">
        <v>0</v>
      </c>
      <c r="R3482" s="5">
        <v>0</v>
      </c>
      <c r="S3482" s="5" t="s">
        <v>26</v>
      </c>
      <c r="T3482" s="5"/>
    </row>
    <row r="3483" spans="1:20" x14ac:dyDescent="0.25">
      <c r="A3483" s="5">
        <f>3476</f>
      </c>
      <c r="B3483" s="5" t="s">
        <v>3502</v>
      </c>
      <c r="C3483" s="5" t="s">
        <v>26</v>
      </c>
      <c r="D3483" s="5" t="s">
        <v>27</v>
      </c>
      <c r="E3483" s="5">
        <v>0</v>
      </c>
      <c r="F3483" s="5">
        <v>0</v>
      </c>
      <c r="G3483" s="5">
        <v>1</v>
      </c>
      <c r="H3483" s="5">
        <v>0</v>
      </c>
      <c r="I3483" s="5">
        <v>0</v>
      </c>
      <c r="J3483" s="5">
        <v>1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10</v>
      </c>
      <c r="Q3483" s="5">
        <v>0</v>
      </c>
      <c r="R3483" s="5">
        <v>0</v>
      </c>
      <c r="S3483" s="5" t="s">
        <v>26</v>
      </c>
      <c r="T3483" s="5"/>
    </row>
    <row r="3484" spans="1:20" x14ac:dyDescent="0.25">
      <c r="A3484" s="5">
        <f>3477</f>
      </c>
      <c r="B3484" s="5" t="s">
        <v>3503</v>
      </c>
      <c r="C3484" s="5" t="s">
        <v>26</v>
      </c>
      <c r="D3484" s="5" t="s">
        <v>27</v>
      </c>
      <c r="E3484" s="5">
        <v>0</v>
      </c>
      <c r="F3484" s="5">
        <v>0</v>
      </c>
      <c r="G3484" s="5">
        <v>1</v>
      </c>
      <c r="H3484" s="5">
        <v>0</v>
      </c>
      <c r="I3484" s="5">
        <v>0</v>
      </c>
      <c r="J3484" s="5">
        <v>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10</v>
      </c>
      <c r="Q3484" s="5">
        <v>0</v>
      </c>
      <c r="R3484" s="5">
        <v>0</v>
      </c>
      <c r="S3484" s="5" t="s">
        <v>26</v>
      </c>
      <c r="T3484" s="5"/>
    </row>
    <row r="3485" spans="1:20" x14ac:dyDescent="0.25">
      <c r="A3485" s="5">
        <f>3478</f>
      </c>
      <c r="B3485" s="5" t="s">
        <v>3504</v>
      </c>
      <c r="C3485" s="5" t="s">
        <v>26</v>
      </c>
      <c r="D3485" s="5" t="s">
        <v>27</v>
      </c>
      <c r="E3485" s="5">
        <v>0</v>
      </c>
      <c r="F3485" s="5">
        <v>0</v>
      </c>
      <c r="G3485" s="5">
        <v>1</v>
      </c>
      <c r="H3485" s="5">
        <v>0</v>
      </c>
      <c r="I3485" s="5">
        <v>0</v>
      </c>
      <c r="J3485" s="5">
        <v>1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10</v>
      </c>
      <c r="Q3485" s="5">
        <v>0</v>
      </c>
      <c r="R3485" s="5">
        <v>0</v>
      </c>
      <c r="S3485" s="5" t="s">
        <v>26</v>
      </c>
      <c r="T3485" s="5"/>
    </row>
    <row r="3486" spans="1:20" x14ac:dyDescent="0.25">
      <c r="A3486" s="5">
        <f>3479</f>
      </c>
      <c r="B3486" s="5" t="s">
        <v>3505</v>
      </c>
      <c r="C3486" s="5" t="s">
        <v>26</v>
      </c>
      <c r="D3486" s="5" t="s">
        <v>27</v>
      </c>
      <c r="E3486" s="5">
        <v>0</v>
      </c>
      <c r="F3486" s="5">
        <v>0</v>
      </c>
      <c r="G3486" s="5">
        <v>1</v>
      </c>
      <c r="H3486" s="5">
        <v>0</v>
      </c>
      <c r="I3486" s="5">
        <v>0</v>
      </c>
      <c r="J3486" s="5">
        <v>1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10</v>
      </c>
      <c r="Q3486" s="5">
        <v>0</v>
      </c>
      <c r="R3486" s="5">
        <v>0</v>
      </c>
      <c r="S3486" s="5" t="s">
        <v>26</v>
      </c>
      <c r="T3486" s="5"/>
    </row>
    <row r="3487" spans="1:20" x14ac:dyDescent="0.25">
      <c r="A3487" s="5">
        <f>3480</f>
      </c>
      <c r="B3487" s="5" t="s">
        <v>3506</v>
      </c>
      <c r="C3487" s="5" t="s">
        <v>26</v>
      </c>
      <c r="D3487" s="5" t="s">
        <v>27</v>
      </c>
      <c r="E3487" s="5">
        <v>0</v>
      </c>
      <c r="F3487" s="5">
        <v>0</v>
      </c>
      <c r="G3487" s="5">
        <v>1</v>
      </c>
      <c r="H3487" s="5">
        <v>0</v>
      </c>
      <c r="I3487" s="5">
        <v>0</v>
      </c>
      <c r="J3487" s="5">
        <v>1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10</v>
      </c>
      <c r="Q3487" s="5">
        <v>0</v>
      </c>
      <c r="R3487" s="5">
        <v>0</v>
      </c>
      <c r="S3487" s="5" t="s">
        <v>26</v>
      </c>
      <c r="T3487" s="5"/>
    </row>
    <row r="3488" spans="1:20" x14ac:dyDescent="0.25">
      <c r="A3488" s="5">
        <f>3481</f>
      </c>
      <c r="B3488" s="5" t="s">
        <v>3507</v>
      </c>
      <c r="C3488" s="5" t="s">
        <v>26</v>
      </c>
      <c r="D3488" s="5" t="s">
        <v>27</v>
      </c>
      <c r="E3488" s="5">
        <v>0</v>
      </c>
      <c r="F3488" s="5">
        <v>0</v>
      </c>
      <c r="G3488" s="5">
        <v>1</v>
      </c>
      <c r="H3488" s="5">
        <v>0</v>
      </c>
      <c r="I3488" s="5">
        <v>0</v>
      </c>
      <c r="J3488" s="5">
        <v>1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10</v>
      </c>
      <c r="Q3488" s="5">
        <v>0</v>
      </c>
      <c r="R3488" s="5">
        <v>0</v>
      </c>
      <c r="S3488" s="5" t="s">
        <v>26</v>
      </c>
      <c r="T3488" s="5"/>
    </row>
    <row r="3489" spans="1:20" x14ac:dyDescent="0.25">
      <c r="A3489" s="5">
        <f>3482</f>
      </c>
      <c r="B3489" s="5" t="s">
        <v>3508</v>
      </c>
      <c r="C3489" s="5" t="s">
        <v>26</v>
      </c>
      <c r="D3489" s="5" t="s">
        <v>27</v>
      </c>
      <c r="E3489" s="5">
        <v>0</v>
      </c>
      <c r="F3489" s="5">
        <v>0</v>
      </c>
      <c r="G3489" s="5">
        <v>1</v>
      </c>
      <c r="H3489" s="5">
        <v>0</v>
      </c>
      <c r="I3489" s="5">
        <v>0</v>
      </c>
      <c r="J3489" s="5">
        <v>1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10</v>
      </c>
      <c r="Q3489" s="5">
        <v>0</v>
      </c>
      <c r="R3489" s="5">
        <v>0</v>
      </c>
      <c r="S3489" s="5" t="s">
        <v>26</v>
      </c>
      <c r="T3489" s="5"/>
    </row>
    <row r="3490" spans="1:20" x14ac:dyDescent="0.25">
      <c r="A3490" s="5">
        <f>3483</f>
      </c>
      <c r="B3490" s="5" t="s">
        <v>3509</v>
      </c>
      <c r="C3490" s="5" t="s">
        <v>26</v>
      </c>
      <c r="D3490" s="5" t="s">
        <v>27</v>
      </c>
      <c r="E3490" s="5">
        <v>0</v>
      </c>
      <c r="F3490" s="5">
        <v>0</v>
      </c>
      <c r="G3490" s="5">
        <v>1</v>
      </c>
      <c r="H3490" s="5">
        <v>0</v>
      </c>
      <c r="I3490" s="5">
        <v>0</v>
      </c>
      <c r="J3490" s="5">
        <v>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10</v>
      </c>
      <c r="Q3490" s="5">
        <v>0</v>
      </c>
      <c r="R3490" s="5">
        <v>0</v>
      </c>
      <c r="S3490" s="5" t="s">
        <v>26</v>
      </c>
      <c r="T3490" s="5"/>
    </row>
    <row r="3491" spans="1:20" x14ac:dyDescent="0.25">
      <c r="A3491" s="5">
        <f>3484</f>
      </c>
      <c r="B3491" s="5" t="s">
        <v>3510</v>
      </c>
      <c r="C3491" s="5" t="s">
        <v>26</v>
      </c>
      <c r="D3491" s="5" t="s">
        <v>27</v>
      </c>
      <c r="E3491" s="5">
        <v>0</v>
      </c>
      <c r="F3491" s="5">
        <v>0</v>
      </c>
      <c r="G3491" s="5">
        <v>1</v>
      </c>
      <c r="H3491" s="5">
        <v>0</v>
      </c>
      <c r="I3491" s="5">
        <v>0</v>
      </c>
      <c r="J3491" s="5">
        <v>1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10</v>
      </c>
      <c r="Q3491" s="5">
        <v>0</v>
      </c>
      <c r="R3491" s="5">
        <v>0</v>
      </c>
      <c r="S3491" s="5" t="s">
        <v>26</v>
      </c>
      <c r="T3491" s="5"/>
    </row>
    <row r="3492" spans="1:20" x14ac:dyDescent="0.25">
      <c r="A3492" s="5">
        <f>3485</f>
      </c>
      <c r="B3492" s="5" t="s">
        <v>3511</v>
      </c>
      <c r="C3492" s="5" t="s">
        <v>26</v>
      </c>
      <c r="D3492" s="5" t="s">
        <v>27</v>
      </c>
      <c r="E3492" s="5">
        <v>0</v>
      </c>
      <c r="F3492" s="5">
        <v>0</v>
      </c>
      <c r="G3492" s="5">
        <v>1</v>
      </c>
      <c r="H3492" s="5">
        <v>0</v>
      </c>
      <c r="I3492" s="5">
        <v>0</v>
      </c>
      <c r="J3492" s="5">
        <v>1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10</v>
      </c>
      <c r="Q3492" s="5">
        <v>0</v>
      </c>
      <c r="R3492" s="5">
        <v>0</v>
      </c>
      <c r="S3492" s="5" t="s">
        <v>26</v>
      </c>
      <c r="T3492" s="5"/>
    </row>
    <row r="3493" spans="1:20" x14ac:dyDescent="0.25">
      <c r="A3493" s="5">
        <f>3486</f>
      </c>
      <c r="B3493" s="5" t="s">
        <v>3512</v>
      </c>
      <c r="C3493" s="5" t="s">
        <v>26</v>
      </c>
      <c r="D3493" s="5" t="s">
        <v>27</v>
      </c>
      <c r="E3493" s="5">
        <v>0</v>
      </c>
      <c r="F3493" s="5">
        <v>0</v>
      </c>
      <c r="G3493" s="5">
        <v>1</v>
      </c>
      <c r="H3493" s="5">
        <v>0</v>
      </c>
      <c r="I3493" s="5">
        <v>0</v>
      </c>
      <c r="J3493" s="5">
        <v>1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10</v>
      </c>
      <c r="Q3493" s="5">
        <v>0</v>
      </c>
      <c r="R3493" s="5">
        <v>0</v>
      </c>
      <c r="S3493" s="5" t="s">
        <v>26</v>
      </c>
      <c r="T3493" s="5"/>
    </row>
    <row r="3494" spans="1:20" x14ac:dyDescent="0.25">
      <c r="A3494" s="5">
        <f>3487</f>
      </c>
      <c r="B3494" s="5" t="s">
        <v>3513</v>
      </c>
      <c r="C3494" s="5" t="s">
        <v>26</v>
      </c>
      <c r="D3494" s="5" t="s">
        <v>27</v>
      </c>
      <c r="E3494" s="5">
        <v>0</v>
      </c>
      <c r="F3494" s="5">
        <v>0</v>
      </c>
      <c r="G3494" s="5">
        <v>1</v>
      </c>
      <c r="H3494" s="5">
        <v>0</v>
      </c>
      <c r="I3494" s="5">
        <v>0</v>
      </c>
      <c r="J3494" s="5">
        <v>1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10</v>
      </c>
      <c r="Q3494" s="5">
        <v>0</v>
      </c>
      <c r="R3494" s="5">
        <v>0</v>
      </c>
      <c r="S3494" s="5" t="s">
        <v>26</v>
      </c>
      <c r="T3494" s="5"/>
    </row>
    <row r="3495" spans="1:20" x14ac:dyDescent="0.25">
      <c r="A3495" s="5">
        <f>3488</f>
      </c>
      <c r="B3495" s="5" t="s">
        <v>3514</v>
      </c>
      <c r="C3495" s="5" t="s">
        <v>26</v>
      </c>
      <c r="D3495" s="5" t="s">
        <v>27</v>
      </c>
      <c r="E3495" s="5">
        <v>0</v>
      </c>
      <c r="F3495" s="5">
        <v>0</v>
      </c>
      <c r="G3495" s="5">
        <v>1</v>
      </c>
      <c r="H3495" s="5">
        <v>0</v>
      </c>
      <c r="I3495" s="5">
        <v>0</v>
      </c>
      <c r="J3495" s="5">
        <v>1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10</v>
      </c>
      <c r="Q3495" s="5">
        <v>0</v>
      </c>
      <c r="R3495" s="5">
        <v>0</v>
      </c>
      <c r="S3495" s="5" t="s">
        <v>26</v>
      </c>
      <c r="T3495" s="5"/>
    </row>
    <row r="3496" spans="1:20" x14ac:dyDescent="0.25">
      <c r="A3496" s="5">
        <f>3489</f>
      </c>
      <c r="B3496" s="5" t="s">
        <v>3515</v>
      </c>
      <c r="C3496" s="5" t="s">
        <v>26</v>
      </c>
      <c r="D3496" s="5" t="s">
        <v>27</v>
      </c>
      <c r="E3496" s="5">
        <v>0</v>
      </c>
      <c r="F3496" s="5">
        <v>0</v>
      </c>
      <c r="G3496" s="5">
        <v>1</v>
      </c>
      <c r="H3496" s="5">
        <v>0</v>
      </c>
      <c r="I3496" s="5">
        <v>0</v>
      </c>
      <c r="J3496" s="5">
        <v>1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10</v>
      </c>
      <c r="Q3496" s="5">
        <v>0</v>
      </c>
      <c r="R3496" s="5">
        <v>0</v>
      </c>
      <c r="S3496" s="5" t="s">
        <v>26</v>
      </c>
      <c r="T3496" s="5"/>
    </row>
    <row r="3497" spans="1:20" x14ac:dyDescent="0.25">
      <c r="A3497" s="5">
        <f>3490</f>
      </c>
      <c r="B3497" s="5" t="s">
        <v>3516</v>
      </c>
      <c r="C3497" s="5" t="s">
        <v>26</v>
      </c>
      <c r="D3497" s="5" t="s">
        <v>27</v>
      </c>
      <c r="E3497" s="5">
        <v>0</v>
      </c>
      <c r="F3497" s="5">
        <v>0</v>
      </c>
      <c r="G3497" s="5">
        <v>1</v>
      </c>
      <c r="H3497" s="5">
        <v>0</v>
      </c>
      <c r="I3497" s="5">
        <v>0</v>
      </c>
      <c r="J3497" s="5">
        <v>1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10</v>
      </c>
      <c r="Q3497" s="5">
        <v>0</v>
      </c>
      <c r="R3497" s="5">
        <v>0</v>
      </c>
      <c r="S3497" s="5" t="s">
        <v>26</v>
      </c>
      <c r="T3497" s="5"/>
    </row>
    <row r="3498" spans="1:20" x14ac:dyDescent="0.25">
      <c r="A3498" s="5">
        <f>3491</f>
      </c>
      <c r="B3498" s="5" t="s">
        <v>3517</v>
      </c>
      <c r="C3498" s="5" t="s">
        <v>26</v>
      </c>
      <c r="D3498" s="5" t="s">
        <v>27</v>
      </c>
      <c r="E3498" s="5">
        <v>0</v>
      </c>
      <c r="F3498" s="5">
        <v>0</v>
      </c>
      <c r="G3498" s="5">
        <v>1</v>
      </c>
      <c r="H3498" s="5">
        <v>0</v>
      </c>
      <c r="I3498" s="5">
        <v>0</v>
      </c>
      <c r="J3498" s="5">
        <v>1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10</v>
      </c>
      <c r="Q3498" s="5">
        <v>0</v>
      </c>
      <c r="R3498" s="5">
        <v>0</v>
      </c>
      <c r="S3498" s="5" t="s">
        <v>26</v>
      </c>
      <c r="T3498" s="5"/>
    </row>
    <row r="3499" spans="1:20" x14ac:dyDescent="0.25">
      <c r="A3499" s="5">
        <f>3492</f>
      </c>
      <c r="B3499" s="5" t="s">
        <v>3518</v>
      </c>
      <c r="C3499" s="5" t="s">
        <v>26</v>
      </c>
      <c r="D3499" s="5" t="s">
        <v>27</v>
      </c>
      <c r="E3499" s="5">
        <v>0</v>
      </c>
      <c r="F3499" s="5">
        <v>0</v>
      </c>
      <c r="G3499" s="5">
        <v>1</v>
      </c>
      <c r="H3499" s="5">
        <v>0</v>
      </c>
      <c r="I3499" s="5">
        <v>0</v>
      </c>
      <c r="J3499" s="5">
        <v>1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10</v>
      </c>
      <c r="Q3499" s="5">
        <v>0</v>
      </c>
      <c r="R3499" s="5">
        <v>0</v>
      </c>
      <c r="S3499" s="5" t="s">
        <v>26</v>
      </c>
      <c r="T3499" s="5"/>
    </row>
    <row r="3500" spans="1:20" x14ac:dyDescent="0.25">
      <c r="A3500" s="5">
        <f>3493</f>
      </c>
      <c r="B3500" s="5" t="s">
        <v>3519</v>
      </c>
      <c r="C3500" s="5" t="s">
        <v>26</v>
      </c>
      <c r="D3500" s="5" t="s">
        <v>27</v>
      </c>
      <c r="E3500" s="5">
        <v>0</v>
      </c>
      <c r="F3500" s="5">
        <v>0</v>
      </c>
      <c r="G3500" s="5">
        <v>1</v>
      </c>
      <c r="H3500" s="5">
        <v>0</v>
      </c>
      <c r="I3500" s="5">
        <v>0</v>
      </c>
      <c r="J3500" s="5">
        <v>1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10</v>
      </c>
      <c r="Q3500" s="5">
        <v>0</v>
      </c>
      <c r="R3500" s="5">
        <v>0</v>
      </c>
      <c r="S3500" s="5" t="s">
        <v>26</v>
      </c>
      <c r="T3500" s="5"/>
    </row>
    <row r="3501" spans="1:20" x14ac:dyDescent="0.25">
      <c r="A3501" s="5">
        <f>3494</f>
      </c>
      <c r="B3501" s="5" t="s">
        <v>3520</v>
      </c>
      <c r="C3501" s="5" t="s">
        <v>26</v>
      </c>
      <c r="D3501" s="5" t="s">
        <v>27</v>
      </c>
      <c r="E3501" s="5">
        <v>0</v>
      </c>
      <c r="F3501" s="5">
        <v>0</v>
      </c>
      <c r="G3501" s="5">
        <v>1</v>
      </c>
      <c r="H3501" s="5">
        <v>0</v>
      </c>
      <c r="I3501" s="5">
        <v>0</v>
      </c>
      <c r="J3501" s="5">
        <v>1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10</v>
      </c>
      <c r="Q3501" s="5">
        <v>0</v>
      </c>
      <c r="R3501" s="5">
        <v>0</v>
      </c>
      <c r="S3501" s="5" t="s">
        <v>26</v>
      </c>
      <c r="T3501" s="5"/>
    </row>
    <row r="3502" spans="1:20" x14ac:dyDescent="0.25">
      <c r="A3502" s="5">
        <f>3495</f>
      </c>
      <c r="B3502" s="5" t="s">
        <v>3521</v>
      </c>
      <c r="C3502" s="5" t="s">
        <v>26</v>
      </c>
      <c r="D3502" s="5" t="s">
        <v>27</v>
      </c>
      <c r="E3502" s="5">
        <v>0</v>
      </c>
      <c r="F3502" s="5">
        <v>0</v>
      </c>
      <c r="G3502" s="5">
        <v>1</v>
      </c>
      <c r="H3502" s="5">
        <v>0</v>
      </c>
      <c r="I3502" s="5">
        <v>0</v>
      </c>
      <c r="J3502" s="5">
        <v>1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10</v>
      </c>
      <c r="Q3502" s="5">
        <v>0</v>
      </c>
      <c r="R3502" s="5">
        <v>0</v>
      </c>
      <c r="S3502" s="5" t="s">
        <v>26</v>
      </c>
      <c r="T3502" s="5"/>
    </row>
    <row r="3503" spans="1:20" x14ac:dyDescent="0.25">
      <c r="A3503" s="5">
        <f>3496</f>
      </c>
      <c r="B3503" s="5" t="s">
        <v>3522</v>
      </c>
      <c r="C3503" s="5" t="s">
        <v>26</v>
      </c>
      <c r="D3503" s="5" t="s">
        <v>27</v>
      </c>
      <c r="E3503" s="5">
        <v>0</v>
      </c>
      <c r="F3503" s="5">
        <v>0</v>
      </c>
      <c r="G3503" s="5">
        <v>1</v>
      </c>
      <c r="H3503" s="5">
        <v>0</v>
      </c>
      <c r="I3503" s="5">
        <v>0</v>
      </c>
      <c r="J3503" s="5">
        <v>1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10</v>
      </c>
      <c r="Q3503" s="5">
        <v>0</v>
      </c>
      <c r="R3503" s="5">
        <v>0</v>
      </c>
      <c r="S3503" s="5" t="s">
        <v>26</v>
      </c>
      <c r="T3503" s="5"/>
    </row>
    <row r="3504" spans="1:20" x14ac:dyDescent="0.25">
      <c r="A3504" s="5">
        <f>3497</f>
      </c>
      <c r="B3504" s="5" t="s">
        <v>3523</v>
      </c>
      <c r="C3504" s="5" t="s">
        <v>26</v>
      </c>
      <c r="D3504" s="5" t="s">
        <v>27</v>
      </c>
      <c r="E3504" s="5">
        <v>0</v>
      </c>
      <c r="F3504" s="5">
        <v>0</v>
      </c>
      <c r="G3504" s="5">
        <v>1</v>
      </c>
      <c r="H3504" s="5">
        <v>0</v>
      </c>
      <c r="I3504" s="5">
        <v>0</v>
      </c>
      <c r="J3504" s="5">
        <v>1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10</v>
      </c>
      <c r="Q3504" s="5">
        <v>0</v>
      </c>
      <c r="R3504" s="5">
        <v>0</v>
      </c>
      <c r="S3504" s="5" t="s">
        <v>26</v>
      </c>
      <c r="T3504" s="5"/>
    </row>
    <row r="3505" spans="1:20" x14ac:dyDescent="0.25">
      <c r="A3505" s="5">
        <f>3498</f>
      </c>
      <c r="B3505" s="5" t="s">
        <v>3524</v>
      </c>
      <c r="C3505" s="5" t="s">
        <v>26</v>
      </c>
      <c r="D3505" s="5" t="s">
        <v>27</v>
      </c>
      <c r="E3505" s="5">
        <v>0</v>
      </c>
      <c r="F3505" s="5">
        <v>0</v>
      </c>
      <c r="G3505" s="5">
        <v>1</v>
      </c>
      <c r="H3505" s="5">
        <v>0</v>
      </c>
      <c r="I3505" s="5">
        <v>0</v>
      </c>
      <c r="J3505" s="5">
        <v>1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10</v>
      </c>
      <c r="Q3505" s="5">
        <v>0</v>
      </c>
      <c r="R3505" s="5">
        <v>0</v>
      </c>
      <c r="S3505" s="5" t="s">
        <v>26</v>
      </c>
      <c r="T3505" s="5"/>
    </row>
    <row r="3506" spans="1:20" x14ac:dyDescent="0.25">
      <c r="A3506" s="5">
        <f>3499</f>
      </c>
      <c r="B3506" s="5" t="s">
        <v>3525</v>
      </c>
      <c r="C3506" s="5" t="s">
        <v>26</v>
      </c>
      <c r="D3506" s="5" t="s">
        <v>27</v>
      </c>
      <c r="E3506" s="5">
        <v>0</v>
      </c>
      <c r="F3506" s="5">
        <v>0</v>
      </c>
      <c r="G3506" s="5">
        <v>1</v>
      </c>
      <c r="H3506" s="5">
        <v>0</v>
      </c>
      <c r="I3506" s="5">
        <v>0</v>
      </c>
      <c r="J3506" s="5">
        <v>1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10</v>
      </c>
      <c r="Q3506" s="5">
        <v>0</v>
      </c>
      <c r="R3506" s="5">
        <v>0</v>
      </c>
      <c r="S3506" s="5" t="s">
        <v>26</v>
      </c>
      <c r="T3506" s="5"/>
    </row>
    <row r="3507" spans="1:20" x14ac:dyDescent="0.25">
      <c r="A3507" s="5">
        <f>3500</f>
      </c>
      <c r="B3507" s="5" t="s">
        <v>3526</v>
      </c>
      <c r="C3507" s="5" t="s">
        <v>26</v>
      </c>
      <c r="D3507" s="5" t="s">
        <v>27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1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10</v>
      </c>
      <c r="Q3507" s="5">
        <v>0</v>
      </c>
      <c r="R3507" s="5">
        <v>0</v>
      </c>
      <c r="S3507" s="5" t="s">
        <v>26</v>
      </c>
      <c r="T3507" s="5"/>
    </row>
    <row r="3508" spans="1:20" x14ac:dyDescent="0.25">
      <c r="A3508" s="5">
        <f>3501</f>
      </c>
      <c r="B3508" s="5" t="s">
        <v>3527</v>
      </c>
      <c r="C3508" s="5" t="s">
        <v>26</v>
      </c>
      <c r="D3508" s="5" t="s">
        <v>27</v>
      </c>
      <c r="E3508" s="5">
        <v>0</v>
      </c>
      <c r="F3508" s="5">
        <v>0</v>
      </c>
      <c r="G3508" s="5">
        <v>1</v>
      </c>
      <c r="H3508" s="5">
        <v>0</v>
      </c>
      <c r="I3508" s="5">
        <v>0</v>
      </c>
      <c r="J3508" s="5">
        <v>1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10</v>
      </c>
      <c r="Q3508" s="5">
        <v>0</v>
      </c>
      <c r="R3508" s="5">
        <v>0</v>
      </c>
      <c r="S3508" s="5" t="s">
        <v>26</v>
      </c>
      <c r="T3508" s="5"/>
    </row>
    <row r="3509" spans="1:20" x14ac:dyDescent="0.25">
      <c r="A3509" s="5">
        <f>3502</f>
      </c>
      <c r="B3509" s="5" t="s">
        <v>3528</v>
      </c>
      <c r="C3509" s="5" t="s">
        <v>26</v>
      </c>
      <c r="D3509" s="5" t="s">
        <v>27</v>
      </c>
      <c r="E3509" s="5">
        <v>0</v>
      </c>
      <c r="F3509" s="5">
        <v>0</v>
      </c>
      <c r="G3509" s="5">
        <v>1</v>
      </c>
      <c r="H3509" s="5">
        <v>0</v>
      </c>
      <c r="I3509" s="5">
        <v>0</v>
      </c>
      <c r="J3509" s="5">
        <v>1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10</v>
      </c>
      <c r="Q3509" s="5">
        <v>0</v>
      </c>
      <c r="R3509" s="5">
        <v>0</v>
      </c>
      <c r="S3509" s="5" t="s">
        <v>26</v>
      </c>
      <c r="T3509" s="5"/>
    </row>
    <row r="3510" spans="1:20" x14ac:dyDescent="0.25">
      <c r="A3510" s="5">
        <f>3503</f>
      </c>
      <c r="B3510" s="5" t="s">
        <v>3529</v>
      </c>
      <c r="C3510" s="5" t="s">
        <v>26</v>
      </c>
      <c r="D3510" s="5" t="s">
        <v>27</v>
      </c>
      <c r="E3510" s="5">
        <v>0</v>
      </c>
      <c r="F3510" s="5">
        <v>0</v>
      </c>
      <c r="G3510" s="5">
        <v>1</v>
      </c>
      <c r="H3510" s="5">
        <v>0</v>
      </c>
      <c r="I3510" s="5">
        <v>0</v>
      </c>
      <c r="J3510" s="5">
        <v>1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10</v>
      </c>
      <c r="Q3510" s="5">
        <v>0</v>
      </c>
      <c r="R3510" s="5">
        <v>0</v>
      </c>
      <c r="S3510" s="5" t="s">
        <v>26</v>
      </c>
      <c r="T3510" s="5"/>
    </row>
    <row r="3511" spans="1:20" x14ac:dyDescent="0.25">
      <c r="A3511" s="5">
        <f>3504</f>
      </c>
      <c r="B3511" s="5" t="s">
        <v>3530</v>
      </c>
      <c r="C3511" s="5" t="s">
        <v>26</v>
      </c>
      <c r="D3511" s="5" t="s">
        <v>27</v>
      </c>
      <c r="E3511" s="5">
        <v>0</v>
      </c>
      <c r="F3511" s="5">
        <v>0</v>
      </c>
      <c r="G3511" s="5">
        <v>1</v>
      </c>
      <c r="H3511" s="5">
        <v>0</v>
      </c>
      <c r="I3511" s="5">
        <v>0</v>
      </c>
      <c r="J3511" s="5">
        <v>1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10</v>
      </c>
      <c r="Q3511" s="5">
        <v>0</v>
      </c>
      <c r="R3511" s="5">
        <v>0</v>
      </c>
      <c r="S3511" s="5" t="s">
        <v>26</v>
      </c>
      <c r="T3511" s="5"/>
    </row>
    <row r="3512" spans="1:20" x14ac:dyDescent="0.25">
      <c r="A3512" s="5">
        <f>3505</f>
      </c>
      <c r="B3512" s="5" t="s">
        <v>3531</v>
      </c>
      <c r="C3512" s="5" t="s">
        <v>26</v>
      </c>
      <c r="D3512" s="5" t="s">
        <v>27</v>
      </c>
      <c r="E3512" s="5">
        <v>0</v>
      </c>
      <c r="F3512" s="5">
        <v>0</v>
      </c>
      <c r="G3512" s="5">
        <v>1</v>
      </c>
      <c r="H3512" s="5">
        <v>0</v>
      </c>
      <c r="I3512" s="5">
        <v>0</v>
      </c>
      <c r="J3512" s="5">
        <v>1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10</v>
      </c>
      <c r="Q3512" s="5">
        <v>0</v>
      </c>
      <c r="R3512" s="5">
        <v>0</v>
      </c>
      <c r="S3512" s="5" t="s">
        <v>26</v>
      </c>
      <c r="T3512" s="5"/>
    </row>
    <row r="3513" spans="1:20" x14ac:dyDescent="0.25">
      <c r="A3513" s="5">
        <f>3506</f>
      </c>
      <c r="B3513" s="5" t="s">
        <v>3532</v>
      </c>
      <c r="C3513" s="5" t="s">
        <v>26</v>
      </c>
      <c r="D3513" s="5" t="s">
        <v>27</v>
      </c>
      <c r="E3513" s="5">
        <v>0</v>
      </c>
      <c r="F3513" s="5">
        <v>0</v>
      </c>
      <c r="G3513" s="5">
        <v>1</v>
      </c>
      <c r="H3513" s="5">
        <v>0</v>
      </c>
      <c r="I3513" s="5">
        <v>0</v>
      </c>
      <c r="J3513" s="5">
        <v>1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10</v>
      </c>
      <c r="Q3513" s="5">
        <v>0</v>
      </c>
      <c r="R3513" s="5">
        <v>0</v>
      </c>
      <c r="S3513" s="5" t="s">
        <v>26</v>
      </c>
      <c r="T3513" s="5"/>
    </row>
    <row r="3514" spans="1:20" x14ac:dyDescent="0.25">
      <c r="A3514" s="5">
        <f>3507</f>
      </c>
      <c r="B3514" s="5" t="s">
        <v>3533</v>
      </c>
      <c r="C3514" s="5" t="s">
        <v>26</v>
      </c>
      <c r="D3514" s="5" t="s">
        <v>27</v>
      </c>
      <c r="E3514" s="5">
        <v>0</v>
      </c>
      <c r="F3514" s="5">
        <v>0</v>
      </c>
      <c r="G3514" s="5">
        <v>1</v>
      </c>
      <c r="H3514" s="5">
        <v>0</v>
      </c>
      <c r="I3514" s="5">
        <v>0</v>
      </c>
      <c r="J3514" s="5">
        <v>1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10</v>
      </c>
      <c r="Q3514" s="5">
        <v>0</v>
      </c>
      <c r="R3514" s="5">
        <v>0</v>
      </c>
      <c r="S3514" s="5" t="s">
        <v>26</v>
      </c>
      <c r="T3514" s="5"/>
    </row>
    <row r="3515" spans="1:20" x14ac:dyDescent="0.25">
      <c r="A3515" s="5">
        <f>3508</f>
      </c>
      <c r="B3515" s="5" t="s">
        <v>3534</v>
      </c>
      <c r="C3515" s="5" t="s">
        <v>26</v>
      </c>
      <c r="D3515" s="5" t="s">
        <v>27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1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10</v>
      </c>
      <c r="Q3515" s="5">
        <v>0</v>
      </c>
      <c r="R3515" s="5">
        <v>0</v>
      </c>
      <c r="S3515" s="5" t="s">
        <v>26</v>
      </c>
      <c r="T3515" s="5"/>
    </row>
    <row r="3516" spans="1:20" x14ac:dyDescent="0.25">
      <c r="A3516" s="5">
        <f>3509</f>
      </c>
      <c r="B3516" s="5" t="s">
        <v>3535</v>
      </c>
      <c r="C3516" s="5" t="s">
        <v>26</v>
      </c>
      <c r="D3516" s="5" t="s">
        <v>27</v>
      </c>
      <c r="E3516" s="5">
        <v>0</v>
      </c>
      <c r="F3516" s="5">
        <v>0</v>
      </c>
      <c r="G3516" s="5">
        <v>1</v>
      </c>
      <c r="H3516" s="5">
        <v>0</v>
      </c>
      <c r="I3516" s="5">
        <v>0</v>
      </c>
      <c r="J3516" s="5">
        <v>1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10</v>
      </c>
      <c r="Q3516" s="5">
        <v>0</v>
      </c>
      <c r="R3516" s="5">
        <v>0</v>
      </c>
      <c r="S3516" s="5" t="s">
        <v>26</v>
      </c>
      <c r="T3516" s="5"/>
    </row>
    <row r="3517" spans="1:20" x14ac:dyDescent="0.25">
      <c r="A3517" s="5">
        <f>3510</f>
      </c>
      <c r="B3517" s="5" t="s">
        <v>3536</v>
      </c>
      <c r="C3517" s="5" t="s">
        <v>26</v>
      </c>
      <c r="D3517" s="5" t="s">
        <v>27</v>
      </c>
      <c r="E3517" s="5">
        <v>0</v>
      </c>
      <c r="F3517" s="5">
        <v>0</v>
      </c>
      <c r="G3517" s="5">
        <v>1</v>
      </c>
      <c r="H3517" s="5">
        <v>0</v>
      </c>
      <c r="I3517" s="5">
        <v>0</v>
      </c>
      <c r="J3517" s="5">
        <v>1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10</v>
      </c>
      <c r="Q3517" s="5">
        <v>0</v>
      </c>
      <c r="R3517" s="5">
        <v>0</v>
      </c>
      <c r="S3517" s="5" t="s">
        <v>26</v>
      </c>
      <c r="T3517" s="5"/>
    </row>
    <row r="3518" spans="1:20" x14ac:dyDescent="0.25">
      <c r="A3518" s="5">
        <f>3511</f>
      </c>
      <c r="B3518" s="5" t="s">
        <v>3537</v>
      </c>
      <c r="C3518" s="5" t="s">
        <v>26</v>
      </c>
      <c r="D3518" s="5" t="s">
        <v>27</v>
      </c>
      <c r="E3518" s="5">
        <v>0</v>
      </c>
      <c r="F3518" s="5">
        <v>0</v>
      </c>
      <c r="G3518" s="5">
        <v>1</v>
      </c>
      <c r="H3518" s="5">
        <v>0</v>
      </c>
      <c r="I3518" s="5">
        <v>0</v>
      </c>
      <c r="J3518" s="5">
        <v>1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10</v>
      </c>
      <c r="Q3518" s="5">
        <v>0</v>
      </c>
      <c r="R3518" s="5">
        <v>0</v>
      </c>
      <c r="S3518" s="5" t="s">
        <v>26</v>
      </c>
      <c r="T3518" s="5"/>
    </row>
    <row r="3519" spans="1:20" x14ac:dyDescent="0.25">
      <c r="A3519" s="5">
        <f>3512</f>
      </c>
      <c r="B3519" s="5" t="s">
        <v>3538</v>
      </c>
      <c r="C3519" s="5" t="s">
        <v>26</v>
      </c>
      <c r="D3519" s="5" t="s">
        <v>27</v>
      </c>
      <c r="E3519" s="5">
        <v>0</v>
      </c>
      <c r="F3519" s="5">
        <v>0</v>
      </c>
      <c r="G3519" s="5">
        <v>1</v>
      </c>
      <c r="H3519" s="5">
        <v>0</v>
      </c>
      <c r="I3519" s="5">
        <v>0</v>
      </c>
      <c r="J3519" s="5">
        <v>1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10</v>
      </c>
      <c r="Q3519" s="5">
        <v>0</v>
      </c>
      <c r="R3519" s="5">
        <v>0</v>
      </c>
      <c r="S3519" s="5" t="s">
        <v>26</v>
      </c>
      <c r="T3519" s="5"/>
    </row>
    <row r="3520" spans="1:20" x14ac:dyDescent="0.25">
      <c r="A3520" s="5">
        <f>3513</f>
      </c>
      <c r="B3520" s="5" t="s">
        <v>3539</v>
      </c>
      <c r="C3520" s="5" t="s">
        <v>26</v>
      </c>
      <c r="D3520" s="5" t="s">
        <v>27</v>
      </c>
      <c r="E3520" s="5">
        <v>0</v>
      </c>
      <c r="F3520" s="5">
        <v>0</v>
      </c>
      <c r="G3520" s="5">
        <v>1</v>
      </c>
      <c r="H3520" s="5">
        <v>0</v>
      </c>
      <c r="I3520" s="5">
        <v>0</v>
      </c>
      <c r="J3520" s="5">
        <v>1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10</v>
      </c>
      <c r="Q3520" s="5">
        <v>0</v>
      </c>
      <c r="R3520" s="5">
        <v>0</v>
      </c>
      <c r="S3520" s="5" t="s">
        <v>26</v>
      </c>
      <c r="T3520" s="5"/>
    </row>
    <row r="3521" spans="1:20" x14ac:dyDescent="0.25">
      <c r="A3521" s="5">
        <f>3514</f>
      </c>
      <c r="B3521" s="5" t="s">
        <v>3540</v>
      </c>
      <c r="C3521" s="5" t="s">
        <v>26</v>
      </c>
      <c r="D3521" s="5" t="s">
        <v>27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1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10</v>
      </c>
      <c r="Q3521" s="5">
        <v>0</v>
      </c>
      <c r="R3521" s="5">
        <v>0</v>
      </c>
      <c r="S3521" s="5" t="s">
        <v>26</v>
      </c>
      <c r="T3521" s="5"/>
    </row>
    <row r="3522" spans="1:20" x14ac:dyDescent="0.25">
      <c r="A3522" s="5">
        <f>3515</f>
      </c>
      <c r="B3522" s="5" t="s">
        <v>3541</v>
      </c>
      <c r="C3522" s="5" t="s">
        <v>26</v>
      </c>
      <c r="D3522" s="5" t="s">
        <v>27</v>
      </c>
      <c r="E3522" s="5">
        <v>0</v>
      </c>
      <c r="F3522" s="5">
        <v>0</v>
      </c>
      <c r="G3522" s="5">
        <v>1</v>
      </c>
      <c r="H3522" s="5">
        <v>0</v>
      </c>
      <c r="I3522" s="5">
        <v>0</v>
      </c>
      <c r="J3522" s="5">
        <v>1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10</v>
      </c>
      <c r="Q3522" s="5">
        <v>0</v>
      </c>
      <c r="R3522" s="5">
        <v>0</v>
      </c>
      <c r="S3522" s="5" t="s">
        <v>26</v>
      </c>
      <c r="T3522" s="5"/>
    </row>
    <row r="3523" spans="1:20" x14ac:dyDescent="0.25">
      <c r="A3523" s="5">
        <f>3516</f>
      </c>
      <c r="B3523" s="5" t="s">
        <v>3542</v>
      </c>
      <c r="C3523" s="5" t="s">
        <v>26</v>
      </c>
      <c r="D3523" s="5" t="s">
        <v>27</v>
      </c>
      <c r="E3523" s="5">
        <v>0</v>
      </c>
      <c r="F3523" s="5">
        <v>0</v>
      </c>
      <c r="G3523" s="5">
        <v>1</v>
      </c>
      <c r="H3523" s="5">
        <v>0</v>
      </c>
      <c r="I3523" s="5">
        <v>0</v>
      </c>
      <c r="J3523" s="5">
        <v>1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10</v>
      </c>
      <c r="Q3523" s="5">
        <v>0</v>
      </c>
      <c r="R3523" s="5">
        <v>0</v>
      </c>
      <c r="S3523" s="5" t="s">
        <v>26</v>
      </c>
      <c r="T3523" s="5"/>
    </row>
    <row r="3524" spans="1:20" x14ac:dyDescent="0.25">
      <c r="A3524" s="5">
        <f>3517</f>
      </c>
      <c r="B3524" s="5" t="s">
        <v>3543</v>
      </c>
      <c r="C3524" s="5" t="s">
        <v>26</v>
      </c>
      <c r="D3524" s="5" t="s">
        <v>27</v>
      </c>
      <c r="E3524" s="5">
        <v>0</v>
      </c>
      <c r="F3524" s="5">
        <v>0</v>
      </c>
      <c r="G3524" s="5">
        <v>1</v>
      </c>
      <c r="H3524" s="5">
        <v>0</v>
      </c>
      <c r="I3524" s="5">
        <v>0</v>
      </c>
      <c r="J3524" s="5">
        <v>1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10</v>
      </c>
      <c r="Q3524" s="5">
        <v>0</v>
      </c>
      <c r="R3524" s="5">
        <v>0</v>
      </c>
      <c r="S3524" s="5" t="s">
        <v>26</v>
      </c>
      <c r="T3524" s="5"/>
    </row>
    <row r="3525" spans="1:20" x14ac:dyDescent="0.25">
      <c r="A3525" s="5">
        <f>3518</f>
      </c>
      <c r="B3525" s="5" t="s">
        <v>3544</v>
      </c>
      <c r="C3525" s="5" t="s">
        <v>26</v>
      </c>
      <c r="D3525" s="5" t="s">
        <v>27</v>
      </c>
      <c r="E3525" s="5">
        <v>0</v>
      </c>
      <c r="F3525" s="5">
        <v>0</v>
      </c>
      <c r="G3525" s="5">
        <v>1</v>
      </c>
      <c r="H3525" s="5">
        <v>0</v>
      </c>
      <c r="I3525" s="5">
        <v>0</v>
      </c>
      <c r="J3525" s="5">
        <v>1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10</v>
      </c>
      <c r="Q3525" s="5">
        <v>0</v>
      </c>
      <c r="R3525" s="5">
        <v>0</v>
      </c>
      <c r="S3525" s="5" t="s">
        <v>26</v>
      </c>
      <c r="T3525" s="5"/>
    </row>
    <row r="3526" spans="1:20" x14ac:dyDescent="0.25">
      <c r="A3526" s="5">
        <f>3519</f>
      </c>
      <c r="B3526" s="5" t="s">
        <v>3545</v>
      </c>
      <c r="C3526" s="5" t="s">
        <v>26</v>
      </c>
      <c r="D3526" s="5" t="s">
        <v>27</v>
      </c>
      <c r="E3526" s="5">
        <v>0</v>
      </c>
      <c r="F3526" s="5">
        <v>0</v>
      </c>
      <c r="G3526" s="5">
        <v>1</v>
      </c>
      <c r="H3526" s="5">
        <v>0</v>
      </c>
      <c r="I3526" s="5">
        <v>0</v>
      </c>
      <c r="J3526" s="5">
        <v>1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10</v>
      </c>
      <c r="Q3526" s="5">
        <v>0</v>
      </c>
      <c r="R3526" s="5">
        <v>0</v>
      </c>
      <c r="S3526" s="5" t="s">
        <v>26</v>
      </c>
      <c r="T3526" s="5"/>
    </row>
    <row r="3527" spans="1:20" x14ac:dyDescent="0.25">
      <c r="A3527" s="5">
        <f>3520</f>
      </c>
      <c r="B3527" s="5" t="s">
        <v>3546</v>
      </c>
      <c r="C3527" s="5" t="s">
        <v>26</v>
      </c>
      <c r="D3527" s="5" t="s">
        <v>27</v>
      </c>
      <c r="E3527" s="5">
        <v>0</v>
      </c>
      <c r="F3527" s="5">
        <v>0</v>
      </c>
      <c r="G3527" s="5">
        <v>1</v>
      </c>
      <c r="H3527" s="5">
        <v>0</v>
      </c>
      <c r="I3527" s="5">
        <v>0</v>
      </c>
      <c r="J3527" s="5">
        <v>1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10</v>
      </c>
      <c r="Q3527" s="5">
        <v>0</v>
      </c>
      <c r="R3527" s="5">
        <v>0</v>
      </c>
      <c r="S3527" s="5" t="s">
        <v>26</v>
      </c>
      <c r="T3527" s="5"/>
    </row>
    <row r="3528" spans="1:20" x14ac:dyDescent="0.25">
      <c r="A3528" s="5">
        <f>3521</f>
      </c>
      <c r="B3528" s="5" t="s">
        <v>3547</v>
      </c>
      <c r="C3528" s="5" t="s">
        <v>26</v>
      </c>
      <c r="D3528" s="5" t="s">
        <v>27</v>
      </c>
      <c r="E3528" s="5">
        <v>0</v>
      </c>
      <c r="F3528" s="5">
        <v>0</v>
      </c>
      <c r="G3528" s="5">
        <v>1</v>
      </c>
      <c r="H3528" s="5">
        <v>0</v>
      </c>
      <c r="I3528" s="5">
        <v>0</v>
      </c>
      <c r="J3528" s="5">
        <v>1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10</v>
      </c>
      <c r="Q3528" s="5">
        <v>0</v>
      </c>
      <c r="R3528" s="5">
        <v>0</v>
      </c>
      <c r="S3528" s="5" t="s">
        <v>26</v>
      </c>
      <c r="T3528" s="5"/>
    </row>
    <row r="3529" spans="1:20" x14ac:dyDescent="0.25">
      <c r="A3529" s="5">
        <f>3522</f>
      </c>
      <c r="B3529" s="5" t="s">
        <v>3548</v>
      </c>
      <c r="C3529" s="5" t="s">
        <v>26</v>
      </c>
      <c r="D3529" s="5" t="s">
        <v>27</v>
      </c>
      <c r="E3529" s="5">
        <v>0</v>
      </c>
      <c r="F3529" s="5">
        <v>0</v>
      </c>
      <c r="G3529" s="5">
        <v>1</v>
      </c>
      <c r="H3529" s="5">
        <v>0</v>
      </c>
      <c r="I3529" s="5">
        <v>0</v>
      </c>
      <c r="J3529" s="5">
        <v>1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10</v>
      </c>
      <c r="Q3529" s="5">
        <v>0</v>
      </c>
      <c r="R3529" s="5">
        <v>0</v>
      </c>
      <c r="S3529" s="5" t="s">
        <v>26</v>
      </c>
      <c r="T3529" s="5"/>
    </row>
    <row r="3530" spans="1:20" x14ac:dyDescent="0.25">
      <c r="A3530" s="5">
        <f>3523</f>
      </c>
      <c r="B3530" s="5" t="s">
        <v>3549</v>
      </c>
      <c r="C3530" s="5" t="s">
        <v>26</v>
      </c>
      <c r="D3530" s="5" t="s">
        <v>27</v>
      </c>
      <c r="E3530" s="5">
        <v>0</v>
      </c>
      <c r="F3530" s="5">
        <v>0</v>
      </c>
      <c r="G3530" s="5">
        <v>1</v>
      </c>
      <c r="H3530" s="5">
        <v>0</v>
      </c>
      <c r="I3530" s="5">
        <v>0</v>
      </c>
      <c r="J3530" s="5">
        <v>1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10</v>
      </c>
      <c r="Q3530" s="5">
        <v>0</v>
      </c>
      <c r="R3530" s="5">
        <v>0</v>
      </c>
      <c r="S3530" s="5" t="s">
        <v>26</v>
      </c>
      <c r="T3530" s="5"/>
    </row>
    <row r="3531" spans="1:20" x14ac:dyDescent="0.25">
      <c r="A3531" s="5">
        <f>3524</f>
      </c>
      <c r="B3531" s="5" t="s">
        <v>3550</v>
      </c>
      <c r="C3531" s="5" t="s">
        <v>26</v>
      </c>
      <c r="D3531" s="5" t="s">
        <v>27</v>
      </c>
      <c r="E3531" s="5">
        <v>0</v>
      </c>
      <c r="F3531" s="5">
        <v>0</v>
      </c>
      <c r="G3531" s="5">
        <v>1</v>
      </c>
      <c r="H3531" s="5">
        <v>0</v>
      </c>
      <c r="I3531" s="5">
        <v>0</v>
      </c>
      <c r="J3531" s="5">
        <v>1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10</v>
      </c>
      <c r="Q3531" s="5">
        <v>0</v>
      </c>
      <c r="R3531" s="5">
        <v>0</v>
      </c>
      <c r="S3531" s="5" t="s">
        <v>26</v>
      </c>
      <c r="T3531" s="5"/>
    </row>
    <row r="3532" spans="1:20" x14ac:dyDescent="0.25">
      <c r="A3532" s="5">
        <f>3525</f>
      </c>
      <c r="B3532" s="5" t="s">
        <v>3551</v>
      </c>
      <c r="C3532" s="5" t="s">
        <v>26</v>
      </c>
      <c r="D3532" s="5" t="s">
        <v>27</v>
      </c>
      <c r="E3532" s="5">
        <v>0</v>
      </c>
      <c r="F3532" s="5">
        <v>0</v>
      </c>
      <c r="G3532" s="5">
        <v>1</v>
      </c>
      <c r="H3532" s="5">
        <v>0</v>
      </c>
      <c r="I3532" s="5">
        <v>0</v>
      </c>
      <c r="J3532" s="5">
        <v>1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10</v>
      </c>
      <c r="Q3532" s="5">
        <v>0</v>
      </c>
      <c r="R3532" s="5">
        <v>0</v>
      </c>
      <c r="S3532" s="5" t="s">
        <v>26</v>
      </c>
      <c r="T3532" s="5"/>
    </row>
    <row r="3533" spans="1:20" x14ac:dyDescent="0.25">
      <c r="A3533" s="5">
        <f>3526</f>
      </c>
      <c r="B3533" s="5" t="s">
        <v>3552</v>
      </c>
      <c r="C3533" s="5" t="s">
        <v>26</v>
      </c>
      <c r="D3533" s="5" t="s">
        <v>27</v>
      </c>
      <c r="E3533" s="5">
        <v>0</v>
      </c>
      <c r="F3533" s="5">
        <v>0</v>
      </c>
      <c r="G3533" s="5">
        <v>1</v>
      </c>
      <c r="H3533" s="5">
        <v>0</v>
      </c>
      <c r="I3533" s="5">
        <v>0</v>
      </c>
      <c r="J3533" s="5">
        <v>1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10</v>
      </c>
      <c r="Q3533" s="5">
        <v>0</v>
      </c>
      <c r="R3533" s="5">
        <v>0</v>
      </c>
      <c r="S3533" s="5" t="s">
        <v>26</v>
      </c>
      <c r="T3533" s="5"/>
    </row>
    <row r="3534" spans="1:20" x14ac:dyDescent="0.25">
      <c r="A3534" s="5">
        <f>3527</f>
      </c>
      <c r="B3534" s="5" t="s">
        <v>3553</v>
      </c>
      <c r="C3534" s="5" t="s">
        <v>26</v>
      </c>
      <c r="D3534" s="5" t="s">
        <v>27</v>
      </c>
      <c r="E3534" s="5">
        <v>0</v>
      </c>
      <c r="F3534" s="5">
        <v>0</v>
      </c>
      <c r="G3534" s="5">
        <v>1</v>
      </c>
      <c r="H3534" s="5">
        <v>0</v>
      </c>
      <c r="I3534" s="5">
        <v>0</v>
      </c>
      <c r="J3534" s="5">
        <v>1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10</v>
      </c>
      <c r="Q3534" s="5">
        <v>0</v>
      </c>
      <c r="R3534" s="5">
        <v>0</v>
      </c>
      <c r="S3534" s="5" t="s">
        <v>26</v>
      </c>
      <c r="T3534" s="5"/>
    </row>
    <row r="3535" spans="1:20" x14ac:dyDescent="0.25">
      <c r="A3535" s="5">
        <f>3528</f>
      </c>
      <c r="B3535" s="5" t="s">
        <v>3554</v>
      </c>
      <c r="C3535" s="5" t="s">
        <v>26</v>
      </c>
      <c r="D3535" s="5" t="s">
        <v>27</v>
      </c>
      <c r="E3535" s="5">
        <v>0</v>
      </c>
      <c r="F3535" s="5">
        <v>0</v>
      </c>
      <c r="G3535" s="5">
        <v>1</v>
      </c>
      <c r="H3535" s="5">
        <v>0</v>
      </c>
      <c r="I3535" s="5">
        <v>0</v>
      </c>
      <c r="J3535" s="5">
        <v>1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10</v>
      </c>
      <c r="Q3535" s="5">
        <v>0</v>
      </c>
      <c r="R3535" s="5">
        <v>0</v>
      </c>
      <c r="S3535" s="5" t="s">
        <v>26</v>
      </c>
      <c r="T3535" s="5"/>
    </row>
    <row r="3536" spans="1:20" x14ac:dyDescent="0.25">
      <c r="A3536" s="5">
        <f>3529</f>
      </c>
      <c r="B3536" s="5" t="s">
        <v>3555</v>
      </c>
      <c r="C3536" s="5" t="s">
        <v>26</v>
      </c>
      <c r="D3536" s="5" t="s">
        <v>26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10</v>
      </c>
      <c r="Q3536" s="5">
        <v>0</v>
      </c>
      <c r="R3536" s="5">
        <v>0</v>
      </c>
      <c r="S3536" s="5" t="s">
        <v>26</v>
      </c>
      <c r="T3536" s="5"/>
    </row>
    <row r="3537" spans="1:20" x14ac:dyDescent="0.25">
      <c r="A3537" s="5">
        <f>3530</f>
      </c>
      <c r="B3537" s="5" t="s">
        <v>3556</v>
      </c>
      <c r="C3537" s="5" t="s">
        <v>26</v>
      </c>
      <c r="D3537" s="5" t="s">
        <v>26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10</v>
      </c>
      <c r="Q3537" s="5">
        <v>0</v>
      </c>
      <c r="R3537" s="5">
        <v>0</v>
      </c>
      <c r="S3537" s="5" t="s">
        <v>26</v>
      </c>
      <c r="T3537" s="5"/>
    </row>
    <row r="3538" spans="1:20" x14ac:dyDescent="0.25">
      <c r="A3538" s="5">
        <f>3531</f>
      </c>
      <c r="B3538" s="5" t="s">
        <v>3557</v>
      </c>
      <c r="C3538" s="5" t="s">
        <v>26</v>
      </c>
      <c r="D3538" s="5" t="s">
        <v>26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10</v>
      </c>
      <c r="Q3538" s="5">
        <v>0</v>
      </c>
      <c r="R3538" s="5">
        <v>0</v>
      </c>
      <c r="S3538" s="5" t="s">
        <v>26</v>
      </c>
      <c r="T3538" s="5"/>
    </row>
    <row r="3539" spans="1:20" x14ac:dyDescent="0.25">
      <c r="A3539" s="5">
        <f>3532</f>
      </c>
      <c r="B3539" s="5" t="s">
        <v>3558</v>
      </c>
      <c r="C3539" s="5" t="s">
        <v>26</v>
      </c>
      <c r="D3539" s="5" t="s">
        <v>26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10</v>
      </c>
      <c r="Q3539" s="5">
        <v>0</v>
      </c>
      <c r="R3539" s="5">
        <v>0</v>
      </c>
      <c r="S3539" s="5" t="s">
        <v>26</v>
      </c>
      <c r="T3539" s="5"/>
    </row>
    <row r="3540" spans="1:20" x14ac:dyDescent="0.25">
      <c r="A3540" s="5">
        <f>3533</f>
      </c>
      <c r="B3540" s="5" t="s">
        <v>3559</v>
      </c>
      <c r="C3540" s="5" t="s">
        <v>26</v>
      </c>
      <c r="D3540" s="5" t="s">
        <v>26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10</v>
      </c>
      <c r="Q3540" s="5">
        <v>0</v>
      </c>
      <c r="R3540" s="5">
        <v>0</v>
      </c>
      <c r="S3540" s="5" t="s">
        <v>26</v>
      </c>
      <c r="T3540" s="5"/>
    </row>
    <row r="3541" spans="1:20" x14ac:dyDescent="0.25">
      <c r="A3541" s="5">
        <f>3534</f>
      </c>
      <c r="B3541" s="5" t="s">
        <v>3560</v>
      </c>
      <c r="C3541" s="5" t="s">
        <v>26</v>
      </c>
      <c r="D3541" s="5" t="s">
        <v>26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10</v>
      </c>
      <c r="Q3541" s="5">
        <v>0</v>
      </c>
      <c r="R3541" s="5">
        <v>0</v>
      </c>
      <c r="S3541" s="5" t="s">
        <v>26</v>
      </c>
      <c r="T3541" s="5"/>
    </row>
    <row r="3542" spans="1:20" x14ac:dyDescent="0.25">
      <c r="A3542" s="5">
        <f>3535</f>
      </c>
      <c r="B3542" s="5" t="s">
        <v>3561</v>
      </c>
      <c r="C3542" s="5" t="s">
        <v>26</v>
      </c>
      <c r="D3542" s="5" t="s">
        <v>26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10</v>
      </c>
      <c r="Q3542" s="5">
        <v>0</v>
      </c>
      <c r="R3542" s="5">
        <v>0</v>
      </c>
      <c r="S3542" s="5" t="s">
        <v>26</v>
      </c>
      <c r="T3542" s="5"/>
    </row>
    <row r="3543" spans="1:20" x14ac:dyDescent="0.25">
      <c r="A3543" s="5">
        <f>3536</f>
      </c>
      <c r="B3543" s="5" t="s">
        <v>3562</v>
      </c>
      <c r="C3543" s="5" t="s">
        <v>26</v>
      </c>
      <c r="D3543" s="5" t="s">
        <v>26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10</v>
      </c>
      <c r="Q3543" s="5">
        <v>0</v>
      </c>
      <c r="R3543" s="5">
        <v>0</v>
      </c>
      <c r="S3543" s="5" t="s">
        <v>26</v>
      </c>
      <c r="T3543" s="5"/>
    </row>
    <row r="3544" spans="1:20" x14ac:dyDescent="0.25">
      <c r="A3544" s="5">
        <f>3537</f>
      </c>
      <c r="B3544" s="5" t="s">
        <v>3563</v>
      </c>
      <c r="C3544" s="5" t="s">
        <v>26</v>
      </c>
      <c r="D3544" s="5" t="s">
        <v>26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10</v>
      </c>
      <c r="Q3544" s="5">
        <v>0</v>
      </c>
      <c r="R3544" s="5">
        <v>0</v>
      </c>
      <c r="S3544" s="5" t="s">
        <v>26</v>
      </c>
      <c r="T3544" s="5"/>
    </row>
    <row r="3545" spans="1:20" x14ac:dyDescent="0.25">
      <c r="A3545" s="5">
        <f>3538</f>
      </c>
      <c r="B3545" s="5" t="s">
        <v>3564</v>
      </c>
      <c r="C3545" s="5" t="s">
        <v>26</v>
      </c>
      <c r="D3545" s="5" t="s">
        <v>26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10</v>
      </c>
      <c r="Q3545" s="5">
        <v>0</v>
      </c>
      <c r="R3545" s="5">
        <v>0</v>
      </c>
      <c r="S3545" s="5" t="s">
        <v>26</v>
      </c>
      <c r="T3545" s="5"/>
    </row>
    <row r="3546" spans="1:20" x14ac:dyDescent="0.25">
      <c r="A3546" s="5">
        <f>3539</f>
      </c>
      <c r="B3546" s="5" t="s">
        <v>3565</v>
      </c>
      <c r="C3546" s="5" t="s">
        <v>26</v>
      </c>
      <c r="D3546" s="5" t="s">
        <v>26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10</v>
      </c>
      <c r="Q3546" s="5">
        <v>0</v>
      </c>
      <c r="R3546" s="5">
        <v>0</v>
      </c>
      <c r="S3546" s="5" t="s">
        <v>26</v>
      </c>
      <c r="T3546" s="5"/>
    </row>
    <row r="3547" spans="1:20" x14ac:dyDescent="0.25">
      <c r="A3547" s="5">
        <f>3540</f>
      </c>
      <c r="B3547" s="5" t="s">
        <v>3566</v>
      </c>
      <c r="C3547" s="5" t="s">
        <v>26</v>
      </c>
      <c r="D3547" s="5" t="s">
        <v>26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10</v>
      </c>
      <c r="Q3547" s="5">
        <v>0</v>
      </c>
      <c r="R3547" s="5">
        <v>0</v>
      </c>
      <c r="S3547" s="5" t="s">
        <v>26</v>
      </c>
      <c r="T3547" s="5"/>
    </row>
    <row r="3548" spans="1:20" x14ac:dyDescent="0.25">
      <c r="A3548" s="5">
        <f>3541</f>
      </c>
      <c r="B3548" s="5" t="s">
        <v>3567</v>
      </c>
      <c r="C3548" s="5" t="s">
        <v>26</v>
      </c>
      <c r="D3548" s="5" t="s">
        <v>26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10</v>
      </c>
      <c r="Q3548" s="5">
        <v>0</v>
      </c>
      <c r="R3548" s="5">
        <v>0</v>
      </c>
      <c r="S3548" s="5" t="s">
        <v>26</v>
      </c>
      <c r="T3548" s="5"/>
    </row>
    <row r="3549" spans="1:20" x14ac:dyDescent="0.25">
      <c r="A3549" s="5">
        <f>3542</f>
      </c>
      <c r="B3549" s="5" t="s">
        <v>3568</v>
      </c>
      <c r="C3549" s="5" t="s">
        <v>26</v>
      </c>
      <c r="D3549" s="5" t="s">
        <v>26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10</v>
      </c>
      <c r="Q3549" s="5">
        <v>0</v>
      </c>
      <c r="R3549" s="5">
        <v>0</v>
      </c>
      <c r="S3549" s="5" t="s">
        <v>26</v>
      </c>
      <c r="T3549" s="5"/>
    </row>
    <row r="3550" spans="1:20" x14ac:dyDescent="0.25">
      <c r="A3550" s="5">
        <f>3543</f>
      </c>
      <c r="B3550" s="5" t="s">
        <v>3569</v>
      </c>
      <c r="C3550" s="5" t="s">
        <v>26</v>
      </c>
      <c r="D3550" s="5" t="s">
        <v>26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10</v>
      </c>
      <c r="Q3550" s="5">
        <v>0</v>
      </c>
      <c r="R3550" s="5">
        <v>0</v>
      </c>
      <c r="S3550" s="5" t="s">
        <v>26</v>
      </c>
      <c r="T3550" s="5"/>
    </row>
    <row r="3551" spans="1:20" x14ac:dyDescent="0.25">
      <c r="A3551" s="5">
        <f>3544</f>
      </c>
      <c r="B3551" s="5" t="s">
        <v>3570</v>
      </c>
      <c r="C3551" s="5" t="s">
        <v>26</v>
      </c>
      <c r="D3551" s="5" t="s">
        <v>26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10</v>
      </c>
      <c r="Q3551" s="5">
        <v>0</v>
      </c>
      <c r="R3551" s="5">
        <v>0</v>
      </c>
      <c r="S3551" s="5" t="s">
        <v>26</v>
      </c>
      <c r="T3551" s="5"/>
    </row>
    <row r="3552" spans="1:20" x14ac:dyDescent="0.25">
      <c r="A3552" s="5">
        <f>3545</f>
      </c>
      <c r="B3552" s="5" t="s">
        <v>3571</v>
      </c>
      <c r="C3552" s="5" t="s">
        <v>26</v>
      </c>
      <c r="D3552" s="5" t="s">
        <v>26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10</v>
      </c>
      <c r="Q3552" s="5">
        <v>0</v>
      </c>
      <c r="R3552" s="5">
        <v>0</v>
      </c>
      <c r="S3552" s="5" t="s">
        <v>26</v>
      </c>
      <c r="T3552" s="5"/>
    </row>
    <row r="3553" spans="1:20" x14ac:dyDescent="0.25">
      <c r="A3553" s="5">
        <f>3546</f>
      </c>
      <c r="B3553" s="5" t="s">
        <v>3572</v>
      </c>
      <c r="C3553" s="5" t="s">
        <v>26</v>
      </c>
      <c r="D3553" s="5" t="s">
        <v>26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10</v>
      </c>
      <c r="Q3553" s="5">
        <v>0</v>
      </c>
      <c r="R3553" s="5">
        <v>0</v>
      </c>
      <c r="S3553" s="5" t="s">
        <v>26</v>
      </c>
      <c r="T3553" s="5"/>
    </row>
    <row r="3554" spans="1:20" x14ac:dyDescent="0.25">
      <c r="A3554" s="5">
        <f>3547</f>
      </c>
      <c r="B3554" s="5" t="s">
        <v>3573</v>
      </c>
      <c r="C3554" s="5" t="s">
        <v>26</v>
      </c>
      <c r="D3554" s="5" t="s">
        <v>26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10</v>
      </c>
      <c r="Q3554" s="5">
        <v>0</v>
      </c>
      <c r="R3554" s="5">
        <v>0</v>
      </c>
      <c r="S3554" s="5" t="s">
        <v>26</v>
      </c>
      <c r="T3554" s="5"/>
    </row>
    <row r="3555" spans="1:20" x14ac:dyDescent="0.25">
      <c r="A3555" s="5">
        <f>3548</f>
      </c>
      <c r="B3555" s="5" t="s">
        <v>3574</v>
      </c>
      <c r="C3555" s="5" t="s">
        <v>26</v>
      </c>
      <c r="D3555" s="5" t="s">
        <v>26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10</v>
      </c>
      <c r="Q3555" s="5">
        <v>0</v>
      </c>
      <c r="R3555" s="5">
        <v>0</v>
      </c>
      <c r="S3555" s="5" t="s">
        <v>26</v>
      </c>
      <c r="T3555" s="5"/>
    </row>
    <row r="3556" spans="1:20" x14ac:dyDescent="0.25">
      <c r="A3556" s="5">
        <f>3549</f>
      </c>
      <c r="B3556" s="5" t="s">
        <v>3575</v>
      </c>
      <c r="C3556" s="5" t="s">
        <v>26</v>
      </c>
      <c r="D3556" s="5" t="s">
        <v>26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10</v>
      </c>
      <c r="Q3556" s="5">
        <v>0</v>
      </c>
      <c r="R3556" s="5">
        <v>0</v>
      </c>
      <c r="S3556" s="5" t="s">
        <v>26</v>
      </c>
      <c r="T3556" s="5"/>
    </row>
    <row r="3557" spans="1:20" x14ac:dyDescent="0.25">
      <c r="A3557" s="5">
        <f>3550</f>
      </c>
      <c r="B3557" s="5" t="s">
        <v>3576</v>
      </c>
      <c r="C3557" s="5" t="s">
        <v>26</v>
      </c>
      <c r="D3557" s="5" t="s">
        <v>26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10</v>
      </c>
      <c r="Q3557" s="5">
        <v>0</v>
      </c>
      <c r="R3557" s="5">
        <v>0</v>
      </c>
      <c r="S3557" s="5" t="s">
        <v>26</v>
      </c>
      <c r="T3557" s="5"/>
    </row>
    <row r="3558" spans="1:20" x14ac:dyDescent="0.25">
      <c r="A3558" s="5">
        <f>3551</f>
      </c>
      <c r="B3558" s="5" t="s">
        <v>3577</v>
      </c>
      <c r="C3558" s="5" t="s">
        <v>26</v>
      </c>
      <c r="D3558" s="5" t="s">
        <v>26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10</v>
      </c>
      <c r="Q3558" s="5">
        <v>0</v>
      </c>
      <c r="R3558" s="5">
        <v>0</v>
      </c>
      <c r="S3558" s="5" t="s">
        <v>26</v>
      </c>
      <c r="T3558" s="5"/>
    </row>
    <row r="3559" spans="1:20" x14ac:dyDescent="0.25">
      <c r="A3559" s="5">
        <f>3552</f>
      </c>
      <c r="B3559" s="5" t="s">
        <v>3578</v>
      </c>
      <c r="C3559" s="5" t="s">
        <v>26</v>
      </c>
      <c r="D3559" s="5" t="s">
        <v>26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10</v>
      </c>
      <c r="Q3559" s="5">
        <v>0</v>
      </c>
      <c r="R3559" s="5">
        <v>0</v>
      </c>
      <c r="S3559" s="5" t="s">
        <v>26</v>
      </c>
      <c r="T3559" s="5"/>
    </row>
    <row r="3560" spans="1:20" x14ac:dyDescent="0.25">
      <c r="A3560" s="5">
        <f>3553</f>
      </c>
      <c r="B3560" s="5" t="s">
        <v>3579</v>
      </c>
      <c r="C3560" s="5" t="s">
        <v>26</v>
      </c>
      <c r="D3560" s="5" t="s">
        <v>26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10</v>
      </c>
      <c r="Q3560" s="5">
        <v>0</v>
      </c>
      <c r="R3560" s="5">
        <v>0</v>
      </c>
      <c r="S3560" s="5" t="s">
        <v>26</v>
      </c>
      <c r="T3560" s="5"/>
    </row>
    <row r="3561" spans="1:20" x14ac:dyDescent="0.25">
      <c r="A3561" s="5">
        <f>3554</f>
      </c>
      <c r="B3561" s="5" t="s">
        <v>3580</v>
      </c>
      <c r="C3561" s="5" t="s">
        <v>26</v>
      </c>
      <c r="D3561" s="5" t="s">
        <v>26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10</v>
      </c>
      <c r="Q3561" s="5">
        <v>0</v>
      </c>
      <c r="R3561" s="5">
        <v>0</v>
      </c>
      <c r="S3561" s="5" t="s">
        <v>26</v>
      </c>
      <c r="T3561" s="5"/>
    </row>
    <row r="3562" spans="1:20" x14ac:dyDescent="0.25">
      <c r="A3562" s="5">
        <f>3555</f>
      </c>
      <c r="B3562" s="5" t="s">
        <v>3581</v>
      </c>
      <c r="C3562" s="5" t="s">
        <v>26</v>
      </c>
      <c r="D3562" s="5" t="s">
        <v>26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10</v>
      </c>
      <c r="Q3562" s="5">
        <v>0</v>
      </c>
      <c r="R3562" s="5">
        <v>0</v>
      </c>
      <c r="S3562" s="5" t="s">
        <v>26</v>
      </c>
      <c r="T3562" s="5"/>
    </row>
    <row r="3563" spans="1:20" x14ac:dyDescent="0.25">
      <c r="A3563" s="5">
        <f>3556</f>
      </c>
      <c r="B3563" s="5" t="s">
        <v>3582</v>
      </c>
      <c r="C3563" s="5" t="s">
        <v>26</v>
      </c>
      <c r="D3563" s="5" t="s">
        <v>26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10</v>
      </c>
      <c r="Q3563" s="5">
        <v>0</v>
      </c>
      <c r="R3563" s="5">
        <v>0</v>
      </c>
      <c r="S3563" s="5" t="s">
        <v>26</v>
      </c>
      <c r="T3563" s="5"/>
    </row>
    <row r="3564" spans="1:20" x14ac:dyDescent="0.25">
      <c r="A3564" s="5">
        <f>3557</f>
      </c>
      <c r="B3564" s="5" t="s">
        <v>3583</v>
      </c>
      <c r="C3564" s="5" t="s">
        <v>26</v>
      </c>
      <c r="D3564" s="5" t="s">
        <v>26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10</v>
      </c>
      <c r="Q3564" s="5">
        <v>0</v>
      </c>
      <c r="R3564" s="5">
        <v>0</v>
      </c>
      <c r="S3564" s="5" t="s">
        <v>26</v>
      </c>
      <c r="T3564" s="5"/>
    </row>
    <row r="3565" spans="1:20" x14ac:dyDescent="0.25">
      <c r="A3565" s="5">
        <f>3558</f>
      </c>
      <c r="B3565" s="5" t="s">
        <v>3584</v>
      </c>
      <c r="C3565" s="5" t="s">
        <v>26</v>
      </c>
      <c r="D3565" s="5" t="s">
        <v>26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10</v>
      </c>
      <c r="Q3565" s="5">
        <v>0</v>
      </c>
      <c r="R3565" s="5">
        <v>0</v>
      </c>
      <c r="S3565" s="5" t="s">
        <v>26</v>
      </c>
      <c r="T3565" s="5"/>
    </row>
    <row r="3566" spans="1:20" x14ac:dyDescent="0.25">
      <c r="A3566" s="5">
        <f>3559</f>
      </c>
      <c r="B3566" s="5" t="s">
        <v>3585</v>
      </c>
      <c r="C3566" s="5" t="s">
        <v>26</v>
      </c>
      <c r="D3566" s="5" t="s">
        <v>26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10</v>
      </c>
      <c r="Q3566" s="5">
        <v>0</v>
      </c>
      <c r="R3566" s="5">
        <v>0</v>
      </c>
      <c r="S3566" s="5" t="s">
        <v>26</v>
      </c>
      <c r="T3566" s="5"/>
    </row>
    <row r="3567" spans="1:20" x14ac:dyDescent="0.25">
      <c r="A3567" s="5">
        <f>3560</f>
      </c>
      <c r="B3567" s="5" t="s">
        <v>3586</v>
      </c>
      <c r="C3567" s="5" t="s">
        <v>26</v>
      </c>
      <c r="D3567" s="5" t="s">
        <v>26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10</v>
      </c>
      <c r="Q3567" s="5">
        <v>0</v>
      </c>
      <c r="R3567" s="5">
        <v>0</v>
      </c>
      <c r="S3567" s="5" t="s">
        <v>26</v>
      </c>
      <c r="T3567" s="5"/>
    </row>
    <row r="3568" spans="1:20" x14ac:dyDescent="0.25">
      <c r="A3568" s="5">
        <f>3561</f>
      </c>
      <c r="B3568" s="5" t="s">
        <v>3587</v>
      </c>
      <c r="C3568" s="5" t="s">
        <v>26</v>
      </c>
      <c r="D3568" s="5" t="s">
        <v>26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10</v>
      </c>
      <c r="Q3568" s="5">
        <v>0</v>
      </c>
      <c r="R3568" s="5">
        <v>0</v>
      </c>
      <c r="S3568" s="5" t="s">
        <v>26</v>
      </c>
      <c r="T3568" s="5"/>
    </row>
    <row r="3569" spans="1:20" x14ac:dyDescent="0.25">
      <c r="A3569" s="5">
        <f>3562</f>
      </c>
      <c r="B3569" s="5" t="s">
        <v>3588</v>
      </c>
      <c r="C3569" s="5" t="s">
        <v>26</v>
      </c>
      <c r="D3569" s="5" t="s">
        <v>26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10</v>
      </c>
      <c r="Q3569" s="5">
        <v>0</v>
      </c>
      <c r="R3569" s="5">
        <v>0</v>
      </c>
      <c r="S3569" s="5" t="s">
        <v>26</v>
      </c>
      <c r="T3569" s="5"/>
    </row>
    <row r="3570" spans="1:20" x14ac:dyDescent="0.25">
      <c r="A3570" s="5">
        <f>3563</f>
      </c>
      <c r="B3570" s="5" t="s">
        <v>3589</v>
      </c>
      <c r="C3570" s="5" t="s">
        <v>26</v>
      </c>
      <c r="D3570" s="5" t="s">
        <v>26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10</v>
      </c>
      <c r="Q3570" s="5">
        <v>0</v>
      </c>
      <c r="R3570" s="5">
        <v>0</v>
      </c>
      <c r="S3570" s="5" t="s">
        <v>26</v>
      </c>
      <c r="T3570" s="5"/>
    </row>
    <row r="3571" spans="1:20" x14ac:dyDescent="0.25">
      <c r="A3571" s="5">
        <f>3564</f>
      </c>
      <c r="B3571" s="5" t="s">
        <v>3590</v>
      </c>
      <c r="C3571" s="5" t="s">
        <v>26</v>
      </c>
      <c r="D3571" s="5" t="s">
        <v>26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10</v>
      </c>
      <c r="Q3571" s="5">
        <v>0</v>
      </c>
      <c r="R3571" s="5">
        <v>0</v>
      </c>
      <c r="S3571" s="5" t="s">
        <v>26</v>
      </c>
      <c r="T3571" s="5"/>
    </row>
    <row r="3572" spans="1:20" x14ac:dyDescent="0.25">
      <c r="A3572" s="5">
        <f>3565</f>
      </c>
      <c r="B3572" s="5" t="s">
        <v>3591</v>
      </c>
      <c r="C3572" s="5" t="s">
        <v>26</v>
      </c>
      <c r="D3572" s="5" t="s">
        <v>26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10</v>
      </c>
      <c r="Q3572" s="5">
        <v>0</v>
      </c>
      <c r="R3572" s="5">
        <v>0</v>
      </c>
      <c r="S3572" s="5" t="s">
        <v>26</v>
      </c>
      <c r="T3572" s="5"/>
    </row>
    <row r="3573" spans="1:20" x14ac:dyDescent="0.25">
      <c r="A3573" s="5">
        <f>3566</f>
      </c>
      <c r="B3573" s="5" t="s">
        <v>3592</v>
      </c>
      <c r="C3573" s="5" t="s">
        <v>26</v>
      </c>
      <c r="D3573" s="5" t="s">
        <v>26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10</v>
      </c>
      <c r="Q3573" s="5">
        <v>0</v>
      </c>
      <c r="R3573" s="5">
        <v>0</v>
      </c>
      <c r="S3573" s="5" t="s">
        <v>26</v>
      </c>
      <c r="T3573" s="5"/>
    </row>
    <row r="3574" spans="1:20" x14ac:dyDescent="0.25">
      <c r="A3574" s="5">
        <f>3567</f>
      </c>
      <c r="B3574" s="5" t="s">
        <v>3593</v>
      </c>
      <c r="C3574" s="5" t="s">
        <v>26</v>
      </c>
      <c r="D3574" s="5" t="s">
        <v>26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10</v>
      </c>
      <c r="Q3574" s="5">
        <v>0</v>
      </c>
      <c r="R3574" s="5">
        <v>0</v>
      </c>
      <c r="S3574" s="5" t="s">
        <v>26</v>
      </c>
      <c r="T3574" s="5"/>
    </row>
    <row r="3575" spans="1:20" x14ac:dyDescent="0.25">
      <c r="A3575" s="5">
        <f>3568</f>
      </c>
      <c r="B3575" s="5" t="s">
        <v>3594</v>
      </c>
      <c r="C3575" s="5" t="s">
        <v>26</v>
      </c>
      <c r="D3575" s="5" t="s">
        <v>26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10</v>
      </c>
      <c r="Q3575" s="5">
        <v>0</v>
      </c>
      <c r="R3575" s="5">
        <v>0</v>
      </c>
      <c r="S3575" s="5" t="s">
        <v>26</v>
      </c>
      <c r="T3575" s="5"/>
    </row>
    <row r="3576" spans="1:20" x14ac:dyDescent="0.25">
      <c r="A3576" s="5">
        <f>3569</f>
      </c>
      <c r="B3576" s="5" t="s">
        <v>3595</v>
      </c>
      <c r="C3576" s="5" t="s">
        <v>26</v>
      </c>
      <c r="D3576" s="5" t="s">
        <v>26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10</v>
      </c>
      <c r="Q3576" s="5">
        <v>0</v>
      </c>
      <c r="R3576" s="5">
        <v>0</v>
      </c>
      <c r="S3576" s="5" t="s">
        <v>26</v>
      </c>
      <c r="T3576" s="5"/>
    </row>
    <row r="3577" spans="1:20" x14ac:dyDescent="0.25">
      <c r="A3577" s="5">
        <f>3570</f>
      </c>
      <c r="B3577" s="5" t="s">
        <v>3596</v>
      </c>
      <c r="C3577" s="5" t="s">
        <v>26</v>
      </c>
      <c r="D3577" s="5" t="s">
        <v>26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10</v>
      </c>
      <c r="Q3577" s="5">
        <v>0</v>
      </c>
      <c r="R3577" s="5">
        <v>0</v>
      </c>
      <c r="S3577" s="5" t="s">
        <v>26</v>
      </c>
      <c r="T3577" s="5"/>
    </row>
    <row r="3578" spans="1:20" x14ac:dyDescent="0.25">
      <c r="A3578" s="5">
        <f>3571</f>
      </c>
      <c r="B3578" s="5" t="s">
        <v>3597</v>
      </c>
      <c r="C3578" s="5" t="s">
        <v>26</v>
      </c>
      <c r="D3578" s="5" t="s">
        <v>26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10</v>
      </c>
      <c r="Q3578" s="5">
        <v>0</v>
      </c>
      <c r="R3578" s="5">
        <v>0</v>
      </c>
      <c r="S3578" s="5" t="s">
        <v>26</v>
      </c>
      <c r="T3578" s="5"/>
    </row>
    <row r="3579" spans="1:20" x14ac:dyDescent="0.25">
      <c r="A3579" s="5">
        <f>3572</f>
      </c>
      <c r="B3579" s="5" t="s">
        <v>3598</v>
      </c>
      <c r="C3579" s="5" t="s">
        <v>26</v>
      </c>
      <c r="D3579" s="5" t="s">
        <v>26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10</v>
      </c>
      <c r="Q3579" s="5">
        <v>0</v>
      </c>
      <c r="R3579" s="5">
        <v>0</v>
      </c>
      <c r="S3579" s="5" t="s">
        <v>26</v>
      </c>
      <c r="T3579" s="5"/>
    </row>
    <row r="3580" spans="1:20" x14ac:dyDescent="0.25">
      <c r="A3580" s="5">
        <f>3573</f>
      </c>
      <c r="B3580" s="5" t="s">
        <v>3599</v>
      </c>
      <c r="C3580" s="5" t="s">
        <v>26</v>
      </c>
      <c r="D3580" s="5" t="s">
        <v>26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10</v>
      </c>
      <c r="Q3580" s="5">
        <v>0</v>
      </c>
      <c r="R3580" s="5">
        <v>0</v>
      </c>
      <c r="S3580" s="5" t="s">
        <v>26</v>
      </c>
      <c r="T3580" s="5"/>
    </row>
    <row r="3581" spans="1:20" x14ac:dyDescent="0.25">
      <c r="A3581" s="5">
        <f>3574</f>
      </c>
      <c r="B3581" s="5" t="s">
        <v>3600</v>
      </c>
      <c r="C3581" s="5" t="s">
        <v>26</v>
      </c>
      <c r="D3581" s="5" t="s">
        <v>26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10</v>
      </c>
      <c r="Q3581" s="5">
        <v>0</v>
      </c>
      <c r="R3581" s="5">
        <v>0</v>
      </c>
      <c r="S3581" s="5" t="s">
        <v>26</v>
      </c>
      <c r="T3581" s="5"/>
    </row>
    <row r="3582" spans="1:20" x14ac:dyDescent="0.25">
      <c r="A3582" s="5">
        <f>3575</f>
      </c>
      <c r="B3582" s="5" t="s">
        <v>3601</v>
      </c>
      <c r="C3582" s="5" t="s">
        <v>26</v>
      </c>
      <c r="D3582" s="5" t="s">
        <v>26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10</v>
      </c>
      <c r="Q3582" s="5">
        <v>0</v>
      </c>
      <c r="R3582" s="5">
        <v>0</v>
      </c>
      <c r="S3582" s="5" t="s">
        <v>26</v>
      </c>
      <c r="T3582" s="5"/>
    </row>
    <row r="3583" spans="1:20" x14ac:dyDescent="0.25">
      <c r="A3583" s="5">
        <f>3576</f>
      </c>
      <c r="B3583" s="5" t="s">
        <v>3602</v>
      </c>
      <c r="C3583" s="5" t="s">
        <v>26</v>
      </c>
      <c r="D3583" s="5" t="s">
        <v>26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10</v>
      </c>
      <c r="Q3583" s="5">
        <v>0</v>
      </c>
      <c r="R3583" s="5">
        <v>0</v>
      </c>
      <c r="S3583" s="5" t="s">
        <v>26</v>
      </c>
      <c r="T3583" s="5"/>
    </row>
    <row r="3584" spans="1:20" x14ac:dyDescent="0.25">
      <c r="A3584" s="5">
        <f>3577</f>
      </c>
      <c r="B3584" s="5" t="s">
        <v>3603</v>
      </c>
      <c r="C3584" s="5" t="s">
        <v>26</v>
      </c>
      <c r="D3584" s="5" t="s">
        <v>26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10</v>
      </c>
      <c r="Q3584" s="5">
        <v>0</v>
      </c>
      <c r="R3584" s="5">
        <v>0</v>
      </c>
      <c r="S3584" s="5" t="s">
        <v>26</v>
      </c>
      <c r="T3584" s="5"/>
    </row>
    <row r="3585" spans="1:20" x14ac:dyDescent="0.25">
      <c r="A3585" s="5">
        <f>3578</f>
      </c>
      <c r="B3585" s="5" t="s">
        <v>3604</v>
      </c>
      <c r="C3585" s="5" t="s">
        <v>26</v>
      </c>
      <c r="D3585" s="5" t="s">
        <v>26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10</v>
      </c>
      <c r="Q3585" s="5">
        <v>0</v>
      </c>
      <c r="R3585" s="5">
        <v>0</v>
      </c>
      <c r="S3585" s="5" t="s">
        <v>26</v>
      </c>
      <c r="T3585" s="5"/>
    </row>
    <row r="3586" spans="1:20" x14ac:dyDescent="0.25">
      <c r="A3586" s="5">
        <f>3579</f>
      </c>
      <c r="B3586" s="5" t="s">
        <v>3605</v>
      </c>
      <c r="C3586" s="5" t="s">
        <v>26</v>
      </c>
      <c r="D3586" s="5" t="s">
        <v>26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10</v>
      </c>
      <c r="Q3586" s="5">
        <v>0</v>
      </c>
      <c r="R3586" s="5">
        <v>0</v>
      </c>
      <c r="S3586" s="5" t="s">
        <v>26</v>
      </c>
      <c r="T3586" s="5"/>
    </row>
    <row r="3587" spans="1:20" x14ac:dyDescent="0.25">
      <c r="A3587" s="5">
        <f>3580</f>
      </c>
      <c r="B3587" s="5" t="s">
        <v>3606</v>
      </c>
      <c r="C3587" s="5" t="s">
        <v>26</v>
      </c>
      <c r="D3587" s="5" t="s">
        <v>26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10</v>
      </c>
      <c r="Q3587" s="5">
        <v>0</v>
      </c>
      <c r="R3587" s="5">
        <v>0</v>
      </c>
      <c r="S3587" s="5" t="s">
        <v>26</v>
      </c>
      <c r="T3587" s="5"/>
    </row>
    <row r="3588" spans="1:20" x14ac:dyDescent="0.25">
      <c r="A3588" s="5">
        <f>3581</f>
      </c>
      <c r="B3588" s="5" t="s">
        <v>3607</v>
      </c>
      <c r="C3588" s="5" t="s">
        <v>26</v>
      </c>
      <c r="D3588" s="5" t="s">
        <v>26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10</v>
      </c>
      <c r="Q3588" s="5">
        <v>0</v>
      </c>
      <c r="R3588" s="5">
        <v>0</v>
      </c>
      <c r="S3588" s="5" t="s">
        <v>26</v>
      </c>
      <c r="T3588" s="5"/>
    </row>
    <row r="3589" spans="1:20" x14ac:dyDescent="0.25">
      <c r="A3589" s="5">
        <f>3582</f>
      </c>
      <c r="B3589" s="5" t="s">
        <v>3608</v>
      </c>
      <c r="C3589" s="5" t="s">
        <v>26</v>
      </c>
      <c r="D3589" s="5" t="s">
        <v>26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10</v>
      </c>
      <c r="Q3589" s="5">
        <v>0</v>
      </c>
      <c r="R3589" s="5">
        <v>0</v>
      </c>
      <c r="S3589" s="5" t="s">
        <v>26</v>
      </c>
      <c r="T3589" s="5"/>
    </row>
    <row r="3590" spans="1:20" x14ac:dyDescent="0.25">
      <c r="A3590" s="5">
        <f>3583</f>
      </c>
      <c r="B3590" s="5" t="s">
        <v>3609</v>
      </c>
      <c r="C3590" s="5" t="s">
        <v>26</v>
      </c>
      <c r="D3590" s="5" t="s">
        <v>26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10</v>
      </c>
      <c r="Q3590" s="5">
        <v>0</v>
      </c>
      <c r="R3590" s="5">
        <v>0</v>
      </c>
      <c r="S3590" s="5" t="s">
        <v>26</v>
      </c>
      <c r="T3590" s="5"/>
    </row>
    <row r="3591" spans="1:20" x14ac:dyDescent="0.25">
      <c r="A3591" s="5">
        <f>3584</f>
      </c>
      <c r="B3591" s="5" t="s">
        <v>3610</v>
      </c>
      <c r="C3591" s="5" t="s">
        <v>26</v>
      </c>
      <c r="D3591" s="5" t="s">
        <v>26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10</v>
      </c>
      <c r="Q3591" s="5">
        <v>0</v>
      </c>
      <c r="R3591" s="5">
        <v>0</v>
      </c>
      <c r="S3591" s="5" t="s">
        <v>26</v>
      </c>
      <c r="T3591" s="5"/>
    </row>
    <row r="3592" spans="1:20" x14ac:dyDescent="0.25">
      <c r="A3592" s="5">
        <f>3585</f>
      </c>
      <c r="B3592" s="5" t="s">
        <v>3611</v>
      </c>
      <c r="C3592" s="5" t="s">
        <v>26</v>
      </c>
      <c r="D3592" s="5" t="s">
        <v>26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10</v>
      </c>
      <c r="Q3592" s="5">
        <v>0</v>
      </c>
      <c r="R3592" s="5">
        <v>0</v>
      </c>
      <c r="S3592" s="5" t="s">
        <v>26</v>
      </c>
      <c r="T3592" s="5"/>
    </row>
    <row r="3593" spans="1:20" x14ac:dyDescent="0.25">
      <c r="A3593" s="5">
        <f>3586</f>
      </c>
      <c r="B3593" s="5" t="s">
        <v>3612</v>
      </c>
      <c r="C3593" s="5" t="s">
        <v>26</v>
      </c>
      <c r="D3593" s="5" t="s">
        <v>26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10</v>
      </c>
      <c r="Q3593" s="5">
        <v>0</v>
      </c>
      <c r="R3593" s="5">
        <v>0</v>
      </c>
      <c r="S3593" s="5" t="s">
        <v>26</v>
      </c>
      <c r="T3593" s="5"/>
    </row>
    <row r="3594" spans="1:20" x14ac:dyDescent="0.25">
      <c r="A3594" s="5">
        <f>3587</f>
      </c>
      <c r="B3594" s="5" t="s">
        <v>3613</v>
      </c>
      <c r="C3594" s="5" t="s">
        <v>26</v>
      </c>
      <c r="D3594" s="5" t="s">
        <v>26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10</v>
      </c>
      <c r="Q3594" s="5">
        <v>0</v>
      </c>
      <c r="R3594" s="5">
        <v>0</v>
      </c>
      <c r="S3594" s="5" t="s">
        <v>26</v>
      </c>
      <c r="T3594" s="5"/>
    </row>
    <row r="3595" spans="1:20" x14ac:dyDescent="0.25">
      <c r="A3595" s="5">
        <f>3588</f>
      </c>
      <c r="B3595" s="5" t="s">
        <v>3614</v>
      </c>
      <c r="C3595" s="5" t="s">
        <v>26</v>
      </c>
      <c r="D3595" s="5" t="s">
        <v>26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10</v>
      </c>
      <c r="Q3595" s="5">
        <v>0</v>
      </c>
      <c r="R3595" s="5">
        <v>0</v>
      </c>
      <c r="S3595" s="5" t="s">
        <v>26</v>
      </c>
      <c r="T3595" s="5"/>
    </row>
    <row r="3596" spans="1:20" x14ac:dyDescent="0.25">
      <c r="A3596" s="5">
        <f>3589</f>
      </c>
      <c r="B3596" s="5" t="s">
        <v>3615</v>
      </c>
      <c r="C3596" s="5" t="s">
        <v>26</v>
      </c>
      <c r="D3596" s="5" t="s">
        <v>26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10</v>
      </c>
      <c r="Q3596" s="5">
        <v>0</v>
      </c>
      <c r="R3596" s="5">
        <v>0</v>
      </c>
      <c r="S3596" s="5" t="s">
        <v>26</v>
      </c>
      <c r="T3596" s="5"/>
    </row>
    <row r="3597" spans="1:20" x14ac:dyDescent="0.25">
      <c r="A3597" s="5">
        <f>3590</f>
      </c>
      <c r="B3597" s="5" t="s">
        <v>3616</v>
      </c>
      <c r="C3597" s="5" t="s">
        <v>26</v>
      </c>
      <c r="D3597" s="5" t="s">
        <v>26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10</v>
      </c>
      <c r="Q3597" s="5">
        <v>0</v>
      </c>
      <c r="R3597" s="5">
        <v>0</v>
      </c>
      <c r="S3597" s="5" t="s">
        <v>26</v>
      </c>
      <c r="T3597" s="5"/>
    </row>
    <row r="3598" spans="1:20" x14ac:dyDescent="0.25">
      <c r="A3598" s="5">
        <f>3591</f>
      </c>
      <c r="B3598" s="5" t="s">
        <v>3617</v>
      </c>
      <c r="C3598" s="5" t="s">
        <v>26</v>
      </c>
      <c r="D3598" s="5" t="s">
        <v>26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10</v>
      </c>
      <c r="Q3598" s="5">
        <v>0</v>
      </c>
      <c r="R3598" s="5">
        <v>0</v>
      </c>
      <c r="S3598" s="5" t="s">
        <v>26</v>
      </c>
      <c r="T3598" s="5"/>
    </row>
    <row r="3599" spans="1:20" x14ac:dyDescent="0.25">
      <c r="A3599" s="5">
        <f>3592</f>
      </c>
      <c r="B3599" s="5" t="s">
        <v>3618</v>
      </c>
      <c r="C3599" s="5" t="s">
        <v>26</v>
      </c>
      <c r="D3599" s="5" t="s">
        <v>26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10</v>
      </c>
      <c r="Q3599" s="5">
        <v>0</v>
      </c>
      <c r="R3599" s="5">
        <v>0</v>
      </c>
      <c r="S3599" s="5" t="s">
        <v>26</v>
      </c>
      <c r="T3599" s="5"/>
    </row>
    <row r="3600" spans="1:20" x14ac:dyDescent="0.25">
      <c r="A3600" s="5">
        <f>3593</f>
      </c>
      <c r="B3600" s="5" t="s">
        <v>3619</v>
      </c>
      <c r="C3600" s="5" t="s">
        <v>26</v>
      </c>
      <c r="D3600" s="5" t="s">
        <v>26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10</v>
      </c>
      <c r="Q3600" s="5">
        <v>0</v>
      </c>
      <c r="R3600" s="5">
        <v>0</v>
      </c>
      <c r="S3600" s="5" t="s">
        <v>26</v>
      </c>
      <c r="T3600" s="5"/>
    </row>
    <row r="3601" spans="1:20" x14ac:dyDescent="0.25">
      <c r="A3601" s="5">
        <f>3594</f>
      </c>
      <c r="B3601" s="5" t="s">
        <v>3620</v>
      </c>
      <c r="C3601" s="5" t="s">
        <v>26</v>
      </c>
      <c r="D3601" s="5" t="s">
        <v>26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10</v>
      </c>
      <c r="Q3601" s="5">
        <v>0</v>
      </c>
      <c r="R3601" s="5">
        <v>0</v>
      </c>
      <c r="S3601" s="5" t="s">
        <v>26</v>
      </c>
      <c r="T3601" s="5"/>
    </row>
    <row r="3602" spans="1:20" x14ac:dyDescent="0.25">
      <c r="A3602" s="5">
        <f>3595</f>
      </c>
      <c r="B3602" s="5" t="s">
        <v>3621</v>
      </c>
      <c r="C3602" s="5" t="s">
        <v>26</v>
      </c>
      <c r="D3602" s="5" t="s">
        <v>26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10</v>
      </c>
      <c r="Q3602" s="5">
        <v>0</v>
      </c>
      <c r="R3602" s="5">
        <v>0</v>
      </c>
      <c r="S3602" s="5" t="s">
        <v>26</v>
      </c>
      <c r="T3602" s="5"/>
    </row>
    <row r="3603" spans="1:20" x14ac:dyDescent="0.25">
      <c r="A3603" s="5">
        <f>3596</f>
      </c>
      <c r="B3603" s="5" t="s">
        <v>3622</v>
      </c>
      <c r="C3603" s="5" t="s">
        <v>26</v>
      </c>
      <c r="D3603" s="5" t="s">
        <v>26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10</v>
      </c>
      <c r="Q3603" s="5">
        <v>0</v>
      </c>
      <c r="R3603" s="5">
        <v>0</v>
      </c>
      <c r="S3603" s="5" t="s">
        <v>26</v>
      </c>
      <c r="T3603" s="5"/>
    </row>
    <row r="3604" spans="1:20" x14ac:dyDescent="0.25">
      <c r="A3604" s="5">
        <f>3597</f>
      </c>
      <c r="B3604" s="5" t="s">
        <v>3623</v>
      </c>
      <c r="C3604" s="5" t="s">
        <v>26</v>
      </c>
      <c r="D3604" s="5" t="s">
        <v>26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10</v>
      </c>
      <c r="Q3604" s="5">
        <v>0</v>
      </c>
      <c r="R3604" s="5">
        <v>0</v>
      </c>
      <c r="S3604" s="5" t="s">
        <v>26</v>
      </c>
      <c r="T3604" s="5"/>
    </row>
    <row r="3605" spans="1:20" x14ac:dyDescent="0.25">
      <c r="A3605" s="5">
        <f>3598</f>
      </c>
      <c r="B3605" s="5" t="s">
        <v>3624</v>
      </c>
      <c r="C3605" s="5" t="s">
        <v>26</v>
      </c>
      <c r="D3605" s="5" t="s">
        <v>26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10</v>
      </c>
      <c r="Q3605" s="5">
        <v>0</v>
      </c>
      <c r="R3605" s="5">
        <v>0</v>
      </c>
      <c r="S3605" s="5" t="s">
        <v>26</v>
      </c>
      <c r="T3605" s="5"/>
    </row>
    <row r="3606" spans="1:20" x14ac:dyDescent="0.25">
      <c r="A3606" s="5">
        <f>3599</f>
      </c>
      <c r="B3606" s="5" t="s">
        <v>3625</v>
      </c>
      <c r="C3606" s="5" t="s">
        <v>26</v>
      </c>
      <c r="D3606" s="5" t="s">
        <v>26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10</v>
      </c>
      <c r="Q3606" s="5">
        <v>0</v>
      </c>
      <c r="R3606" s="5">
        <v>0</v>
      </c>
      <c r="S3606" s="5" t="s">
        <v>26</v>
      </c>
      <c r="T3606" s="5"/>
    </row>
    <row r="3607" spans="1:20" x14ac:dyDescent="0.25">
      <c r="A3607" s="5">
        <f>3600</f>
      </c>
      <c r="B3607" s="5" t="s">
        <v>3626</v>
      </c>
      <c r="C3607" s="5" t="s">
        <v>26</v>
      </c>
      <c r="D3607" s="5" t="s">
        <v>26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10</v>
      </c>
      <c r="Q3607" s="5">
        <v>0</v>
      </c>
      <c r="R3607" s="5">
        <v>0</v>
      </c>
      <c r="S3607" s="5" t="s">
        <v>26</v>
      </c>
      <c r="T3607" s="5"/>
    </row>
    <row r="3608" spans="1:20" x14ac:dyDescent="0.25">
      <c r="A3608" s="5">
        <f>3601</f>
      </c>
      <c r="B3608" s="5" t="s">
        <v>3627</v>
      </c>
      <c r="C3608" s="5" t="s">
        <v>26</v>
      </c>
      <c r="D3608" s="5" t="s">
        <v>26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10</v>
      </c>
      <c r="Q3608" s="5">
        <v>0</v>
      </c>
      <c r="R3608" s="5">
        <v>0</v>
      </c>
      <c r="S3608" s="5" t="s">
        <v>26</v>
      </c>
      <c r="T3608" s="5"/>
    </row>
    <row r="3609" spans="1:20" x14ac:dyDescent="0.25">
      <c r="A3609" s="5">
        <f>3602</f>
      </c>
      <c r="B3609" s="5" t="s">
        <v>3628</v>
      </c>
      <c r="C3609" s="5" t="s">
        <v>26</v>
      </c>
      <c r="D3609" s="5" t="s">
        <v>26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10</v>
      </c>
      <c r="Q3609" s="5">
        <v>0</v>
      </c>
      <c r="R3609" s="5">
        <v>0</v>
      </c>
      <c r="S3609" s="5" t="s">
        <v>26</v>
      </c>
      <c r="T3609" s="5"/>
    </row>
    <row r="3610" spans="1:20" x14ac:dyDescent="0.25">
      <c r="A3610" s="5">
        <f>3603</f>
      </c>
      <c r="B3610" s="5" t="s">
        <v>3629</v>
      </c>
      <c r="C3610" s="5" t="s">
        <v>27</v>
      </c>
      <c r="D3610" s="5" t="s">
        <v>26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10</v>
      </c>
      <c r="Q3610" s="5">
        <v>0</v>
      </c>
      <c r="R3610" s="5">
        <v>0</v>
      </c>
      <c r="S3610" s="5" t="s">
        <v>26</v>
      </c>
      <c r="T3610" s="5"/>
    </row>
    <row r="3611" spans="1:20" x14ac:dyDescent="0.25">
      <c r="A3611" s="5">
        <f>3604</f>
      </c>
      <c r="B3611" s="5" t="s">
        <v>3630</v>
      </c>
      <c r="C3611" s="5" t="s">
        <v>27</v>
      </c>
      <c r="D3611" s="5" t="s">
        <v>26</v>
      </c>
      <c r="E3611" s="5">
        <v>0</v>
      </c>
      <c r="F3611" s="5">
        <v>0</v>
      </c>
      <c r="G3611" s="5">
        <v>1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10</v>
      </c>
      <c r="Q3611" s="5">
        <v>0</v>
      </c>
      <c r="R3611" s="5">
        <v>0</v>
      </c>
      <c r="S3611" s="5" t="s">
        <v>26</v>
      </c>
      <c r="T3611" s="5"/>
    </row>
    <row r="3612" spans="1:20" x14ac:dyDescent="0.25">
      <c r="A3612" s="5">
        <f>3605</f>
      </c>
      <c r="B3612" s="5" t="s">
        <v>3631</v>
      </c>
      <c r="C3612" s="5" t="s">
        <v>27</v>
      </c>
      <c r="D3612" s="5" t="s">
        <v>26</v>
      </c>
      <c r="E3612" s="5">
        <v>0</v>
      </c>
      <c r="F3612" s="5">
        <v>0</v>
      </c>
      <c r="G3612" s="5">
        <v>1</v>
      </c>
      <c r="H3612" s="5">
        <v>0</v>
      </c>
      <c r="I3612" s="5">
        <v>0</v>
      </c>
      <c r="J3612" s="5">
        <v>1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10</v>
      </c>
      <c r="Q3612" s="5">
        <v>0</v>
      </c>
      <c r="R3612" s="5">
        <v>0</v>
      </c>
      <c r="S3612" s="5" t="s">
        <v>26</v>
      </c>
      <c r="T3612" s="5"/>
    </row>
    <row r="3613" spans="1:20" x14ac:dyDescent="0.25">
      <c r="A3613" s="5">
        <f>3606</f>
      </c>
      <c r="B3613" s="5" t="s">
        <v>3632</v>
      </c>
      <c r="C3613" s="5" t="s">
        <v>27</v>
      </c>
      <c r="D3613" s="5" t="s">
        <v>26</v>
      </c>
      <c r="E3613" s="5">
        <v>0</v>
      </c>
      <c r="F3613" s="5">
        <v>0</v>
      </c>
      <c r="G3613" s="5">
        <v>1</v>
      </c>
      <c r="H3613" s="5">
        <v>0</v>
      </c>
      <c r="I3613" s="5">
        <v>0</v>
      </c>
      <c r="J3613" s="5">
        <v>1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10</v>
      </c>
      <c r="Q3613" s="5">
        <v>0</v>
      </c>
      <c r="R3613" s="5">
        <v>0</v>
      </c>
      <c r="S3613" s="5" t="s">
        <v>26</v>
      </c>
      <c r="T3613" s="5"/>
    </row>
    <row r="3614" spans="1:20" x14ac:dyDescent="0.25">
      <c r="A3614" s="5">
        <f>3607</f>
      </c>
      <c r="B3614" s="5" t="s">
        <v>3633</v>
      </c>
      <c r="C3614" s="5" t="s">
        <v>27</v>
      </c>
      <c r="D3614" s="5" t="s">
        <v>26</v>
      </c>
      <c r="E3614" s="5">
        <v>0</v>
      </c>
      <c r="F3614" s="5">
        <v>0</v>
      </c>
      <c r="G3614" s="5">
        <v>1</v>
      </c>
      <c r="H3614" s="5">
        <v>0</v>
      </c>
      <c r="I3614" s="5">
        <v>0</v>
      </c>
      <c r="J3614" s="5">
        <v>1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10</v>
      </c>
      <c r="Q3614" s="5">
        <v>0</v>
      </c>
      <c r="R3614" s="5">
        <v>0</v>
      </c>
      <c r="S3614" s="5" t="s">
        <v>26</v>
      </c>
      <c r="T3614" s="5"/>
    </row>
    <row r="3615" spans="1:20" x14ac:dyDescent="0.25">
      <c r="A3615" s="5">
        <f>3608</f>
      </c>
      <c r="B3615" s="5" t="s">
        <v>3634</v>
      </c>
      <c r="C3615" s="5" t="s">
        <v>27</v>
      </c>
      <c r="D3615" s="5" t="s">
        <v>26</v>
      </c>
      <c r="E3615" s="5">
        <v>0</v>
      </c>
      <c r="F3615" s="5">
        <v>0</v>
      </c>
      <c r="G3615" s="5">
        <v>1</v>
      </c>
      <c r="H3615" s="5">
        <v>0</v>
      </c>
      <c r="I3615" s="5">
        <v>0</v>
      </c>
      <c r="J3615" s="5">
        <v>1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10</v>
      </c>
      <c r="Q3615" s="5">
        <v>0</v>
      </c>
      <c r="R3615" s="5">
        <v>0</v>
      </c>
      <c r="S3615" s="5" t="s">
        <v>26</v>
      </c>
      <c r="T3615" s="5"/>
    </row>
    <row r="3616" spans="1:20" x14ac:dyDescent="0.25">
      <c r="A3616" s="5">
        <f>3609</f>
      </c>
      <c r="B3616" s="5" t="s">
        <v>3635</v>
      </c>
      <c r="C3616" s="5" t="s">
        <v>27</v>
      </c>
      <c r="D3616" s="5" t="s">
        <v>26</v>
      </c>
      <c r="E3616" s="5">
        <v>0</v>
      </c>
      <c r="F3616" s="5">
        <v>0</v>
      </c>
      <c r="G3616" s="5">
        <v>1</v>
      </c>
      <c r="H3616" s="5">
        <v>0</v>
      </c>
      <c r="I3616" s="5">
        <v>0</v>
      </c>
      <c r="J3616" s="5">
        <v>1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10</v>
      </c>
      <c r="Q3616" s="5">
        <v>0</v>
      </c>
      <c r="R3616" s="5">
        <v>0</v>
      </c>
      <c r="S3616" s="5" t="s">
        <v>26</v>
      </c>
      <c r="T3616" s="5"/>
    </row>
    <row r="3617" spans="1:20" x14ac:dyDescent="0.25">
      <c r="A3617" s="5">
        <f>3610</f>
      </c>
      <c r="B3617" s="5" t="s">
        <v>3636</v>
      </c>
      <c r="C3617" s="5" t="s">
        <v>27</v>
      </c>
      <c r="D3617" s="5" t="s">
        <v>26</v>
      </c>
      <c r="E3617" s="5">
        <v>0</v>
      </c>
      <c r="F3617" s="5">
        <v>0</v>
      </c>
      <c r="G3617" s="5">
        <v>1</v>
      </c>
      <c r="H3617" s="5">
        <v>0</v>
      </c>
      <c r="I3617" s="5">
        <v>0</v>
      </c>
      <c r="J3617" s="5">
        <v>1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10</v>
      </c>
      <c r="Q3617" s="5">
        <v>0</v>
      </c>
      <c r="R3617" s="5">
        <v>0</v>
      </c>
      <c r="S3617" s="5" t="s">
        <v>26</v>
      </c>
      <c r="T3617" s="5"/>
    </row>
    <row r="3618" spans="1:20" x14ac:dyDescent="0.25">
      <c r="A3618" s="5">
        <f>3611</f>
      </c>
      <c r="B3618" s="5" t="s">
        <v>3637</v>
      </c>
      <c r="C3618" s="5" t="s">
        <v>27</v>
      </c>
      <c r="D3618" s="5" t="s">
        <v>26</v>
      </c>
      <c r="E3618" s="5">
        <v>0</v>
      </c>
      <c r="F3618" s="5">
        <v>0</v>
      </c>
      <c r="G3618" s="5">
        <v>1</v>
      </c>
      <c r="H3618" s="5">
        <v>0</v>
      </c>
      <c r="I3618" s="5">
        <v>0</v>
      </c>
      <c r="J3618" s="5">
        <v>1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10</v>
      </c>
      <c r="Q3618" s="5">
        <v>0</v>
      </c>
      <c r="R3618" s="5">
        <v>0</v>
      </c>
      <c r="S3618" s="5" t="s">
        <v>26</v>
      </c>
      <c r="T3618" s="5"/>
    </row>
    <row r="3619" spans="1:20" x14ac:dyDescent="0.25">
      <c r="A3619" s="5">
        <f>3612</f>
      </c>
      <c r="B3619" s="5" t="s">
        <v>3638</v>
      </c>
      <c r="C3619" s="5" t="s">
        <v>27</v>
      </c>
      <c r="D3619" s="5" t="s">
        <v>26</v>
      </c>
      <c r="E3619" s="5">
        <v>0</v>
      </c>
      <c r="F3619" s="5">
        <v>0</v>
      </c>
      <c r="G3619" s="5">
        <v>1</v>
      </c>
      <c r="H3619" s="5">
        <v>0</v>
      </c>
      <c r="I3619" s="5">
        <v>0</v>
      </c>
      <c r="J3619" s="5">
        <v>1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10</v>
      </c>
      <c r="Q3619" s="5">
        <v>0</v>
      </c>
      <c r="R3619" s="5">
        <v>0</v>
      </c>
      <c r="S3619" s="5" t="s">
        <v>26</v>
      </c>
      <c r="T3619" s="5"/>
    </row>
    <row r="3620" spans="1:20" x14ac:dyDescent="0.25">
      <c r="A3620" s="5">
        <f>3613</f>
      </c>
      <c r="B3620" s="5" t="s">
        <v>3639</v>
      </c>
      <c r="C3620" s="5" t="s">
        <v>27</v>
      </c>
      <c r="D3620" s="5" t="s">
        <v>26</v>
      </c>
      <c r="E3620" s="5">
        <v>0</v>
      </c>
      <c r="F3620" s="5">
        <v>0</v>
      </c>
      <c r="G3620" s="5">
        <v>1</v>
      </c>
      <c r="H3620" s="5">
        <v>0</v>
      </c>
      <c r="I3620" s="5">
        <v>0</v>
      </c>
      <c r="J3620" s="5">
        <v>1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10</v>
      </c>
      <c r="Q3620" s="5">
        <v>0</v>
      </c>
      <c r="R3620" s="5">
        <v>0</v>
      </c>
      <c r="S3620" s="5" t="s">
        <v>26</v>
      </c>
      <c r="T3620" s="5"/>
    </row>
    <row r="3621" spans="1:20" x14ac:dyDescent="0.25">
      <c r="A3621" s="5">
        <f>3614</f>
      </c>
      <c r="B3621" s="5" t="s">
        <v>3640</v>
      </c>
      <c r="C3621" s="5" t="s">
        <v>27</v>
      </c>
      <c r="D3621" s="5" t="s">
        <v>26</v>
      </c>
      <c r="E3621" s="5">
        <v>0</v>
      </c>
      <c r="F3621" s="5">
        <v>0</v>
      </c>
      <c r="G3621" s="5">
        <v>1</v>
      </c>
      <c r="H3621" s="5">
        <v>0</v>
      </c>
      <c r="I3621" s="5">
        <v>0</v>
      </c>
      <c r="J3621" s="5">
        <v>1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10</v>
      </c>
      <c r="Q3621" s="5">
        <v>0</v>
      </c>
      <c r="R3621" s="5">
        <v>0</v>
      </c>
      <c r="S3621" s="5" t="s">
        <v>26</v>
      </c>
      <c r="T3621" s="5"/>
    </row>
    <row r="3622" spans="1:20" x14ac:dyDescent="0.25">
      <c r="A3622" s="5">
        <f>3615</f>
      </c>
      <c r="B3622" s="5" t="s">
        <v>3641</v>
      </c>
      <c r="C3622" s="5" t="s">
        <v>27</v>
      </c>
      <c r="D3622" s="5" t="s">
        <v>26</v>
      </c>
      <c r="E3622" s="5">
        <v>0</v>
      </c>
      <c r="F3622" s="5">
        <v>0</v>
      </c>
      <c r="G3622" s="5">
        <v>1</v>
      </c>
      <c r="H3622" s="5">
        <v>0</v>
      </c>
      <c r="I3622" s="5">
        <v>0</v>
      </c>
      <c r="J3622" s="5">
        <v>1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10</v>
      </c>
      <c r="Q3622" s="5">
        <v>0</v>
      </c>
      <c r="R3622" s="5">
        <v>0</v>
      </c>
      <c r="S3622" s="5" t="s">
        <v>26</v>
      </c>
      <c r="T3622" s="5"/>
    </row>
    <row r="3623" spans="1:20" x14ac:dyDescent="0.25">
      <c r="A3623" s="5">
        <f>3616</f>
      </c>
      <c r="B3623" s="5" t="s">
        <v>3642</v>
      </c>
      <c r="C3623" s="5" t="s">
        <v>27</v>
      </c>
      <c r="D3623" s="5" t="s">
        <v>26</v>
      </c>
      <c r="E3623" s="5">
        <v>0</v>
      </c>
      <c r="F3623" s="5">
        <v>0</v>
      </c>
      <c r="G3623" s="5">
        <v>1</v>
      </c>
      <c r="H3623" s="5">
        <v>0</v>
      </c>
      <c r="I3623" s="5">
        <v>0</v>
      </c>
      <c r="J3623" s="5">
        <v>1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10</v>
      </c>
      <c r="Q3623" s="5">
        <v>0</v>
      </c>
      <c r="R3623" s="5">
        <v>0</v>
      </c>
      <c r="S3623" s="5" t="s">
        <v>26</v>
      </c>
      <c r="T3623" s="5"/>
    </row>
    <row r="3624" spans="1:20" x14ac:dyDescent="0.25">
      <c r="A3624" s="5">
        <f>3617</f>
      </c>
      <c r="B3624" s="5" t="s">
        <v>3643</v>
      </c>
      <c r="C3624" s="5" t="s">
        <v>27</v>
      </c>
      <c r="D3624" s="5" t="s">
        <v>26</v>
      </c>
      <c r="E3624" s="5">
        <v>0</v>
      </c>
      <c r="F3624" s="5">
        <v>0</v>
      </c>
      <c r="G3624" s="5">
        <v>1</v>
      </c>
      <c r="H3624" s="5">
        <v>0</v>
      </c>
      <c r="I3624" s="5">
        <v>0</v>
      </c>
      <c r="J3624" s="5">
        <v>1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10</v>
      </c>
      <c r="Q3624" s="5">
        <v>0</v>
      </c>
      <c r="R3624" s="5">
        <v>0</v>
      </c>
      <c r="S3624" s="5" t="s">
        <v>26</v>
      </c>
      <c r="T3624" s="5"/>
    </row>
    <row r="3625" spans="1:20" x14ac:dyDescent="0.25">
      <c r="A3625" s="5">
        <f>3618</f>
      </c>
      <c r="B3625" s="5" t="s">
        <v>3644</v>
      </c>
      <c r="C3625" s="5" t="s">
        <v>27</v>
      </c>
      <c r="D3625" s="5" t="s">
        <v>26</v>
      </c>
      <c r="E3625" s="5">
        <v>0</v>
      </c>
      <c r="F3625" s="5">
        <v>0</v>
      </c>
      <c r="G3625" s="5">
        <v>1</v>
      </c>
      <c r="H3625" s="5">
        <v>0</v>
      </c>
      <c r="I3625" s="5">
        <v>0</v>
      </c>
      <c r="J3625" s="5">
        <v>1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10</v>
      </c>
      <c r="Q3625" s="5">
        <v>0</v>
      </c>
      <c r="R3625" s="5">
        <v>0</v>
      </c>
      <c r="S3625" s="5" t="s">
        <v>26</v>
      </c>
      <c r="T3625" s="5"/>
    </row>
    <row r="3626" spans="1:20" x14ac:dyDescent="0.25">
      <c r="A3626" s="5">
        <f>3619</f>
      </c>
      <c r="B3626" s="5" t="s">
        <v>3645</v>
      </c>
      <c r="C3626" s="5" t="s">
        <v>27</v>
      </c>
      <c r="D3626" s="5" t="s">
        <v>26</v>
      </c>
      <c r="E3626" s="5">
        <v>0</v>
      </c>
      <c r="F3626" s="5">
        <v>0</v>
      </c>
      <c r="G3626" s="5">
        <v>1</v>
      </c>
      <c r="H3626" s="5">
        <v>0</v>
      </c>
      <c r="I3626" s="5">
        <v>0</v>
      </c>
      <c r="J3626" s="5">
        <v>1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10</v>
      </c>
      <c r="Q3626" s="5">
        <v>0</v>
      </c>
      <c r="R3626" s="5">
        <v>0</v>
      </c>
      <c r="S3626" s="5" t="s">
        <v>26</v>
      </c>
      <c r="T3626" s="5"/>
    </row>
    <row r="3627" spans="1:20" x14ac:dyDescent="0.25">
      <c r="A3627" s="5">
        <f>3620</f>
      </c>
      <c r="B3627" s="5" t="s">
        <v>3646</v>
      </c>
      <c r="C3627" s="5" t="s">
        <v>27</v>
      </c>
      <c r="D3627" s="5" t="s">
        <v>26</v>
      </c>
      <c r="E3627" s="5">
        <v>0</v>
      </c>
      <c r="F3627" s="5">
        <v>0</v>
      </c>
      <c r="G3627" s="5">
        <v>1</v>
      </c>
      <c r="H3627" s="5">
        <v>0</v>
      </c>
      <c r="I3627" s="5">
        <v>0</v>
      </c>
      <c r="J3627" s="5">
        <v>1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10</v>
      </c>
      <c r="Q3627" s="5">
        <v>0</v>
      </c>
      <c r="R3627" s="5">
        <v>0</v>
      </c>
      <c r="S3627" s="5" t="s">
        <v>26</v>
      </c>
      <c r="T3627" s="5"/>
    </row>
    <row r="3628" spans="1:20" x14ac:dyDescent="0.25">
      <c r="A3628" s="5">
        <f>3621</f>
      </c>
      <c r="B3628" s="5" t="s">
        <v>3647</v>
      </c>
      <c r="C3628" s="5" t="s">
        <v>27</v>
      </c>
      <c r="D3628" s="5" t="s">
        <v>26</v>
      </c>
      <c r="E3628" s="5">
        <v>0</v>
      </c>
      <c r="F3628" s="5">
        <v>0</v>
      </c>
      <c r="G3628" s="5">
        <v>1</v>
      </c>
      <c r="H3628" s="5">
        <v>0</v>
      </c>
      <c r="I3628" s="5">
        <v>0</v>
      </c>
      <c r="J3628" s="5">
        <v>1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10</v>
      </c>
      <c r="Q3628" s="5">
        <v>0</v>
      </c>
      <c r="R3628" s="5">
        <v>0</v>
      </c>
      <c r="S3628" s="5" t="s">
        <v>26</v>
      </c>
      <c r="T3628" s="5"/>
    </row>
    <row r="3629" spans="1:20" x14ac:dyDescent="0.25">
      <c r="A3629" s="5">
        <f>3622</f>
      </c>
      <c r="B3629" s="5" t="s">
        <v>3648</v>
      </c>
      <c r="C3629" s="5" t="s">
        <v>27</v>
      </c>
      <c r="D3629" s="5" t="s">
        <v>26</v>
      </c>
      <c r="E3629" s="5">
        <v>0</v>
      </c>
      <c r="F3629" s="5">
        <v>0</v>
      </c>
      <c r="G3629" s="5">
        <v>1</v>
      </c>
      <c r="H3629" s="5">
        <v>0</v>
      </c>
      <c r="I3629" s="5">
        <v>0</v>
      </c>
      <c r="J3629" s="5">
        <v>1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10</v>
      </c>
      <c r="Q3629" s="5">
        <v>0</v>
      </c>
      <c r="R3629" s="5">
        <v>0</v>
      </c>
      <c r="S3629" s="5" t="s">
        <v>26</v>
      </c>
      <c r="T3629" s="5"/>
    </row>
    <row r="3630" spans="1:20" x14ac:dyDescent="0.25">
      <c r="A3630" s="5">
        <f>3623</f>
      </c>
      <c r="B3630" s="5" t="s">
        <v>3649</v>
      </c>
      <c r="C3630" s="5" t="s">
        <v>27</v>
      </c>
      <c r="D3630" s="5" t="s">
        <v>26</v>
      </c>
      <c r="E3630" s="5">
        <v>0</v>
      </c>
      <c r="F3630" s="5">
        <v>0</v>
      </c>
      <c r="G3630" s="5">
        <v>1</v>
      </c>
      <c r="H3630" s="5">
        <v>0</v>
      </c>
      <c r="I3630" s="5">
        <v>0</v>
      </c>
      <c r="J3630" s="5">
        <v>1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10</v>
      </c>
      <c r="Q3630" s="5">
        <v>0</v>
      </c>
      <c r="R3630" s="5">
        <v>0</v>
      </c>
      <c r="S3630" s="5" t="s">
        <v>26</v>
      </c>
      <c r="T3630" s="5"/>
    </row>
    <row r="3631" spans="1:20" x14ac:dyDescent="0.25">
      <c r="A3631" s="5">
        <f>3624</f>
      </c>
      <c r="B3631" s="5" t="s">
        <v>3650</v>
      </c>
      <c r="C3631" s="5" t="s">
        <v>27</v>
      </c>
      <c r="D3631" s="5" t="s">
        <v>26</v>
      </c>
      <c r="E3631" s="5">
        <v>0</v>
      </c>
      <c r="F3631" s="5">
        <v>0</v>
      </c>
      <c r="G3631" s="5">
        <v>1</v>
      </c>
      <c r="H3631" s="5">
        <v>0</v>
      </c>
      <c r="I3631" s="5">
        <v>0</v>
      </c>
      <c r="J3631" s="5">
        <v>1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10</v>
      </c>
      <c r="Q3631" s="5">
        <v>0</v>
      </c>
      <c r="R3631" s="5">
        <v>0</v>
      </c>
      <c r="S3631" s="5" t="s">
        <v>26</v>
      </c>
      <c r="T3631" s="5"/>
    </row>
    <row r="3632" spans="1:20" x14ac:dyDescent="0.25">
      <c r="A3632" s="5">
        <f>3625</f>
      </c>
      <c r="B3632" s="5" t="s">
        <v>3651</v>
      </c>
      <c r="C3632" s="5" t="s">
        <v>27</v>
      </c>
      <c r="D3632" s="5" t="s">
        <v>26</v>
      </c>
      <c r="E3632" s="5">
        <v>0</v>
      </c>
      <c r="F3632" s="5">
        <v>0</v>
      </c>
      <c r="G3632" s="5">
        <v>1</v>
      </c>
      <c r="H3632" s="5">
        <v>0</v>
      </c>
      <c r="I3632" s="5">
        <v>0</v>
      </c>
      <c r="J3632" s="5">
        <v>1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10</v>
      </c>
      <c r="Q3632" s="5">
        <v>0</v>
      </c>
      <c r="R3632" s="5">
        <v>0</v>
      </c>
      <c r="S3632" s="5" t="s">
        <v>26</v>
      </c>
      <c r="T3632" s="5"/>
    </row>
    <row r="3633" spans="1:20" x14ac:dyDescent="0.25">
      <c r="A3633" s="5">
        <f>3626</f>
      </c>
      <c r="B3633" s="5" t="s">
        <v>3652</v>
      </c>
      <c r="C3633" s="5" t="s">
        <v>27</v>
      </c>
      <c r="D3633" s="5" t="s">
        <v>26</v>
      </c>
      <c r="E3633" s="5">
        <v>0</v>
      </c>
      <c r="F3633" s="5">
        <v>0</v>
      </c>
      <c r="G3633" s="5">
        <v>1</v>
      </c>
      <c r="H3633" s="5">
        <v>0</v>
      </c>
      <c r="I3633" s="5">
        <v>0</v>
      </c>
      <c r="J3633" s="5">
        <v>1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10</v>
      </c>
      <c r="Q3633" s="5">
        <v>0</v>
      </c>
      <c r="R3633" s="5">
        <v>0</v>
      </c>
      <c r="S3633" s="5" t="s">
        <v>26</v>
      </c>
      <c r="T3633" s="5"/>
    </row>
    <row r="3634" spans="1:20" x14ac:dyDescent="0.25">
      <c r="A3634" s="5">
        <f>3627</f>
      </c>
      <c r="B3634" s="5" t="s">
        <v>3653</v>
      </c>
      <c r="C3634" s="5" t="s">
        <v>27</v>
      </c>
      <c r="D3634" s="5" t="s">
        <v>26</v>
      </c>
      <c r="E3634" s="5">
        <v>0</v>
      </c>
      <c r="F3634" s="5">
        <v>0</v>
      </c>
      <c r="G3634" s="5">
        <v>1</v>
      </c>
      <c r="H3634" s="5">
        <v>0</v>
      </c>
      <c r="I3634" s="5">
        <v>0</v>
      </c>
      <c r="J3634" s="5">
        <v>1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10</v>
      </c>
      <c r="Q3634" s="5">
        <v>0</v>
      </c>
      <c r="R3634" s="5">
        <v>0</v>
      </c>
      <c r="S3634" s="5" t="s">
        <v>26</v>
      </c>
      <c r="T3634" s="5"/>
    </row>
    <row r="3635" spans="1:20" x14ac:dyDescent="0.25">
      <c r="A3635" s="5">
        <f>3628</f>
      </c>
      <c r="B3635" s="5" t="s">
        <v>3654</v>
      </c>
      <c r="C3635" s="5" t="s">
        <v>27</v>
      </c>
      <c r="D3635" s="5" t="s">
        <v>26</v>
      </c>
      <c r="E3635" s="5">
        <v>0</v>
      </c>
      <c r="F3635" s="5">
        <v>0</v>
      </c>
      <c r="G3635" s="5">
        <v>1</v>
      </c>
      <c r="H3635" s="5">
        <v>0</v>
      </c>
      <c r="I3635" s="5">
        <v>0</v>
      </c>
      <c r="J3635" s="5">
        <v>1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10</v>
      </c>
      <c r="Q3635" s="5">
        <v>0</v>
      </c>
      <c r="R3635" s="5">
        <v>0</v>
      </c>
      <c r="S3635" s="5" t="s">
        <v>26</v>
      </c>
      <c r="T3635" s="5"/>
    </row>
    <row r="3636" spans="1:20" x14ac:dyDescent="0.25">
      <c r="A3636" s="5">
        <f>3629</f>
      </c>
      <c r="B3636" s="5" t="s">
        <v>3655</v>
      </c>
      <c r="C3636" s="5" t="s">
        <v>27</v>
      </c>
      <c r="D3636" s="5" t="s">
        <v>26</v>
      </c>
      <c r="E3636" s="5">
        <v>0</v>
      </c>
      <c r="F3636" s="5">
        <v>0</v>
      </c>
      <c r="G3636" s="5">
        <v>1</v>
      </c>
      <c r="H3636" s="5">
        <v>0</v>
      </c>
      <c r="I3636" s="5">
        <v>0</v>
      </c>
      <c r="J3636" s="5">
        <v>1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10</v>
      </c>
      <c r="Q3636" s="5">
        <v>0</v>
      </c>
      <c r="R3636" s="5">
        <v>0</v>
      </c>
      <c r="S3636" s="5" t="s">
        <v>26</v>
      </c>
      <c r="T3636" s="5"/>
    </row>
    <row r="3637" spans="1:20" x14ac:dyDescent="0.25">
      <c r="A3637" s="5">
        <f>3630</f>
      </c>
      <c r="B3637" s="5" t="s">
        <v>3656</v>
      </c>
      <c r="C3637" s="5" t="s">
        <v>27</v>
      </c>
      <c r="D3637" s="5" t="s">
        <v>26</v>
      </c>
      <c r="E3637" s="5">
        <v>0</v>
      </c>
      <c r="F3637" s="5">
        <v>0</v>
      </c>
      <c r="G3637" s="5">
        <v>1</v>
      </c>
      <c r="H3637" s="5">
        <v>0</v>
      </c>
      <c r="I3637" s="5">
        <v>0</v>
      </c>
      <c r="J3637" s="5">
        <v>1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10</v>
      </c>
      <c r="Q3637" s="5">
        <v>0</v>
      </c>
      <c r="R3637" s="5">
        <v>0</v>
      </c>
      <c r="S3637" s="5" t="s">
        <v>26</v>
      </c>
      <c r="T3637" s="5"/>
    </row>
    <row r="3638" spans="1:20" x14ac:dyDescent="0.25">
      <c r="A3638" s="5">
        <f>3631</f>
      </c>
      <c r="B3638" s="5" t="s">
        <v>3657</v>
      </c>
      <c r="C3638" s="5" t="s">
        <v>27</v>
      </c>
      <c r="D3638" s="5" t="s">
        <v>26</v>
      </c>
      <c r="E3638" s="5">
        <v>0</v>
      </c>
      <c r="F3638" s="5">
        <v>0</v>
      </c>
      <c r="G3638" s="5">
        <v>1</v>
      </c>
      <c r="H3638" s="5">
        <v>0</v>
      </c>
      <c r="I3638" s="5">
        <v>0</v>
      </c>
      <c r="J3638" s="5">
        <v>1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10</v>
      </c>
      <c r="Q3638" s="5">
        <v>0</v>
      </c>
      <c r="R3638" s="5">
        <v>0</v>
      </c>
      <c r="S3638" s="5" t="s">
        <v>26</v>
      </c>
      <c r="T3638" s="5"/>
    </row>
    <row r="3639" spans="1:20" x14ac:dyDescent="0.25">
      <c r="A3639" s="5">
        <f>3632</f>
      </c>
      <c r="B3639" s="5" t="s">
        <v>3658</v>
      </c>
      <c r="C3639" s="5" t="s">
        <v>27</v>
      </c>
      <c r="D3639" s="5" t="s">
        <v>26</v>
      </c>
      <c r="E3639" s="5">
        <v>0</v>
      </c>
      <c r="F3639" s="5">
        <v>0</v>
      </c>
      <c r="G3639" s="5">
        <v>1</v>
      </c>
      <c r="H3639" s="5">
        <v>0</v>
      </c>
      <c r="I3639" s="5">
        <v>0</v>
      </c>
      <c r="J3639" s="5">
        <v>1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10</v>
      </c>
      <c r="Q3639" s="5">
        <v>0</v>
      </c>
      <c r="R3639" s="5">
        <v>0</v>
      </c>
      <c r="S3639" s="5" t="s">
        <v>26</v>
      </c>
      <c r="T3639" s="5"/>
    </row>
    <row r="3640" spans="1:20" x14ac:dyDescent="0.25">
      <c r="A3640" s="5">
        <f>3633</f>
      </c>
      <c r="B3640" s="5" t="s">
        <v>3659</v>
      </c>
      <c r="C3640" s="5" t="s">
        <v>27</v>
      </c>
      <c r="D3640" s="5" t="s">
        <v>26</v>
      </c>
      <c r="E3640" s="5">
        <v>0</v>
      </c>
      <c r="F3640" s="5">
        <v>0</v>
      </c>
      <c r="G3640" s="5">
        <v>1</v>
      </c>
      <c r="H3640" s="5">
        <v>0</v>
      </c>
      <c r="I3640" s="5">
        <v>0</v>
      </c>
      <c r="J3640" s="5">
        <v>1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10</v>
      </c>
      <c r="Q3640" s="5">
        <v>0</v>
      </c>
      <c r="R3640" s="5">
        <v>0</v>
      </c>
      <c r="S3640" s="5" t="s">
        <v>26</v>
      </c>
      <c r="T3640" s="5"/>
    </row>
    <row r="3641" spans="1:20" x14ac:dyDescent="0.25">
      <c r="A3641" s="5">
        <f>3634</f>
      </c>
      <c r="B3641" s="5" t="s">
        <v>3660</v>
      </c>
      <c r="C3641" s="5" t="s">
        <v>26</v>
      </c>
      <c r="D3641" s="5" t="s">
        <v>27</v>
      </c>
      <c r="E3641" s="5">
        <v>0</v>
      </c>
      <c r="F3641" s="5">
        <v>0</v>
      </c>
      <c r="G3641" s="5">
        <v>1</v>
      </c>
      <c r="H3641" s="5">
        <v>0</v>
      </c>
      <c r="I3641" s="5">
        <v>0</v>
      </c>
      <c r="J3641" s="5">
        <v>1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10</v>
      </c>
      <c r="Q3641" s="5">
        <v>0</v>
      </c>
      <c r="R3641" s="5">
        <v>0</v>
      </c>
      <c r="S3641" s="5" t="s">
        <v>26</v>
      </c>
      <c r="T3641" s="5"/>
    </row>
    <row r="3642" spans="1:20" x14ac:dyDescent="0.25">
      <c r="A3642" s="5">
        <f>3635</f>
      </c>
      <c r="B3642" s="5" t="s">
        <v>3661</v>
      </c>
      <c r="C3642" s="5" t="s">
        <v>27</v>
      </c>
      <c r="D3642" s="5" t="s">
        <v>26</v>
      </c>
      <c r="E3642" s="5">
        <v>0</v>
      </c>
      <c r="F3642" s="5">
        <v>0</v>
      </c>
      <c r="G3642" s="5">
        <v>1</v>
      </c>
      <c r="H3642" s="5">
        <v>0</v>
      </c>
      <c r="I3642" s="5">
        <v>0</v>
      </c>
      <c r="J3642" s="5">
        <v>1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10</v>
      </c>
      <c r="Q3642" s="5">
        <v>0</v>
      </c>
      <c r="R3642" s="5">
        <v>0</v>
      </c>
      <c r="S3642" s="5" t="s">
        <v>26</v>
      </c>
      <c r="T3642" s="5"/>
    </row>
    <row r="3643" spans="1:20" x14ac:dyDescent="0.25">
      <c r="A3643" s="5">
        <f>3636</f>
      </c>
      <c r="B3643" s="5" t="s">
        <v>3662</v>
      </c>
      <c r="C3643" s="5" t="s">
        <v>26</v>
      </c>
      <c r="D3643" s="5" t="s">
        <v>27</v>
      </c>
      <c r="E3643" s="5">
        <v>0</v>
      </c>
      <c r="F3643" s="5">
        <v>0</v>
      </c>
      <c r="G3643" s="5">
        <v>1</v>
      </c>
      <c r="H3643" s="5">
        <v>0</v>
      </c>
      <c r="I3643" s="5">
        <v>0</v>
      </c>
      <c r="J3643" s="5">
        <v>1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10</v>
      </c>
      <c r="Q3643" s="5">
        <v>0</v>
      </c>
      <c r="R3643" s="5">
        <v>0</v>
      </c>
      <c r="S3643" s="5" t="s">
        <v>26</v>
      </c>
      <c r="T3643" s="5"/>
    </row>
    <row r="3644" spans="1:20" x14ac:dyDescent="0.25">
      <c r="A3644" s="5">
        <f>3637</f>
      </c>
      <c r="B3644" s="5" t="s">
        <v>3663</v>
      </c>
      <c r="C3644" s="5" t="s">
        <v>26</v>
      </c>
      <c r="D3644" s="5" t="s">
        <v>27</v>
      </c>
      <c r="E3644" s="5">
        <v>0</v>
      </c>
      <c r="F3644" s="5">
        <v>0</v>
      </c>
      <c r="G3644" s="5">
        <v>1</v>
      </c>
      <c r="H3644" s="5">
        <v>0</v>
      </c>
      <c r="I3644" s="5">
        <v>0</v>
      </c>
      <c r="J3644" s="5">
        <v>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10</v>
      </c>
      <c r="Q3644" s="5">
        <v>0</v>
      </c>
      <c r="R3644" s="5">
        <v>0</v>
      </c>
      <c r="S3644" s="5" t="s">
        <v>26</v>
      </c>
      <c r="T3644" s="5"/>
    </row>
    <row r="3645" spans="1:20" x14ac:dyDescent="0.25">
      <c r="A3645" s="5">
        <f>3638</f>
      </c>
      <c r="B3645" s="5" t="s">
        <v>3664</v>
      </c>
      <c r="C3645" s="5" t="s">
        <v>26</v>
      </c>
      <c r="D3645" s="5" t="s">
        <v>27</v>
      </c>
      <c r="E3645" s="5">
        <v>0</v>
      </c>
      <c r="F3645" s="5">
        <v>0</v>
      </c>
      <c r="G3645" s="5">
        <v>1</v>
      </c>
      <c r="H3645" s="5">
        <v>0</v>
      </c>
      <c r="I3645" s="5">
        <v>0</v>
      </c>
      <c r="J3645" s="5">
        <v>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10</v>
      </c>
      <c r="Q3645" s="5">
        <v>0</v>
      </c>
      <c r="R3645" s="5">
        <v>0</v>
      </c>
      <c r="S3645" s="5" t="s">
        <v>26</v>
      </c>
      <c r="T3645" s="5"/>
    </row>
    <row r="3646" spans="1:20" x14ac:dyDescent="0.25">
      <c r="A3646" s="5">
        <f>3639</f>
      </c>
      <c r="B3646" s="5" t="s">
        <v>3665</v>
      </c>
      <c r="C3646" s="5" t="s">
        <v>26</v>
      </c>
      <c r="D3646" s="5" t="s">
        <v>27</v>
      </c>
      <c r="E3646" s="5">
        <v>0</v>
      </c>
      <c r="F3646" s="5">
        <v>0</v>
      </c>
      <c r="G3646" s="5">
        <v>1</v>
      </c>
      <c r="H3646" s="5">
        <v>0</v>
      </c>
      <c r="I3646" s="5">
        <v>0</v>
      </c>
      <c r="J3646" s="5">
        <v>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10</v>
      </c>
      <c r="Q3646" s="5">
        <v>0</v>
      </c>
      <c r="R3646" s="5">
        <v>0</v>
      </c>
      <c r="S3646" s="5" t="s">
        <v>26</v>
      </c>
      <c r="T3646" s="5"/>
    </row>
    <row r="3647" spans="1:20" x14ac:dyDescent="0.25">
      <c r="A3647" s="5">
        <f>3640</f>
      </c>
      <c r="B3647" s="5" t="s">
        <v>3666</v>
      </c>
      <c r="C3647" s="5" t="s">
        <v>26</v>
      </c>
      <c r="D3647" s="5" t="s">
        <v>27</v>
      </c>
      <c r="E3647" s="5">
        <v>0</v>
      </c>
      <c r="F3647" s="5">
        <v>0</v>
      </c>
      <c r="G3647" s="5">
        <v>1</v>
      </c>
      <c r="H3647" s="5">
        <v>0</v>
      </c>
      <c r="I3647" s="5">
        <v>0</v>
      </c>
      <c r="J3647" s="5">
        <v>1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10</v>
      </c>
      <c r="Q3647" s="5">
        <v>0</v>
      </c>
      <c r="R3647" s="5">
        <v>0</v>
      </c>
      <c r="S3647" s="5" t="s">
        <v>26</v>
      </c>
      <c r="T3647" s="5"/>
    </row>
    <row r="3648" spans="1:20" x14ac:dyDescent="0.25">
      <c r="A3648" s="5">
        <f>3641</f>
      </c>
      <c r="B3648" s="5" t="s">
        <v>3667</v>
      </c>
      <c r="C3648" s="5" t="s">
        <v>26</v>
      </c>
      <c r="D3648" s="5" t="s">
        <v>27</v>
      </c>
      <c r="E3648" s="5">
        <v>0</v>
      </c>
      <c r="F3648" s="5">
        <v>0</v>
      </c>
      <c r="G3648" s="5">
        <v>1</v>
      </c>
      <c r="H3648" s="5">
        <v>0</v>
      </c>
      <c r="I3648" s="5">
        <v>0</v>
      </c>
      <c r="J3648" s="5">
        <v>1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10</v>
      </c>
      <c r="Q3648" s="5">
        <v>0</v>
      </c>
      <c r="R3648" s="5">
        <v>0</v>
      </c>
      <c r="S3648" s="5" t="s">
        <v>26</v>
      </c>
      <c r="T3648" s="5"/>
    </row>
    <row r="3649" spans="1:20" x14ac:dyDescent="0.25">
      <c r="A3649" s="6" t="s">
        <v>3668</v>
      </c>
      <c r="B3649" s="7" t="s">
        <v>3669</v>
      </c>
      <c r="C3649" s="7" t="s">
        <v>3669</v>
      </c>
      <c r="D3649" s="7" t="s">
        <v>3669</v>
      </c>
      <c r="E3649" s="7">
        <f>=average(E8:E3648)</f>
      </c>
      <c r="F3649" s="7">
        <f>=average(F8:F3648)</f>
      </c>
      <c r="G3649" s="7" t="s">
        <v>3669</v>
      </c>
      <c r="H3649" s="7">
        <f>=average(H8:H3648)</f>
      </c>
      <c r="I3649" s="7">
        <f>=average(I8:I3648)</f>
      </c>
      <c r="J3649" s="7" t="s">
        <v>3669</v>
      </c>
      <c r="K3649" s="7">
        <f>=average(K8:K3648)</f>
      </c>
      <c r="L3649" s="7">
        <f>=average(L8:L3648)</f>
      </c>
      <c r="M3649" s="7" t="s">
        <v>3669</v>
      </c>
      <c r="N3649" s="7">
        <f>=average(N8:N3648)</f>
      </c>
      <c r="O3649" s="7">
        <f>=average(O8:O3648)</f>
      </c>
      <c r="P3649" s="7">
        <f>=average(P8:P3648)</f>
      </c>
      <c r="Q3649" s="7">
        <f>=average(Q8:Q3648)</f>
      </c>
      <c r="R3649" s="7">
        <f>=average(R8:R3648)</f>
      </c>
      <c r="S3649" s="7" t="s">
        <v>3669</v>
      </c>
      <c r="T3649" s="7" t="s">
        <v>3669</v>
      </c>
    </row>
    <row r="3650" spans="13:13" x14ac:dyDescent="0.25">
      <c r="M3650" s="8" t="s">
        <v>3670</v>
      </c>
    </row>
    <row r="3651" spans="2:12" x14ac:dyDescent="0.25">
      <c r="B3651" s="9" t="s">
        <v>3671</v>
      </c>
      <c r="G3651" s="9" t="s">
        <v>3672</v>
      </c>
      <c r="L3651" s="9" t="s">
        <v>3673</v>
      </c>
    </row>
    <row r="3652" spans="2:12" x14ac:dyDescent="0.25">
      <c r="B3652" s="10" t="s">
        <v>3674</v>
      </c>
      <c r="G3652" s="10" t="s">
        <v>3674</v>
      </c>
      <c r="L3652" s="10" t="s">
        <v>3674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2023-09-15T13:04:48Z</dcterms:created>
  <dcterms:modified xsi:type="dcterms:W3CDTF">2023-09-15T13:04:48Z</dcterms:modified>
</cp:coreProperties>
</file>