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age garde" sheetId="1" state="visible" r:id="rId2"/>
    <sheet name="Dossiers compensation" sheetId="2" state="visible" r:id="rId3"/>
    <sheet name="PAP indemnisées par catégorie" sheetId="3" state="visible" r:id="rId4"/>
    <sheet name="Biens impactés compensés" sheetId="4" state="visible" r:id="rId5"/>
    <sheet name="Montant compensations PAP" sheetId="5" state="visible" r:id="rId6"/>
  </sheets>
  <definedNames>
    <definedName function="false" hidden="false" name="Tableau1_EvolutionEtablissementCNI" vbProcedure="false">mgp!#ref!</definedName>
    <definedName function="false" hidden="false" name="Tableau2_TauxResolutionPlaintes" vbProcedure="false">#REF!</definedName>
    <definedName function="false" hidden="false" localSheetId="3" name="Tableau1_EvolutionEtablissementCNI" vbProcedure="false">mgp!#ref!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<sst xmlns="http://schemas.openxmlformats.org/spreadsheetml/2006/main" count="252" uniqueCount="112">
  <si>
    <t xml:space="preserve">TABLEAUX TYPES DE SUIVI DE L'ELABORATION DES DOSSIERS DE COMPENSATION ET DES INDEMNISATIONS DES PAP DANS LE CADRE DE LA MISE EN ŒUVRE DES PAR DE LA RN7, DE LA RN35 ET DE LA RRS</t>
  </si>
  <si>
    <t xml:space="preserve">Situation au 30 mars 2021</t>
  </si>
  <si>
    <t xml:space="preserve">Tableau 1. Synthèse des dossiers de compensations consitués par tronçon et section de route - au 30/03/2021</t>
  </si>
  <si>
    <t xml:space="preserve">Tronçon</t>
  </si>
  <si>
    <t xml:space="preserve">Section de route</t>
  </si>
  <si>
    <t xml:space="preserve">Commune</t>
  </si>
  <si>
    <t xml:space="preserve">Localisation</t>
  </si>
  <si>
    <t xml:space="preserve">Nombre de PAP BD</t>
  </si>
  <si>
    <t xml:space="preserve">Nombre de PAP BD corrigée</t>
  </si>
  <si>
    <t xml:space="preserve">Dossiers constitués</t>
  </si>
  <si>
    <t xml:space="preserve">Restes à constituer (Nbre)</t>
  </si>
  <si>
    <t xml:space="preserve">Observations</t>
  </si>
  <si>
    <t xml:space="preserve">Date de démarrage réelle</t>
  </si>
  <si>
    <t xml:space="preserve">Distance (km)</t>
  </si>
  <si>
    <t xml:space="preserve">PK</t>
  </si>
  <si>
    <t xml:space="preserve">Nbre localités</t>
  </si>
  <si>
    <t xml:space="preserve">Cumul nombre</t>
  </si>
  <si>
    <t xml:space="preserve">%</t>
  </si>
  <si>
    <t xml:space="preserve">10=(9/8)</t>
  </si>
  <si>
    <t xml:space="preserve">11=(8-9)</t>
  </si>
  <si>
    <t xml:space="preserve">RN7</t>
  </si>
  <si>
    <t xml:space="preserve">Section1: Far_Gol1</t>
  </si>
  <si>
    <t xml:space="preserve">Farrey-Gollé</t>
  </si>
  <si>
    <t xml:space="preserve">0,00 au 29,08</t>
  </si>
  <si>
    <t xml:space="preserve">2 PAP absentes ou décédées</t>
  </si>
  <si>
    <t xml:space="preserve">Section2: Far_Gol2</t>
  </si>
  <si>
    <t xml:space="preserve">29,08 au 59,60</t>
  </si>
  <si>
    <t xml:space="preserve">Section3: Dosso</t>
  </si>
  <si>
    <t xml:space="preserve">Dosso</t>
  </si>
  <si>
    <t xml:space="preserve">59,6 au 83,00</t>
  </si>
  <si>
    <t xml:space="preserve">Doublon de PAP</t>
  </si>
  <si>
    <t xml:space="preserve">Sous total RN7</t>
  </si>
  <si>
    <t xml:space="preserve">RN35</t>
  </si>
  <si>
    <t xml:space="preserve">Section1: Birfab</t>
  </si>
  <si>
    <t xml:space="preserve">Birni N'Goure, Fabidji</t>
  </si>
  <si>
    <t xml:space="preserve">142,69 au 179,33</t>
  </si>
  <si>
    <t xml:space="preserve">Section2: Falm1</t>
  </si>
  <si>
    <t xml:space="preserve">Fabidji, Falmey</t>
  </si>
  <si>
    <t xml:space="preserve">110,10 au 142,69</t>
  </si>
  <si>
    <t xml:space="preserve">Section3: Falm2</t>
  </si>
  <si>
    <t xml:space="preserve">Falmey</t>
  </si>
  <si>
    <t xml:space="preserve">81,74 au 110,10</t>
  </si>
  <si>
    <t xml:space="preserve">Section4: Samb1</t>
  </si>
  <si>
    <t xml:space="preserve">Sambera</t>
  </si>
  <si>
    <t xml:space="preserve">53,35 au 81,74</t>
  </si>
  <si>
    <t xml:space="preserve">Section5: Ouna</t>
  </si>
  <si>
    <t xml:space="preserve">Sambera, Tanda</t>
  </si>
  <si>
    <t xml:space="preserve">30,28 au 53,65</t>
  </si>
  <si>
    <t xml:space="preserve">Section6: Tanda</t>
  </si>
  <si>
    <t xml:space="preserve">Tanda</t>
  </si>
  <si>
    <t xml:space="preserve">15,02 au 30,28</t>
  </si>
  <si>
    <t xml:space="preserve">Section7: Gaya</t>
  </si>
  <si>
    <t xml:space="preserve">Gaya</t>
  </si>
  <si>
    <t xml:space="preserve">0,00 au 15,00</t>
  </si>
  <si>
    <t xml:space="preserve">Sous RN35</t>
  </si>
  <si>
    <t xml:space="preserve">RRS</t>
  </si>
  <si>
    <t xml:space="preserve">Section1: Gollé</t>
  </si>
  <si>
    <t xml:space="preserve">Golle</t>
  </si>
  <si>
    <t xml:space="preserve">Section2: Sambéra</t>
  </si>
  <si>
    <t xml:space="preserve">15,63 au 36,64</t>
  </si>
  <si>
    <t xml:space="preserve">Sous total RRS</t>
  </si>
  <si>
    <t xml:space="preserve">TOTAL</t>
  </si>
  <si>
    <t xml:space="preserve">Tableau 2. Synthèse des personnes affectées par le projet (PAP) compensées par tronçon et section de route et par catégorie de PAP - au 30/03/2021</t>
  </si>
  <si>
    <t xml:space="preserve">PAP compensées par catégorie (Nbre)</t>
  </si>
  <si>
    <t xml:space="preserve">PAP restantes à compenser (Nbre)</t>
  </si>
  <si>
    <t xml:space="preserve">Homme</t>
  </si>
  <si>
    <t xml:space="preserve">Femme</t>
  </si>
  <si>
    <t xml:space="preserve">Employés</t>
  </si>
  <si>
    <t xml:space="preserve">Total</t>
  </si>
  <si>
    <t xml:space="preserve">% PAP compensées</t>
  </si>
  <si>
    <t xml:space="preserve">7=(6/5)</t>
  </si>
  <si>
    <t xml:space="preserve">11=(8+9+10)</t>
  </si>
  <si>
    <t xml:space="preserve">12=(11/5)</t>
  </si>
  <si>
    <t xml:space="preserve">13=(5-11)</t>
  </si>
  <si>
    <t xml:space="preserve">Total prévu</t>
  </si>
  <si>
    <t xml:space="preserve">% compensations</t>
  </si>
  <si>
    <t xml:space="preserve">Nbre PAP compensée</t>
  </si>
  <si>
    <t xml:space="preserve">Tableau 3. Synthèse des biens impactés et compensés par tronçon et section de route - au 30/03/2021</t>
  </si>
  <si>
    <t xml:space="preserve">Situation des biens impactés compensés</t>
  </si>
  <si>
    <t xml:space="preserve">Terres agricoles emprises (Ha)</t>
  </si>
  <si>
    <t xml:space="preserve">Pertes de cultures (Ha)</t>
  </si>
  <si>
    <t xml:space="preserve">Clôtures (nbre)</t>
  </si>
  <si>
    <t xml:space="preserve">Bâtiements (nbre pièces)</t>
  </si>
  <si>
    <t xml:space="preserve">Biens connexes (nbre)</t>
  </si>
  <si>
    <t xml:space="preserve">Parelles d'habitation (m²)</t>
  </si>
  <si>
    <t xml:space="preserve">Equipements marchands (nbre)</t>
  </si>
  <si>
    <t xml:space="preserve">Activités écono-miques (nbre)</t>
  </si>
  <si>
    <t xml:space="preserve">Arbres touchés (Nbre)</t>
  </si>
  <si>
    <t xml:space="preserve">Infrastructures connexes (Nbre)</t>
  </si>
  <si>
    <t xml:space="preserve">Prévu</t>
  </si>
  <si>
    <t xml:space="preserve">Compensé</t>
  </si>
  <si>
    <t xml:space="preserve">Taux de compensation biens impactés</t>
  </si>
  <si>
    <t xml:space="preserve">CHAMPS ----&gt;</t>
  </si>
  <si>
    <t xml:space="preserve">SUP_CULT_EMP</t>
  </si>
  <si>
    <t xml:space="preserve">SUP_CULT</t>
  </si>
  <si>
    <t xml:space="preserve">EACLOT_LONG (cpter)</t>
  </si>
  <si>
    <t xml:space="preserve">NB_N_PIES</t>
  </si>
  <si>
    <t xml:space="preserve">HB_NCONEX</t>
  </si>
  <si>
    <t xml:space="preserve">V6_TERRE</t>
  </si>
  <si>
    <t xml:space="preserve">NB_EQUI</t>
  </si>
  <si>
    <t xml:space="preserve">V_ACTIV (compter)</t>
  </si>
  <si>
    <t xml:space="preserve">NB_ARBRES (calcul)</t>
  </si>
  <si>
    <t xml:space="preserve">BIEN_COM</t>
  </si>
  <si>
    <t xml:space="preserve">Tableau 4. Synthèse des montants des compensations par tronçon et section de route et par catégorie de PAP - au 30/03/2021</t>
  </si>
  <si>
    <t xml:space="preserve">Nombre de PAP de la BD corrigée</t>
  </si>
  <si>
    <t xml:space="preserve">Montant total des compensations de la BD corrigée (FCFA)</t>
  </si>
  <si>
    <t xml:space="preserve">Paiements effectifs compensations par catégorie de PAP (FCFA)</t>
  </si>
  <si>
    <t xml:space="preserve">Montants compensations restants (FCFA)</t>
  </si>
  <si>
    <t xml:space="preserve">Taux exé-cution  (%)</t>
  </si>
  <si>
    <t xml:space="preserve">10=(7+8+9)</t>
  </si>
  <si>
    <t xml:space="preserve">11=10/6</t>
  </si>
  <si>
    <t xml:space="preserve">12=(6-10)</t>
  </si>
</sst>
</file>

<file path=xl/styles.xml><?xml version="1.0" encoding="utf-8"?>
<styleSheet xmlns="http://schemas.openxmlformats.org/spreadsheetml/2006/main">
  <numFmts count="9">
    <numFmt numFmtId="164" formatCode="General"/>
    <numFmt numFmtId="165" formatCode="#,##0.00"/>
    <numFmt numFmtId="166" formatCode="#,##0"/>
    <numFmt numFmtId="167" formatCode="0\ %"/>
    <numFmt numFmtId="168" formatCode="0.0%"/>
    <numFmt numFmtId="169" formatCode="dd/mm/yy;@"/>
    <numFmt numFmtId="170" formatCode="General"/>
    <numFmt numFmtId="171" formatCode="#,##0.0000"/>
    <numFmt numFmtId="172" formatCode="0.00\ %"/>
  </numFmts>
  <fonts count="32">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2"/>
      <color rgb="FF000000"/>
      <name val="Calibri"/>
      <family val="2"/>
      <charset val="1"/>
    </font>
    <font>
      <b val="true"/>
      <sz val="12"/>
      <color rgb="FF000000"/>
      <name val="Arial Narrow"/>
      <family val="2"/>
      <charset val="1"/>
    </font>
    <font>
      <b val="true"/>
      <sz val="10"/>
      <color rgb="FF000000"/>
      <name val="Arial"/>
      <family val="2"/>
      <charset val="1"/>
    </font>
    <font>
      <b val="true"/>
      <sz val="13"/>
      <name val="Calibri"/>
      <family val="2"/>
      <charset val="1"/>
    </font>
    <font>
      <b val="true"/>
      <sz val="12"/>
      <name val="Arial Narrow"/>
      <family val="2"/>
      <charset val="1"/>
    </font>
    <font>
      <sz val="12"/>
      <color rgb="FF000000"/>
      <name val="Arial Narrow"/>
      <family val="2"/>
      <charset val="1"/>
    </font>
    <font>
      <sz val="9"/>
      <name val="Arial Narrow"/>
      <family val="2"/>
      <charset val="1"/>
    </font>
    <font>
      <sz val="12"/>
      <name val="Arial Narrow"/>
      <family val="2"/>
      <charset val="1"/>
    </font>
    <font>
      <i val="true"/>
      <sz val="12"/>
      <color rgb="FF000000"/>
      <name val="Arial Narrow"/>
      <family val="2"/>
      <charset val="1"/>
    </font>
    <font>
      <sz val="11"/>
      <color rgb="FF000000"/>
      <name val="Arial Narrow"/>
      <family val="2"/>
      <charset val="1"/>
    </font>
    <font>
      <b val="true"/>
      <i val="true"/>
      <sz val="12"/>
      <color rgb="FF000000"/>
      <name val="Arial Narrow"/>
      <family val="2"/>
      <charset val="1"/>
    </font>
    <font>
      <b val="true"/>
      <sz val="12"/>
      <color rgb="FF000000"/>
      <name val="Calibri"/>
      <family val="2"/>
    </font>
    <font>
      <b val="true"/>
      <sz val="10"/>
      <color rgb="FF000000"/>
      <name val="Calibri"/>
      <family val="2"/>
    </font>
    <font>
      <b val="true"/>
      <sz val="10"/>
      <color rgb="FF404040"/>
      <name val="Calibri"/>
      <family val="2"/>
    </font>
    <font>
      <b val="true"/>
      <sz val="10.5"/>
      <color rgb="FF000000"/>
      <name val="Calibri"/>
      <family val="2"/>
    </font>
    <font>
      <sz val="9"/>
      <color rgb="FF595959"/>
      <name val="Calibri"/>
      <family val="2"/>
    </font>
    <font>
      <b val="true"/>
      <sz val="10"/>
      <color rgb="FF595959"/>
      <name val="Arial Narrow"/>
      <family val="2"/>
    </font>
    <font>
      <b val="true"/>
      <sz val="10"/>
      <color rgb="FF222A35"/>
      <name val="Calibri"/>
      <family val="2"/>
    </font>
    <font>
      <sz val="10"/>
      <color rgb="FF000000"/>
      <name val="Calibri"/>
      <family val="2"/>
    </font>
    <font>
      <b val="true"/>
      <sz val="10"/>
      <color rgb="FF595959"/>
      <name val="Calibri"/>
      <family val="2"/>
    </font>
    <font>
      <b val="true"/>
      <sz val="11"/>
      <color rgb="FF000000"/>
      <name val="Calibri"/>
      <family val="2"/>
    </font>
    <font>
      <sz val="9"/>
      <color rgb="FF000000"/>
      <name val="Arial Narrow"/>
      <family val="2"/>
      <charset val="1"/>
    </font>
    <font>
      <b val="true"/>
      <i val="true"/>
      <sz val="12"/>
      <name val="Arial Narrow"/>
      <family val="2"/>
      <charset val="1"/>
    </font>
    <font>
      <sz val="10"/>
      <color rgb="FF595959"/>
      <name val="Calibri"/>
      <family val="2"/>
    </font>
    <font>
      <sz val="10"/>
      <color rgb="FF000000"/>
      <name val="Arial Narrow"/>
      <family val="2"/>
      <charset val="1"/>
    </font>
    <font>
      <b val="true"/>
      <sz val="11"/>
      <color rgb="FF2F5597"/>
      <name val="Calibri"/>
      <family val="2"/>
      <charset val="1"/>
    </font>
    <font>
      <b val="true"/>
      <sz val="12"/>
      <name val="Calibri"/>
      <family val="2"/>
      <charset val="1"/>
    </font>
  </fonts>
  <fills count="10">
    <fill>
      <patternFill patternType="none"/>
    </fill>
    <fill>
      <patternFill patternType="gray125"/>
    </fill>
    <fill>
      <patternFill patternType="solid">
        <fgColor rgb="FFEDEDED"/>
        <bgColor rgb="FFF2F2F2"/>
      </patternFill>
    </fill>
    <fill>
      <patternFill patternType="solid">
        <fgColor rgb="FFF2F2F2"/>
        <bgColor rgb="FFEDEDED"/>
      </patternFill>
    </fill>
    <fill>
      <patternFill patternType="solid">
        <fgColor rgb="FF9DC3E6"/>
        <bgColor rgb="FF99CCFF"/>
      </patternFill>
    </fill>
    <fill>
      <patternFill patternType="solid">
        <fgColor rgb="FFFFE699"/>
        <bgColor rgb="FFFBE5D6"/>
      </patternFill>
    </fill>
    <fill>
      <patternFill patternType="solid">
        <fgColor rgb="FFE2F0D9"/>
        <bgColor rgb="FFEDEDED"/>
      </patternFill>
    </fill>
    <fill>
      <patternFill patternType="solid">
        <fgColor rgb="FFFFFFFF"/>
        <bgColor rgb="FFF7FAFD"/>
      </patternFill>
    </fill>
    <fill>
      <patternFill patternType="solid">
        <fgColor rgb="FF92D050"/>
        <bgColor rgb="FFA9D18E"/>
      </patternFill>
    </fill>
    <fill>
      <patternFill patternType="solid">
        <fgColor rgb="FFFBE5D6"/>
        <bgColor rgb="FFEDEDED"/>
      </patternFill>
    </fill>
  </fills>
  <borders count="45">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hair"/>
      <top style="thin"/>
      <bottom/>
      <diagonal/>
    </border>
    <border diagonalUp="false" diagonalDown="false">
      <left style="hair"/>
      <right style="thin"/>
      <top style="thin"/>
      <bottom/>
      <diagonal/>
    </border>
    <border diagonalUp="false" diagonalDown="false">
      <left style="thin"/>
      <right style="thin"/>
      <top style="hair"/>
      <bottom style="thin"/>
      <diagonal/>
    </border>
    <border diagonalUp="false" diagonalDown="false">
      <left style="thin"/>
      <right style="hair"/>
      <top style="hair"/>
      <bottom style="thin"/>
      <diagonal/>
    </border>
    <border diagonalUp="false" diagonalDown="false">
      <left style="hair"/>
      <right style="thin"/>
      <top style="hair"/>
      <bottom style="thin"/>
      <diagonal/>
    </border>
    <border diagonalUp="false" diagonalDown="false">
      <left style="thin"/>
      <right/>
      <top style="hair"/>
      <bottom style="thin"/>
      <diagonal/>
    </border>
    <border diagonalUp="false" diagonalDown="false">
      <left/>
      <right style="thin"/>
      <top style="hair"/>
      <bottom style="thin"/>
      <diagonal/>
    </border>
    <border diagonalUp="false" diagonalDown="false">
      <left style="thin"/>
      <right style="thin"/>
      <top/>
      <bottom/>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hair"/>
      <right style="thin"/>
      <top/>
      <bottom style="hair"/>
      <diagonal/>
    </border>
    <border diagonalUp="false" diagonalDown="false">
      <left style="thin"/>
      <right/>
      <top style="hair"/>
      <bottom style="hair"/>
      <diagonal/>
    </border>
    <border diagonalUp="false" diagonalDown="false">
      <left/>
      <right style="thin"/>
      <top/>
      <bottom style="hair"/>
      <diagonal/>
    </border>
    <border diagonalUp="false" diagonalDown="false">
      <left style="thin"/>
      <right style="thin"/>
      <top style="hair"/>
      <bottom style="hair"/>
      <diagonal/>
    </border>
    <border diagonalUp="false" diagonalDown="false">
      <left style="thin"/>
      <right style="hair"/>
      <top style="hair"/>
      <bottom style="hair"/>
      <diagonal/>
    </border>
    <border diagonalUp="false" diagonalDown="false">
      <left style="hair"/>
      <right style="thin"/>
      <top style="hair"/>
      <bottom style="hair"/>
      <diagonal/>
    </border>
    <border diagonalUp="false" diagonalDown="false">
      <left/>
      <right style="thin"/>
      <top style="hair"/>
      <bottom style="hair"/>
      <diagonal/>
    </border>
    <border diagonalUp="false" diagonalDown="false">
      <left style="thin"/>
      <right style="thin"/>
      <top/>
      <bottom style="thin"/>
      <diagonal/>
    </border>
    <border diagonalUp="false" diagonalDown="false">
      <left style="thin"/>
      <right style="hair"/>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top/>
      <bottom style="hair"/>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style="hair"/>
      <diagonal/>
    </border>
    <border diagonalUp="false" diagonalDown="false">
      <left style="hair"/>
      <right style="hair"/>
      <top style="thin"/>
      <bottom/>
      <diagonal/>
    </border>
    <border diagonalUp="false" diagonalDown="false">
      <left style="hair"/>
      <right style="hair"/>
      <top style="hair"/>
      <bottom style="thin"/>
      <diagonal/>
    </border>
    <border diagonalUp="false" diagonalDown="false">
      <left/>
      <right/>
      <top style="hair"/>
      <bottom style="thin"/>
      <diagonal/>
    </border>
    <border diagonalUp="false" diagonalDown="false">
      <left style="hair"/>
      <right style="hair"/>
      <top/>
      <bottom style="hair"/>
      <diagonal/>
    </border>
    <border diagonalUp="false" diagonalDown="false">
      <left/>
      <right/>
      <top/>
      <bottom style="hair"/>
      <diagonal/>
    </border>
    <border diagonalUp="false" diagonalDown="false">
      <left style="hair"/>
      <right style="hair"/>
      <top style="hair"/>
      <bottom style="hair"/>
      <diagonal/>
    </border>
    <border diagonalUp="false" diagonalDown="false">
      <left style="thin"/>
      <right style="hair"/>
      <top style="thin"/>
      <bottom style="thin"/>
      <diagonal/>
    </border>
    <border diagonalUp="false" diagonalDown="false">
      <left style="hair"/>
      <right style="hair"/>
      <top style="thin"/>
      <bottom style="thin"/>
      <diagonal/>
    </border>
    <border diagonalUp="false" diagonalDown="false">
      <left style="hair"/>
      <right style="thin"/>
      <top style="thin"/>
      <bottom style="thin"/>
      <diagonal/>
    </border>
    <border diagonalUp="false" diagonalDown="false">
      <left/>
      <right/>
      <top style="thin"/>
      <bottom style="thin"/>
      <diagonal/>
    </border>
    <border diagonalUp="false" diagonalDown="false">
      <left style="hair"/>
      <right style="hair"/>
      <top/>
      <bottom style="thin"/>
      <diagonal/>
    </border>
    <border diagonalUp="false" diagonalDown="false">
      <left style="hair"/>
      <right style="thin"/>
      <top/>
      <bottom style="thin"/>
      <diagonal/>
    </border>
    <border diagonalUp="false" diagonalDown="false">
      <left style="hair"/>
      <right style="thin"/>
      <top style="thin"/>
      <bottom style="hair"/>
      <diagonal/>
    </border>
    <border diagonalUp="false" diagonalDown="false">
      <left style="thin"/>
      <right style="hair"/>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6" fillId="4" borderId="3" xfId="0" applyFont="true" applyBorder="true" applyAlignment="true" applyProtection="false">
      <alignment horizontal="center" vertical="center" textRotation="0" wrapText="true" indent="0" shrinkToFit="false"/>
      <protection locked="true" hidden="false"/>
    </xf>
    <xf numFmtId="164" fontId="9" fillId="5" borderId="2" xfId="0" applyFont="true" applyBorder="true" applyAlignment="true" applyProtection="false">
      <alignment horizontal="center" vertical="center" textRotation="0" wrapText="true" indent="0" shrinkToFit="false"/>
      <protection locked="true" hidden="false"/>
    </xf>
    <xf numFmtId="164" fontId="6" fillId="5" borderId="3" xfId="0" applyFont="true" applyBorder="true" applyAlignment="true" applyProtection="false">
      <alignment horizontal="center" vertical="center" textRotation="0" wrapText="true" indent="0" shrinkToFit="false"/>
      <protection locked="true" hidden="false"/>
    </xf>
    <xf numFmtId="164" fontId="6" fillId="5" borderId="2" xfId="0" applyFont="true" applyBorder="true" applyAlignment="true" applyProtection="false">
      <alignment horizontal="center" vertical="center" textRotation="0" wrapText="tru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10" fillId="4" borderId="2" xfId="0" applyFont="true" applyBorder="true" applyAlignment="true" applyProtection="false">
      <alignment horizontal="center" vertical="center" textRotation="0" wrapText="true" indent="0" shrinkToFit="false"/>
      <protection locked="true" hidden="false"/>
    </xf>
    <xf numFmtId="164" fontId="10" fillId="5" borderId="6" xfId="0" applyFont="true" applyBorder="true" applyAlignment="true" applyProtection="false">
      <alignment horizontal="center" vertical="center" textRotation="0" wrapText="true" indent="0" shrinkToFit="false"/>
      <protection locked="true" hidden="false"/>
    </xf>
    <xf numFmtId="164" fontId="10" fillId="5" borderId="7" xfId="0" applyFont="true" applyBorder="true" applyAlignment="true" applyProtection="false">
      <alignment horizontal="center" vertical="center" textRotation="0" wrapText="true" indent="0" shrinkToFit="false"/>
      <protection locked="true" hidden="false"/>
    </xf>
    <xf numFmtId="164" fontId="11" fillId="4" borderId="8" xfId="0" applyFont="true" applyBorder="true" applyAlignment="true" applyProtection="false">
      <alignment horizontal="center" vertical="center" textRotation="0" wrapText="true" indent="0" shrinkToFit="false"/>
      <protection locked="true" hidden="false"/>
    </xf>
    <xf numFmtId="164" fontId="11" fillId="5" borderId="8" xfId="0" applyFont="true" applyBorder="true" applyAlignment="true" applyProtection="false">
      <alignment horizontal="center" vertical="center" textRotation="0" wrapText="true" indent="0" shrinkToFit="false"/>
      <protection locked="true" hidden="false"/>
    </xf>
    <xf numFmtId="164" fontId="11" fillId="5" borderId="9" xfId="0" applyFont="true" applyBorder="true" applyAlignment="true" applyProtection="false">
      <alignment horizontal="center" vertical="center" textRotation="0" wrapText="true" indent="0" shrinkToFit="false"/>
      <protection locked="true" hidden="false"/>
    </xf>
    <xf numFmtId="164" fontId="11" fillId="5" borderId="10" xfId="0" applyFont="true" applyBorder="true" applyAlignment="true" applyProtection="false">
      <alignment horizontal="center" vertical="center" textRotation="0" wrapText="true" indent="0" shrinkToFit="false"/>
      <protection locked="true" hidden="false"/>
    </xf>
    <xf numFmtId="164" fontId="11" fillId="5" borderId="11" xfId="0" applyFont="true" applyBorder="true" applyAlignment="true" applyProtection="false">
      <alignment horizontal="center" vertical="center" textRotation="0" wrapText="true" indent="0" shrinkToFit="false"/>
      <protection locked="true" hidden="false"/>
    </xf>
    <xf numFmtId="164" fontId="6" fillId="3" borderId="11" xfId="0" applyFont="true" applyBorder="true" applyAlignment="true" applyProtection="false">
      <alignment horizontal="center" vertical="center" textRotation="0" wrapText="true" indent="0" shrinkToFit="false"/>
      <protection locked="true" hidden="false"/>
    </xf>
    <xf numFmtId="164" fontId="9" fillId="3" borderId="12" xfId="0" applyFont="true" applyBorder="true" applyAlignment="true" applyProtection="false">
      <alignment horizontal="center" vertical="center" textRotation="0" wrapText="true" indent="0" shrinkToFit="false"/>
      <protection locked="true" hidden="false"/>
    </xf>
    <xf numFmtId="164" fontId="10" fillId="4" borderId="13" xfId="0" applyFont="true" applyBorder="true" applyAlignment="false" applyProtection="false">
      <alignment horizontal="general" vertical="bottom" textRotation="0" wrapText="false" indent="0" shrinkToFit="false"/>
      <protection locked="true" hidden="false"/>
    </xf>
    <xf numFmtId="164" fontId="10" fillId="4" borderId="14" xfId="0" applyFont="true" applyBorder="true" applyAlignment="false" applyProtection="false">
      <alignment horizontal="general" vertical="bottom" textRotation="0" wrapText="false" indent="0" shrinkToFit="false"/>
      <protection locked="true" hidden="false"/>
    </xf>
    <xf numFmtId="165" fontId="10" fillId="4" borderId="14" xfId="0" applyFont="true" applyBorder="true" applyAlignment="true" applyProtection="false">
      <alignment horizontal="right" vertical="bottom" textRotation="0" wrapText="false" indent="2" shrinkToFit="false"/>
      <protection locked="true" hidden="false"/>
    </xf>
    <xf numFmtId="166" fontId="10" fillId="4" borderId="14" xfId="0" applyFont="true" applyBorder="true" applyAlignment="true" applyProtection="false">
      <alignment horizontal="right" vertical="bottom" textRotation="0" wrapText="false" indent="2" shrinkToFit="false"/>
      <protection locked="true" hidden="false"/>
    </xf>
    <xf numFmtId="166" fontId="12" fillId="5" borderId="14" xfId="0" applyFont="true" applyBorder="true" applyAlignment="true" applyProtection="false">
      <alignment horizontal="right" vertical="bottom" textRotation="0" wrapText="false" indent="2" shrinkToFit="false"/>
      <protection locked="true" hidden="false"/>
    </xf>
    <xf numFmtId="164" fontId="12" fillId="5" borderId="15" xfId="0" applyFont="true" applyBorder="true" applyAlignment="true" applyProtection="false">
      <alignment horizontal="right" vertical="bottom" textRotation="0" wrapText="false" indent="2" shrinkToFit="false"/>
      <protection locked="true" hidden="false"/>
    </xf>
    <xf numFmtId="168" fontId="13" fillId="5" borderId="16" xfId="19" applyFont="true" applyBorder="true" applyAlignment="true" applyProtection="true">
      <alignment horizontal="general" vertical="bottom" textRotation="0" wrapText="false" indent="0" shrinkToFit="false"/>
      <protection locked="true" hidden="false"/>
    </xf>
    <xf numFmtId="166" fontId="10" fillId="5" borderId="15" xfId="0" applyFont="true" applyBorder="true" applyAlignment="true" applyProtection="false">
      <alignment horizontal="right" vertical="bottom" textRotation="0" wrapText="false" indent="2" shrinkToFit="false"/>
      <protection locked="true" hidden="false"/>
    </xf>
    <xf numFmtId="164" fontId="14" fillId="0" borderId="17" xfId="0" applyFont="true" applyBorder="true" applyAlignment="false" applyProtection="false">
      <alignment horizontal="general" vertical="bottom" textRotation="0" wrapText="false" indent="0" shrinkToFit="false"/>
      <protection locked="true" hidden="false"/>
    </xf>
    <xf numFmtId="169" fontId="10" fillId="0" borderId="18" xfId="0" applyFont="true" applyBorder="true" applyAlignment="false" applyProtection="false">
      <alignment horizontal="general" vertical="bottom" textRotation="0" wrapText="false" indent="0" shrinkToFit="false"/>
      <protection locked="true" hidden="false"/>
    </xf>
    <xf numFmtId="164" fontId="10" fillId="4" borderId="19" xfId="0" applyFont="true" applyBorder="true" applyAlignment="false" applyProtection="false">
      <alignment horizontal="general" vertical="bottom" textRotation="0" wrapText="false" indent="0" shrinkToFit="false"/>
      <protection locked="true" hidden="false"/>
    </xf>
    <xf numFmtId="164" fontId="12" fillId="5" borderId="20" xfId="0" applyFont="true" applyBorder="true" applyAlignment="true" applyProtection="false">
      <alignment horizontal="right" vertical="bottom" textRotation="0" wrapText="false" indent="2" shrinkToFit="false"/>
      <protection locked="true" hidden="false"/>
    </xf>
    <xf numFmtId="168" fontId="13" fillId="5" borderId="21" xfId="19" applyFont="true" applyBorder="true" applyAlignment="true" applyProtection="true">
      <alignment horizontal="general" vertical="bottom" textRotation="0" wrapText="false" indent="0" shrinkToFit="false"/>
      <protection locked="true" hidden="false"/>
    </xf>
    <xf numFmtId="166" fontId="10" fillId="5" borderId="20" xfId="0" applyFont="true" applyBorder="true" applyAlignment="true" applyProtection="false">
      <alignment horizontal="right" vertical="bottom" textRotation="0" wrapText="false" indent="2" shrinkToFit="false"/>
      <protection locked="true" hidden="false"/>
    </xf>
    <xf numFmtId="169" fontId="10" fillId="0" borderId="22" xfId="0" applyFont="true" applyBorder="true" applyAlignment="false" applyProtection="false">
      <alignment horizontal="general" vertical="bottom" textRotation="0" wrapText="false" indent="0" shrinkToFit="false"/>
      <protection locked="true" hidden="false"/>
    </xf>
    <xf numFmtId="164" fontId="10" fillId="0" borderId="17" xfId="0" applyFont="true" applyBorder="true" applyAlignment="false" applyProtection="false">
      <alignment horizontal="general" vertical="bottom" textRotation="0" wrapText="false" indent="0" shrinkToFit="false"/>
      <protection locked="true" hidden="false"/>
    </xf>
    <xf numFmtId="164" fontId="10" fillId="4" borderId="23" xfId="0" applyFont="true" applyBorder="true" applyAlignment="false" applyProtection="false">
      <alignment horizontal="general" vertical="bottom" textRotation="0" wrapText="false" indent="0" shrinkToFit="false"/>
      <protection locked="true" hidden="false"/>
    </xf>
    <xf numFmtId="164" fontId="6" fillId="4" borderId="8" xfId="0" applyFont="true" applyBorder="true" applyAlignment="false" applyProtection="false">
      <alignment horizontal="general" vertical="bottom" textRotation="0" wrapText="false" indent="0" shrinkToFit="false"/>
      <protection locked="true" hidden="false"/>
    </xf>
    <xf numFmtId="164" fontId="10" fillId="4" borderId="8" xfId="0" applyFont="true" applyBorder="true" applyAlignment="false" applyProtection="false">
      <alignment horizontal="general" vertical="bottom" textRotation="0" wrapText="false" indent="0" shrinkToFit="false"/>
      <protection locked="true" hidden="false"/>
    </xf>
    <xf numFmtId="165" fontId="6" fillId="4" borderId="8" xfId="0" applyFont="true" applyBorder="true" applyAlignment="true" applyProtection="false">
      <alignment horizontal="right" vertical="bottom" textRotation="0" wrapText="false" indent="2" shrinkToFit="false"/>
      <protection locked="true" hidden="false"/>
    </xf>
    <xf numFmtId="166" fontId="6" fillId="4" borderId="8" xfId="0" applyFont="true" applyBorder="true" applyAlignment="true" applyProtection="false">
      <alignment horizontal="right" vertical="bottom" textRotation="0" wrapText="false" indent="2" shrinkToFit="false"/>
      <protection locked="true" hidden="false"/>
    </xf>
    <xf numFmtId="166" fontId="9" fillId="5" borderId="8" xfId="0" applyFont="true" applyBorder="true" applyAlignment="true" applyProtection="false">
      <alignment horizontal="right" vertical="bottom" textRotation="0" wrapText="false" indent="2" shrinkToFit="false"/>
      <protection locked="true" hidden="false"/>
    </xf>
    <xf numFmtId="170" fontId="9" fillId="5" borderId="9" xfId="0" applyFont="true" applyBorder="true" applyAlignment="true" applyProtection="false">
      <alignment horizontal="right" vertical="bottom" textRotation="0" wrapText="false" indent="2" shrinkToFit="false"/>
      <protection locked="true" hidden="false"/>
    </xf>
    <xf numFmtId="168" fontId="15" fillId="5" borderId="10" xfId="19" applyFont="true" applyBorder="true" applyAlignment="true" applyProtection="true">
      <alignment horizontal="general" vertical="bottom" textRotation="0" wrapText="false" indent="0" shrinkToFit="false"/>
      <protection locked="true" hidden="false"/>
    </xf>
    <xf numFmtId="170" fontId="6" fillId="5" borderId="9" xfId="0" applyFont="true" applyBorder="true" applyAlignment="true" applyProtection="false">
      <alignment horizontal="right" vertical="bottom" textRotation="0" wrapText="false" indent="2"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9" fontId="6" fillId="0" borderId="12" xfId="0" applyFont="true" applyBorder="true" applyAlignment="false" applyProtection="false">
      <alignment horizontal="general" vertical="bottom" textRotation="0" wrapText="false" indent="0" shrinkToFit="false"/>
      <protection locked="true" hidden="false"/>
    </xf>
    <xf numFmtId="164" fontId="10" fillId="4" borderId="2" xfId="0" applyFont="true" applyBorder="true" applyAlignment="false" applyProtection="false">
      <alignment horizontal="general" vertical="bottom" textRotation="0" wrapText="false" indent="0" shrinkToFit="false"/>
      <protection locked="true" hidden="false"/>
    </xf>
    <xf numFmtId="164" fontId="12" fillId="5" borderId="24" xfId="0" applyFont="true" applyBorder="true" applyAlignment="true" applyProtection="false">
      <alignment horizontal="right" vertical="bottom" textRotation="0" wrapText="false" indent="2" shrinkToFit="false"/>
      <protection locked="true" hidden="false"/>
    </xf>
    <xf numFmtId="164" fontId="10" fillId="0" borderId="25" xfId="0" applyFont="true" applyBorder="true" applyAlignment="false" applyProtection="false">
      <alignment horizontal="general" vertical="bottom" textRotation="0" wrapText="false" indent="0" shrinkToFit="false"/>
      <protection locked="true" hidden="false"/>
    </xf>
    <xf numFmtId="169" fontId="10" fillId="0" borderId="26" xfId="0" applyFont="true" applyBorder="true" applyAlignment="false" applyProtection="false">
      <alignment horizontal="general" vertical="bottom" textRotation="0" wrapText="false" indent="0" shrinkToFit="false"/>
      <protection locked="true" hidden="false"/>
    </xf>
    <xf numFmtId="164" fontId="10" fillId="0" borderId="27"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5" borderId="9" xfId="0" applyFont="true" applyBorder="true" applyAlignment="true" applyProtection="false">
      <alignment horizontal="right" vertical="bottom" textRotation="0" wrapText="false" indent="2"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4" fontId="6" fillId="4" borderId="28" xfId="0" applyFont="true" applyBorder="true" applyAlignment="true" applyProtection="false">
      <alignment horizontal="center" vertical="center" textRotation="0" wrapText="false" indent="0" shrinkToFit="false"/>
      <protection locked="true" hidden="false"/>
    </xf>
    <xf numFmtId="165" fontId="6" fillId="4" borderId="28" xfId="0" applyFont="true" applyBorder="true" applyAlignment="true" applyProtection="false">
      <alignment horizontal="right" vertical="center" textRotation="0" wrapText="false" indent="2" shrinkToFit="false"/>
      <protection locked="true" hidden="false"/>
    </xf>
    <xf numFmtId="164" fontId="6" fillId="4" borderId="28" xfId="0" applyFont="true" applyBorder="true" applyAlignment="true" applyProtection="false">
      <alignment horizontal="right" vertical="center" textRotation="0" wrapText="false" indent="2" shrinkToFit="false"/>
      <protection locked="true" hidden="false"/>
    </xf>
    <xf numFmtId="166" fontId="6" fillId="4" borderId="28" xfId="0" applyFont="true" applyBorder="true" applyAlignment="true" applyProtection="false">
      <alignment horizontal="right" vertical="center" textRotation="0" wrapText="false" indent="2" shrinkToFit="false"/>
      <protection locked="true" hidden="false"/>
    </xf>
    <xf numFmtId="166" fontId="6" fillId="4" borderId="3" xfId="0" applyFont="true" applyBorder="true" applyAlignment="true" applyProtection="false">
      <alignment horizontal="right" vertical="center" textRotation="0" wrapText="false" indent="2" shrinkToFit="false"/>
      <protection locked="true" hidden="false"/>
    </xf>
    <xf numFmtId="166" fontId="9" fillId="5" borderId="3" xfId="0" applyFont="true" applyBorder="true" applyAlignment="true" applyProtection="false">
      <alignment horizontal="right" vertical="center" textRotation="0" wrapText="false" indent="2" shrinkToFit="false"/>
      <protection locked="true" hidden="false"/>
    </xf>
    <xf numFmtId="168" fontId="15" fillId="5" borderId="10" xfId="19" applyFont="true" applyBorder="true" applyAlignment="true" applyProtection="true">
      <alignment horizontal="general" vertical="center" textRotation="0" wrapText="false" indent="0" shrinkToFit="false"/>
      <protection locked="true" hidden="false"/>
    </xf>
    <xf numFmtId="166" fontId="6" fillId="5" borderId="3" xfId="0" applyFont="true" applyBorder="true" applyAlignment="true" applyProtection="false">
      <alignment horizontal="right" vertical="center" textRotation="0" wrapText="false" indent="2" shrinkToFit="false"/>
      <protection locked="true" hidden="false"/>
    </xf>
    <xf numFmtId="164" fontId="6" fillId="3" borderId="29" xfId="0" applyFont="true" applyBorder="true" applyAlignment="true" applyProtection="false">
      <alignment horizontal="right" vertical="center" textRotation="0" wrapText="false" indent="2" shrinkToFit="false"/>
      <protection locked="true" hidden="false"/>
    </xf>
    <xf numFmtId="164" fontId="6" fillId="3" borderId="28" xfId="0" applyFont="true" applyBorder="true" applyAlignment="true" applyProtection="false">
      <alignment horizontal="right" vertical="center" textRotation="0" wrapText="false" indent="2" shrinkToFit="false"/>
      <protection locked="true" hidden="false"/>
    </xf>
    <xf numFmtId="164" fontId="6" fillId="4" borderId="30" xfId="0" applyFont="true" applyBorder="true" applyAlignment="true" applyProtection="false">
      <alignment horizontal="center" vertical="center" textRotation="0" wrapText="true" indent="0" shrinkToFit="false"/>
      <protection locked="true" hidden="false"/>
    </xf>
    <xf numFmtId="164" fontId="6" fillId="6" borderId="3" xfId="0" applyFont="true" applyBorder="true" applyAlignment="true" applyProtection="false">
      <alignment horizontal="center" vertical="center" textRotation="0" wrapText="true" indent="0" shrinkToFit="false"/>
      <protection locked="true" hidden="false"/>
    </xf>
    <xf numFmtId="164" fontId="6" fillId="6" borderId="2" xfId="0" applyFont="true" applyBorder="tru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10" fillId="6" borderId="6" xfId="0" applyFont="true" applyBorder="true" applyAlignment="true" applyProtection="false">
      <alignment horizontal="center" vertical="center" textRotation="0" wrapText="true" indent="0" shrinkToFit="false"/>
      <protection locked="true" hidden="false"/>
    </xf>
    <xf numFmtId="164" fontId="10" fillId="6" borderId="31" xfId="0" applyFont="true" applyBorder="true" applyAlignment="true" applyProtection="false">
      <alignment horizontal="center" vertical="center" textRotation="0" wrapText="true" indent="0" shrinkToFit="false"/>
      <protection locked="true" hidden="false"/>
    </xf>
    <xf numFmtId="164" fontId="10" fillId="6" borderId="7" xfId="0" applyFont="true" applyBorder="true" applyAlignment="true" applyProtection="false">
      <alignment horizontal="center" vertical="center" textRotation="0" wrapText="true" indent="0" shrinkToFit="false"/>
      <protection locked="true" hidden="false"/>
    </xf>
    <xf numFmtId="164" fontId="10" fillId="6" borderId="5" xfId="0" applyFont="true" applyBorder="true" applyAlignment="true" applyProtection="false">
      <alignment horizontal="center" vertical="center" textRotation="0" wrapText="true" indent="0" shrinkToFit="false"/>
      <protection locked="true" hidden="false"/>
    </xf>
    <xf numFmtId="164" fontId="26" fillId="4" borderId="8" xfId="0" applyFont="true" applyBorder="true" applyAlignment="true" applyProtection="false">
      <alignment horizontal="left" vertical="center" textRotation="0" wrapText="true" indent="0" shrinkToFit="false"/>
      <protection locked="true" hidden="false"/>
    </xf>
    <xf numFmtId="164" fontId="26" fillId="5" borderId="9" xfId="0" applyFont="true" applyBorder="true" applyAlignment="true" applyProtection="false">
      <alignment horizontal="center" vertical="center" textRotation="0" wrapText="true" indent="0" shrinkToFit="false"/>
      <protection locked="true" hidden="false"/>
    </xf>
    <xf numFmtId="164" fontId="26" fillId="5" borderId="10" xfId="0" applyFont="true" applyBorder="true" applyAlignment="true" applyProtection="false">
      <alignment horizontal="center" vertical="center" textRotation="0" wrapText="true" indent="0" shrinkToFit="false"/>
      <protection locked="true" hidden="false"/>
    </xf>
    <xf numFmtId="164" fontId="26" fillId="6" borderId="9" xfId="0" applyFont="true" applyBorder="true" applyAlignment="true" applyProtection="false">
      <alignment horizontal="center" vertical="center" textRotation="0" wrapText="true" indent="0" shrinkToFit="false"/>
      <protection locked="true" hidden="false"/>
    </xf>
    <xf numFmtId="164" fontId="26" fillId="6" borderId="32" xfId="0" applyFont="true" applyBorder="true" applyAlignment="true" applyProtection="false">
      <alignment horizontal="center" vertical="center" textRotation="0" wrapText="true" indent="0" shrinkToFit="false"/>
      <protection locked="true" hidden="false"/>
    </xf>
    <xf numFmtId="164" fontId="26" fillId="6" borderId="10" xfId="0" applyFont="true" applyBorder="true" applyAlignment="true" applyProtection="false">
      <alignment horizontal="center" vertical="center" textRotation="0" wrapText="true" indent="0" shrinkToFit="false"/>
      <protection locked="true" hidden="false"/>
    </xf>
    <xf numFmtId="164" fontId="26" fillId="6" borderId="33" xfId="0" applyFont="true" applyBorder="true" applyAlignment="true" applyProtection="false">
      <alignment horizontal="center" vertical="center" textRotation="0" wrapText="true" indent="0" shrinkToFit="false"/>
      <protection locked="true" hidden="false"/>
    </xf>
    <xf numFmtId="164" fontId="26" fillId="6" borderId="11" xfId="0" applyFont="true" applyBorder="true" applyAlignment="true" applyProtection="false">
      <alignment horizontal="center"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6" fontId="10" fillId="4" borderId="14" xfId="0" applyFont="true" applyBorder="true" applyAlignment="true" applyProtection="false">
      <alignment horizontal="left" vertical="bottom" textRotation="0" wrapText="false" indent="2" shrinkToFit="false"/>
      <protection locked="true" hidden="false"/>
    </xf>
    <xf numFmtId="166" fontId="12" fillId="6" borderId="15" xfId="0" applyFont="true" applyBorder="true" applyAlignment="true" applyProtection="false">
      <alignment horizontal="right" vertical="center" textRotation="0" wrapText="false" indent="2" shrinkToFit="false"/>
      <protection locked="true" hidden="false"/>
    </xf>
    <xf numFmtId="166" fontId="12" fillId="6" borderId="34" xfId="0" applyFont="true" applyBorder="true" applyAlignment="true" applyProtection="false">
      <alignment horizontal="right" vertical="center" textRotation="0" wrapText="false" indent="2" shrinkToFit="false"/>
      <protection locked="true" hidden="false"/>
    </xf>
    <xf numFmtId="166" fontId="6" fillId="6" borderId="16" xfId="19" applyFont="true" applyBorder="true" applyAlignment="true" applyProtection="true">
      <alignment horizontal="right" vertical="center" textRotation="0" wrapText="false" indent="2" shrinkToFit="false"/>
      <protection locked="true" hidden="false"/>
    </xf>
    <xf numFmtId="168" fontId="13" fillId="6" borderId="35" xfId="19" applyFont="true" applyBorder="true" applyAlignment="true" applyProtection="true">
      <alignment horizontal="general" vertical="bottom" textRotation="0" wrapText="false" indent="0" shrinkToFit="false"/>
      <protection locked="true" hidden="false"/>
    </xf>
    <xf numFmtId="166" fontId="10" fillId="6" borderId="15" xfId="0" applyFont="true" applyBorder="true" applyAlignment="true" applyProtection="false">
      <alignment horizontal="right" vertical="bottom" textRotation="0" wrapText="false" indent="2" shrinkToFit="false"/>
      <protection locked="true" hidden="false"/>
    </xf>
    <xf numFmtId="164" fontId="10" fillId="0" borderId="14" xfId="0" applyFont="true" applyBorder="true" applyAlignment="false" applyProtection="false">
      <alignment horizontal="general" vertical="bottom" textRotation="0" wrapText="false" indent="0" shrinkToFit="false"/>
      <protection locked="true" hidden="false"/>
    </xf>
    <xf numFmtId="166" fontId="12" fillId="6" borderId="20" xfId="0" applyFont="true" applyBorder="true" applyAlignment="true" applyProtection="false">
      <alignment horizontal="right" vertical="center" textRotation="0" wrapText="false" indent="2" shrinkToFit="false"/>
      <protection locked="true" hidden="false"/>
    </xf>
    <xf numFmtId="166" fontId="12" fillId="6" borderId="36" xfId="0" applyFont="true" applyBorder="true" applyAlignment="true" applyProtection="false">
      <alignment horizontal="right" vertical="center" textRotation="0" wrapText="false" indent="2" shrinkToFit="false"/>
      <protection locked="true" hidden="false"/>
    </xf>
    <xf numFmtId="166" fontId="6" fillId="6" borderId="21" xfId="19" applyFont="true" applyBorder="true" applyAlignment="true" applyProtection="true">
      <alignment horizontal="right" vertical="center" textRotation="0" wrapText="false" indent="2" shrinkToFit="false"/>
      <protection locked="true" hidden="false"/>
    </xf>
    <xf numFmtId="164" fontId="10" fillId="0" borderId="19" xfId="0" applyFont="true" applyBorder="true" applyAlignment="false" applyProtection="false">
      <alignment horizontal="general" vertical="bottom" textRotation="0" wrapText="false" indent="0" shrinkToFit="false"/>
      <protection locked="true" hidden="false"/>
    </xf>
    <xf numFmtId="166" fontId="6" fillId="4" borderId="8" xfId="0" applyFont="true" applyBorder="true" applyAlignment="true" applyProtection="false">
      <alignment horizontal="left" vertical="bottom" textRotation="0" wrapText="false" indent="2" shrinkToFit="false"/>
      <protection locked="true" hidden="false"/>
    </xf>
    <xf numFmtId="166" fontId="9" fillId="6" borderId="9" xfId="0" applyFont="true" applyBorder="true" applyAlignment="true" applyProtection="false">
      <alignment horizontal="right" vertical="center" textRotation="0" wrapText="false" indent="2" shrinkToFit="false"/>
      <protection locked="true" hidden="false"/>
    </xf>
    <xf numFmtId="166" fontId="9" fillId="6" borderId="32" xfId="0" applyFont="true" applyBorder="true" applyAlignment="true" applyProtection="false">
      <alignment horizontal="right" vertical="center" textRotation="0" wrapText="false" indent="2" shrinkToFit="false"/>
      <protection locked="true" hidden="false"/>
    </xf>
    <xf numFmtId="166" fontId="9" fillId="6" borderId="10" xfId="0" applyFont="true" applyBorder="true" applyAlignment="true" applyProtection="false">
      <alignment horizontal="right" vertical="center" textRotation="0" wrapText="false" indent="2" shrinkToFit="false"/>
      <protection locked="true" hidden="false"/>
    </xf>
    <xf numFmtId="168" fontId="15" fillId="6" borderId="8" xfId="19" applyFont="true" applyBorder="true" applyAlignment="true" applyProtection="true">
      <alignment horizontal="general" vertical="bottom" textRotation="0" wrapText="false" indent="0" shrinkToFit="false"/>
      <protection locked="true" hidden="false"/>
    </xf>
    <xf numFmtId="166" fontId="6" fillId="6" borderId="9" xfId="0" applyFont="true" applyBorder="true" applyAlignment="true" applyProtection="false">
      <alignment horizontal="right" vertical="bottom" textRotation="0" wrapText="false" indent="2"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12" fillId="6" borderId="24" xfId="0" applyFont="true" applyBorder="true" applyAlignment="true" applyProtection="false">
      <alignment horizontal="right" vertical="center" textRotation="0" wrapText="false" indent="2" shrinkToFit="false"/>
      <protection locked="true" hidden="false"/>
    </xf>
    <xf numFmtId="164" fontId="10" fillId="0" borderId="30" xfId="0" applyFont="true" applyBorder="true" applyAlignment="false" applyProtection="false">
      <alignment horizontal="general" vertical="bottom" textRotation="0" wrapText="false" indent="0" shrinkToFit="false"/>
      <protection locked="true" hidden="false"/>
    </xf>
    <xf numFmtId="164" fontId="6" fillId="3" borderId="3" xfId="0" applyFont="true" applyBorder="true" applyAlignment="true" applyProtection="false">
      <alignment horizontal="center" vertical="center" textRotation="0" wrapText="false" indent="0" shrinkToFit="false"/>
      <protection locked="true" hidden="false"/>
    </xf>
    <xf numFmtId="166" fontId="9" fillId="6" borderId="37" xfId="0" applyFont="true" applyBorder="true" applyAlignment="true" applyProtection="false">
      <alignment horizontal="right" vertical="center" textRotation="0" wrapText="false" indent="2" shrinkToFit="false"/>
      <protection locked="true" hidden="false"/>
    </xf>
    <xf numFmtId="166" fontId="9" fillId="6" borderId="38" xfId="0" applyFont="true" applyBorder="true" applyAlignment="true" applyProtection="false">
      <alignment horizontal="right" vertical="center" textRotation="0" wrapText="false" indent="2" shrinkToFit="false"/>
      <protection locked="true" hidden="false"/>
    </xf>
    <xf numFmtId="166" fontId="9" fillId="6" borderId="39" xfId="0" applyFont="true" applyBorder="true" applyAlignment="true" applyProtection="false">
      <alignment horizontal="right" vertical="center" textRotation="0" wrapText="false" indent="2" shrinkToFit="false"/>
      <protection locked="true" hidden="false"/>
    </xf>
    <xf numFmtId="168" fontId="15" fillId="6" borderId="3" xfId="19" applyFont="true" applyBorder="true" applyAlignment="true" applyProtection="true">
      <alignment horizontal="general" vertical="center" textRotation="0" wrapText="false" indent="0" shrinkToFit="false"/>
      <protection locked="true" hidden="false"/>
    </xf>
    <xf numFmtId="166" fontId="6" fillId="6" borderId="3" xfId="0" applyFont="true" applyBorder="true" applyAlignment="true" applyProtection="false">
      <alignment horizontal="right" vertical="center" textRotation="0" wrapText="false" indent="2" shrinkToFit="false"/>
      <protection locked="true" hidden="false"/>
    </xf>
    <xf numFmtId="164" fontId="6" fillId="3" borderId="3" xfId="0" applyFont="true" applyBorder="true" applyAlignment="true" applyProtection="false">
      <alignment horizontal="right" vertical="center" textRotation="0" wrapText="false" indent="2" shrinkToFit="false"/>
      <protection locked="true" hidden="false"/>
    </xf>
    <xf numFmtId="164" fontId="6" fillId="3" borderId="29" xfId="0" applyFont="true" applyBorder="true" applyAlignment="true" applyProtection="false">
      <alignment horizontal="center" vertical="center" textRotation="0" wrapText="false" indent="0" shrinkToFit="false"/>
      <protection locked="true" hidden="false"/>
    </xf>
    <xf numFmtId="166" fontId="6" fillId="3" borderId="40" xfId="0" applyFont="true" applyBorder="true" applyAlignment="true" applyProtection="false">
      <alignment horizontal="right" vertical="center" textRotation="0" wrapText="false" indent="2" shrinkToFit="false"/>
      <protection locked="true" hidden="false"/>
    </xf>
    <xf numFmtId="166" fontId="9" fillId="3" borderId="40" xfId="0" applyFont="true" applyBorder="true" applyAlignment="true" applyProtection="false">
      <alignment horizontal="right" vertical="center" textRotation="0" wrapText="false" indent="2" shrinkToFit="false"/>
      <protection locked="true" hidden="false"/>
    </xf>
    <xf numFmtId="168" fontId="15" fillId="3" borderId="28" xfId="19" applyFont="true" applyBorder="true" applyAlignment="true" applyProtection="true">
      <alignment horizontal="general" vertical="center" textRotation="0" wrapText="false" indent="0" shrinkToFit="false"/>
      <protection locked="true" hidden="false"/>
    </xf>
    <xf numFmtId="166" fontId="9" fillId="3" borderId="37" xfId="0" applyFont="true" applyBorder="true" applyAlignment="true" applyProtection="false">
      <alignment horizontal="right" vertical="center" textRotation="0" wrapText="false" indent="2" shrinkToFit="false"/>
      <protection locked="true" hidden="false"/>
    </xf>
    <xf numFmtId="166" fontId="9" fillId="3" borderId="41" xfId="0" applyFont="true" applyBorder="true" applyAlignment="true" applyProtection="false">
      <alignment horizontal="right" vertical="center" textRotation="0" wrapText="false" indent="2" shrinkToFit="false"/>
      <protection locked="true" hidden="false"/>
    </xf>
    <xf numFmtId="166" fontId="9" fillId="3" borderId="42" xfId="0" applyFont="true" applyBorder="true" applyAlignment="true" applyProtection="false">
      <alignment horizontal="right" vertical="center" textRotation="0" wrapText="false" indent="2" shrinkToFit="false"/>
      <protection locked="true" hidden="false"/>
    </xf>
    <xf numFmtId="168" fontId="15" fillId="3" borderId="3" xfId="19" applyFont="true" applyBorder="true" applyAlignment="true" applyProtection="true">
      <alignment horizontal="general" vertical="center" textRotation="0" wrapText="false" indent="0" shrinkToFit="false"/>
      <protection locked="true" hidden="false"/>
    </xf>
    <xf numFmtId="166" fontId="6" fillId="3" borderId="3" xfId="0" applyFont="true" applyBorder="true" applyAlignment="true" applyProtection="false">
      <alignment horizontal="right" vertical="center" textRotation="0" wrapText="false" indent="2" shrinkToFit="false"/>
      <protection locked="true" hidden="false"/>
    </xf>
    <xf numFmtId="164" fontId="15" fillId="3" borderId="29" xfId="0" applyFont="true" applyBorder="true" applyAlignment="true" applyProtection="false">
      <alignment horizontal="center" vertical="center" textRotation="0" wrapText="false" indent="0" shrinkToFit="false"/>
      <protection locked="true" hidden="false"/>
    </xf>
    <xf numFmtId="166" fontId="15" fillId="3" borderId="40" xfId="0" applyFont="true" applyBorder="true" applyAlignment="true" applyProtection="false">
      <alignment horizontal="right" vertical="center" textRotation="0" wrapText="false" indent="2" shrinkToFit="false"/>
      <protection locked="true" hidden="false"/>
    </xf>
    <xf numFmtId="166" fontId="27" fillId="3" borderId="40" xfId="0" applyFont="true" applyBorder="true" applyAlignment="true" applyProtection="false">
      <alignment horizontal="right" vertical="center" textRotation="0" wrapText="false" indent="2" shrinkToFit="false"/>
      <protection locked="true" hidden="false"/>
    </xf>
    <xf numFmtId="168" fontId="15" fillId="3" borderId="12" xfId="19" applyFont="true" applyBorder="true" applyAlignment="true" applyProtection="true">
      <alignment horizontal="general" vertical="center" textRotation="0" wrapText="false" indent="0" shrinkToFit="false"/>
      <protection locked="true" hidden="false"/>
    </xf>
    <xf numFmtId="168" fontId="27" fillId="3" borderId="37" xfId="0" applyFont="true" applyBorder="true" applyAlignment="true" applyProtection="false">
      <alignment horizontal="right" vertical="center" textRotation="0" wrapText="false" indent="2" shrinkToFit="false"/>
      <protection locked="true" hidden="false"/>
    </xf>
    <xf numFmtId="168" fontId="27" fillId="3" borderId="38" xfId="0" applyFont="true" applyBorder="true" applyAlignment="true" applyProtection="false">
      <alignment horizontal="right" vertical="center" textRotation="0" wrapText="false" indent="2" shrinkToFit="false"/>
      <protection locked="true" hidden="false"/>
    </xf>
    <xf numFmtId="168" fontId="27" fillId="3" borderId="39" xfId="0" applyFont="true" applyBorder="true" applyAlignment="true" applyProtection="false">
      <alignment horizontal="right" vertical="center" textRotation="0" wrapText="false" indent="2" shrinkToFit="false"/>
      <protection locked="true" hidden="false"/>
    </xf>
    <xf numFmtId="166" fontId="15" fillId="3" borderId="3" xfId="0" applyFont="true" applyBorder="true" applyAlignment="true" applyProtection="false">
      <alignment horizontal="right" vertical="center" textRotation="0" wrapText="false" indent="2" shrinkToFit="false"/>
      <protection locked="true" hidden="false"/>
    </xf>
    <xf numFmtId="164" fontId="15" fillId="3" borderId="3" xfId="0" applyFont="true" applyBorder="true" applyAlignment="true" applyProtection="false">
      <alignment horizontal="right" vertical="center" textRotation="0" wrapText="false" indent="2" shrinkToFit="false"/>
      <protection locked="true" hidden="false"/>
    </xf>
    <xf numFmtId="164" fontId="6" fillId="7" borderId="3" xfId="0" applyFont="true" applyBorder="true" applyAlignment="true" applyProtection="false">
      <alignment horizontal="general" vertical="center" textRotation="0" wrapText="true" indent="0" shrinkToFit="false"/>
      <protection locked="true" hidden="false"/>
    </xf>
    <xf numFmtId="164" fontId="10" fillId="7" borderId="39" xfId="0" applyFont="true" applyBorder="true" applyAlignment="true" applyProtection="false">
      <alignment horizontal="center" vertical="center" textRotation="0" wrapText="true" indent="0" shrinkToFit="false"/>
      <protection locked="true" hidden="false"/>
    </xf>
    <xf numFmtId="164" fontId="10" fillId="7" borderId="3" xfId="0" applyFont="true" applyBorder="true" applyAlignment="true" applyProtection="false">
      <alignment horizontal="center" vertical="center" textRotation="0" wrapText="true" indent="0" shrinkToFit="false"/>
      <protection locked="true" hidden="false"/>
    </xf>
    <xf numFmtId="166" fontId="10" fillId="0" borderId="14" xfId="0" applyFont="true" applyBorder="true" applyAlignment="true" applyProtection="false">
      <alignment horizontal="right" vertical="bottom" textRotation="0" wrapText="false" indent="2" shrinkToFit="false"/>
      <protection locked="true" hidden="false"/>
    </xf>
    <xf numFmtId="166" fontId="6" fillId="7" borderId="21" xfId="19" applyFont="true" applyBorder="true" applyAlignment="true" applyProtection="true">
      <alignment horizontal="right" vertical="center" textRotation="0" wrapText="false" indent="2" shrinkToFit="false"/>
      <protection locked="true" hidden="false"/>
    </xf>
    <xf numFmtId="168" fontId="13" fillId="7" borderId="14" xfId="19" applyFont="true" applyBorder="true" applyAlignment="true" applyProtection="true">
      <alignment horizontal="general" vertical="bottom" textRotation="0" wrapText="false" indent="0" shrinkToFit="false"/>
      <protection locked="true" hidden="false"/>
    </xf>
    <xf numFmtId="164" fontId="10" fillId="0" borderId="8" xfId="0" applyFont="true" applyBorder="true" applyAlignment="false" applyProtection="false">
      <alignment horizontal="general" vertical="bottom" textRotation="0" wrapText="false" indent="0" shrinkToFit="false"/>
      <protection locked="true" hidden="false"/>
    </xf>
    <xf numFmtId="166" fontId="10" fillId="0" borderId="8" xfId="0" applyFont="true" applyBorder="true" applyAlignment="true" applyProtection="false">
      <alignment horizontal="right" vertical="bottom" textRotation="0" wrapText="false" indent="2" shrinkToFit="false"/>
      <protection locked="true" hidden="false"/>
    </xf>
    <xf numFmtId="166" fontId="6" fillId="7" borderId="10" xfId="19" applyFont="true" applyBorder="true" applyAlignment="true" applyProtection="true">
      <alignment horizontal="right" vertical="center" textRotation="0" wrapText="false" indent="2" shrinkToFit="false"/>
      <protection locked="true" hidden="false"/>
    </xf>
    <xf numFmtId="168" fontId="13" fillId="7" borderId="8" xfId="19" applyFont="true" applyBorder="true" applyAlignment="true" applyProtection="true">
      <alignment horizontal="general" vertical="bottom" textRotation="0" wrapText="false" indent="0" shrinkToFit="false"/>
      <protection locked="true" hidden="false"/>
    </xf>
    <xf numFmtId="166" fontId="6" fillId="7" borderId="16" xfId="19" applyFont="true" applyBorder="true" applyAlignment="true" applyProtection="true">
      <alignment horizontal="right" vertical="center" textRotation="0" wrapText="false" indent="2" shrinkToFit="false"/>
      <protection locked="true" hidden="false"/>
    </xf>
    <xf numFmtId="164" fontId="6" fillId="3" borderId="29"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29" fillId="5" borderId="37" xfId="0" applyFont="true" applyBorder="true" applyAlignment="true" applyProtection="false">
      <alignment horizontal="center" vertical="center" textRotation="0" wrapText="true" indent="0" shrinkToFit="false"/>
      <protection locked="true" hidden="false"/>
    </xf>
    <xf numFmtId="164" fontId="29" fillId="5" borderId="39" xfId="0" applyFont="true" applyBorder="true" applyAlignment="true" applyProtection="false">
      <alignment horizontal="center" vertical="center" textRotation="0" wrapText="true" indent="0" shrinkToFit="false"/>
      <protection locked="true" hidden="false"/>
    </xf>
    <xf numFmtId="166" fontId="12" fillId="4" borderId="14" xfId="0" applyFont="true" applyBorder="true" applyAlignment="true" applyProtection="false">
      <alignment horizontal="right" vertical="bottom" textRotation="0" wrapText="false" indent="2" shrinkToFit="false"/>
      <protection locked="true" hidden="false"/>
    </xf>
    <xf numFmtId="171" fontId="12" fillId="5" borderId="24" xfId="0" applyFont="true" applyBorder="true" applyAlignment="true" applyProtection="false">
      <alignment horizontal="right" vertical="center" textRotation="0" wrapText="false" indent="0" shrinkToFit="false"/>
      <protection locked="true" hidden="false"/>
    </xf>
    <xf numFmtId="171" fontId="12" fillId="8" borderId="43" xfId="0" applyFont="true" applyBorder="true" applyAlignment="true" applyProtection="false">
      <alignment horizontal="right" vertical="center" textRotation="0" wrapText="false" indent="0" shrinkToFit="false"/>
      <protection locked="true" hidden="false"/>
    </xf>
    <xf numFmtId="166" fontId="12" fillId="5" borderId="15" xfId="0" applyFont="true" applyBorder="true" applyAlignment="true" applyProtection="false">
      <alignment horizontal="right" vertical="center" textRotation="0" wrapText="false" indent="2" shrinkToFit="false"/>
      <protection locked="true" hidden="false"/>
    </xf>
    <xf numFmtId="166" fontId="12" fillId="5" borderId="16" xfId="0" applyFont="true" applyBorder="true" applyAlignment="true" applyProtection="false">
      <alignment horizontal="right" vertical="center" textRotation="0" wrapText="false" indent="0" shrinkToFit="false"/>
      <protection locked="true" hidden="false"/>
    </xf>
    <xf numFmtId="166" fontId="12" fillId="5" borderId="24" xfId="0" applyFont="true" applyBorder="true" applyAlignment="true" applyProtection="false">
      <alignment horizontal="right" vertical="center" textRotation="0" wrapText="false" indent="0" shrinkToFit="false"/>
      <protection locked="true" hidden="false"/>
    </xf>
    <xf numFmtId="171" fontId="12" fillId="5" borderId="20" xfId="0" applyFont="true" applyBorder="true" applyAlignment="true" applyProtection="false">
      <alignment horizontal="right" vertical="center" textRotation="0" wrapText="false" indent="0" shrinkToFit="false"/>
      <protection locked="true" hidden="false"/>
    </xf>
    <xf numFmtId="171" fontId="12" fillId="8" borderId="21" xfId="0" applyFont="true" applyBorder="true" applyAlignment="true" applyProtection="false">
      <alignment horizontal="right" vertical="center" textRotation="0" wrapText="false" indent="0" shrinkToFit="false"/>
      <protection locked="true" hidden="false"/>
    </xf>
    <xf numFmtId="171" fontId="12" fillId="5" borderId="15" xfId="0" applyFont="true" applyBorder="true" applyAlignment="true" applyProtection="false">
      <alignment horizontal="right" vertical="center" textRotation="0" wrapText="false" indent="0" shrinkToFit="false"/>
      <protection locked="true" hidden="false"/>
    </xf>
    <xf numFmtId="171" fontId="12" fillId="8" borderId="16" xfId="0" applyFont="true" applyBorder="true" applyAlignment="true" applyProtection="false">
      <alignment horizontal="right" vertical="center" textRotation="0" wrapText="false" indent="0" shrinkToFit="false"/>
      <protection locked="true" hidden="false"/>
    </xf>
    <xf numFmtId="166" fontId="12" fillId="5" borderId="20" xfId="0" applyFont="true" applyBorder="true" applyAlignment="true" applyProtection="false">
      <alignment horizontal="right" vertical="center" textRotation="0" wrapText="false" indent="2" shrinkToFit="false"/>
      <protection locked="true" hidden="false"/>
    </xf>
    <xf numFmtId="166" fontId="12" fillId="5" borderId="21" xfId="0" applyFont="true" applyBorder="true" applyAlignment="true" applyProtection="false">
      <alignment horizontal="right" vertical="center" textRotation="0" wrapText="false" indent="0" shrinkToFit="false"/>
      <protection locked="true" hidden="false"/>
    </xf>
    <xf numFmtId="166" fontId="12" fillId="5" borderId="15" xfId="0" applyFont="true" applyBorder="true" applyAlignment="true" applyProtection="false">
      <alignment horizontal="right" vertical="center" textRotation="0" wrapText="false" indent="0" shrinkToFit="false"/>
      <protection locked="true" hidden="false"/>
    </xf>
    <xf numFmtId="166" fontId="9" fillId="4" borderId="8" xfId="0" applyFont="true" applyBorder="true" applyAlignment="true" applyProtection="false">
      <alignment horizontal="right" vertical="bottom" textRotation="0" wrapText="false" indent="2" shrinkToFit="false"/>
      <protection locked="true" hidden="false"/>
    </xf>
    <xf numFmtId="171" fontId="9" fillId="5" borderId="9" xfId="0" applyFont="true" applyBorder="true" applyAlignment="true" applyProtection="false">
      <alignment horizontal="right" vertical="center" textRotation="0" wrapText="false" indent="0" shrinkToFit="false"/>
      <protection locked="true" hidden="false"/>
    </xf>
    <xf numFmtId="171" fontId="9" fillId="8" borderId="10" xfId="0" applyFont="true" applyBorder="true" applyAlignment="true" applyProtection="false">
      <alignment horizontal="right" vertical="center" textRotation="0" wrapText="false" indent="0" shrinkToFit="false"/>
      <protection locked="true" hidden="false"/>
    </xf>
    <xf numFmtId="166" fontId="9" fillId="5" borderId="9" xfId="0" applyFont="true" applyBorder="true" applyAlignment="true" applyProtection="false">
      <alignment horizontal="right" vertical="center" textRotation="0" wrapText="false" indent="2" shrinkToFit="false"/>
      <protection locked="true" hidden="false"/>
    </xf>
    <xf numFmtId="166" fontId="9" fillId="5" borderId="10" xfId="0" applyFont="true" applyBorder="true" applyAlignment="true" applyProtection="false">
      <alignment horizontal="right" vertical="center" textRotation="0" wrapText="false" indent="0" shrinkToFit="false"/>
      <protection locked="true" hidden="false"/>
    </xf>
    <xf numFmtId="166" fontId="9" fillId="5" borderId="9" xfId="0" applyFont="true" applyBorder="true" applyAlignment="true" applyProtection="false">
      <alignment horizontal="right" vertical="center" textRotation="0" wrapText="false" indent="0" shrinkToFit="false"/>
      <protection locked="true" hidden="false"/>
    </xf>
    <xf numFmtId="166" fontId="12" fillId="5" borderId="24" xfId="0" applyFont="true" applyBorder="true" applyAlignment="true" applyProtection="false">
      <alignment horizontal="right" vertical="center" textRotation="0" wrapText="false" indent="2" shrinkToFit="false"/>
      <protection locked="true" hidden="false"/>
    </xf>
    <xf numFmtId="166" fontId="9" fillId="4" borderId="3" xfId="0" applyFont="true" applyBorder="true" applyAlignment="true" applyProtection="false">
      <alignment horizontal="right" vertical="center" textRotation="0" wrapText="false" indent="2" shrinkToFit="false"/>
      <protection locked="true" hidden="false"/>
    </xf>
    <xf numFmtId="171" fontId="9" fillId="5" borderId="37" xfId="0" applyFont="true" applyBorder="true" applyAlignment="true" applyProtection="false">
      <alignment horizontal="right" vertical="center" textRotation="0" wrapText="false" indent="0" shrinkToFit="false"/>
      <protection locked="true" hidden="false"/>
    </xf>
    <xf numFmtId="171" fontId="9" fillId="5" borderId="42" xfId="0" applyFont="true" applyBorder="true" applyAlignment="true" applyProtection="false">
      <alignment horizontal="right" vertical="center" textRotation="0" wrapText="false" indent="0" shrinkToFit="false"/>
      <protection locked="true" hidden="false"/>
    </xf>
    <xf numFmtId="166" fontId="9" fillId="5" borderId="37" xfId="0" applyFont="true" applyBorder="true" applyAlignment="true" applyProtection="false">
      <alignment horizontal="right" vertical="center" textRotation="0" wrapText="false" indent="2" shrinkToFit="false"/>
      <protection locked="true" hidden="false"/>
    </xf>
    <xf numFmtId="166" fontId="9" fillId="5" borderId="42" xfId="0" applyFont="true" applyBorder="true" applyAlignment="true" applyProtection="false">
      <alignment horizontal="right" vertical="center" textRotation="0" wrapText="false" indent="0" shrinkToFit="false"/>
      <protection locked="true" hidden="false"/>
    </xf>
    <xf numFmtId="166" fontId="9" fillId="5" borderId="37" xfId="0" applyFont="true" applyBorder="true" applyAlignment="true" applyProtection="false">
      <alignment horizontal="right" vertical="center" textRotation="0" wrapText="false" indent="0" shrinkToFit="false"/>
      <protection locked="true" hidden="false"/>
    </xf>
    <xf numFmtId="164" fontId="15" fillId="3" borderId="3" xfId="0" applyFont="true" applyBorder="true" applyAlignment="true" applyProtection="false">
      <alignment horizontal="center" vertical="center" textRotation="0" wrapText="false" indent="0" shrinkToFit="false"/>
      <protection locked="true" hidden="false"/>
    </xf>
    <xf numFmtId="172" fontId="27" fillId="5" borderId="3" xfId="19" applyFont="true" applyBorder="true" applyAlignment="true" applyProtection="true">
      <alignment horizontal="center" vertical="center" textRotation="0" wrapText="false" indent="0" shrinkToFit="false"/>
      <protection locked="true" hidden="false"/>
    </xf>
    <xf numFmtId="172" fontId="27" fillId="3" borderId="3" xfId="19" applyFont="true" applyBorder="true" applyAlignment="true" applyProtection="true">
      <alignment horizontal="center" vertical="center"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30" fillId="9"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6" fillId="5" borderId="4" xfId="0" applyFont="true" applyBorder="true" applyAlignment="true" applyProtection="false">
      <alignment horizontal="center" vertical="center" textRotation="0" wrapText="true" indent="0" shrinkToFit="false"/>
      <protection locked="true" hidden="false"/>
    </xf>
    <xf numFmtId="164" fontId="10" fillId="3" borderId="6" xfId="0" applyFont="true" applyBorder="true" applyAlignment="true" applyProtection="false">
      <alignment horizontal="center" vertical="center" textRotation="0" wrapText="true" indent="0" shrinkToFit="false"/>
      <protection locked="true" hidden="false"/>
    </xf>
    <xf numFmtId="164" fontId="10" fillId="3" borderId="31" xfId="0" applyFont="true" applyBorder="true" applyAlignment="true" applyProtection="false">
      <alignment horizontal="center" vertical="center" textRotation="0" wrapText="true" indent="0" shrinkToFit="false"/>
      <protection locked="true" hidden="false"/>
    </xf>
    <xf numFmtId="164" fontId="10" fillId="3" borderId="7" xfId="0" applyFont="true" applyBorder="true" applyAlignment="true" applyProtection="false">
      <alignment horizontal="center" vertical="center" textRotation="0" wrapText="true" indent="0" shrinkToFit="false"/>
      <protection locked="true" hidden="false"/>
    </xf>
    <xf numFmtId="164" fontId="10" fillId="3" borderId="5" xfId="0" applyFont="true" applyBorder="true" applyAlignment="true" applyProtection="false">
      <alignment horizontal="center" vertical="center" textRotation="0" wrapText="true" indent="0" shrinkToFit="false"/>
      <protection locked="true" hidden="false"/>
    </xf>
    <xf numFmtId="164" fontId="26" fillId="4" borderId="8" xfId="0" applyFont="true" applyBorder="true" applyAlignment="true" applyProtection="false">
      <alignment horizontal="center" vertical="center" textRotation="0" wrapText="true" indent="0" shrinkToFit="false"/>
      <protection locked="true" hidden="false"/>
    </xf>
    <xf numFmtId="164" fontId="26" fillId="4" borderId="11" xfId="0" applyFont="true" applyBorder="true" applyAlignment="true" applyProtection="false">
      <alignment horizontal="center" vertical="center" textRotation="0" wrapText="true" indent="0" shrinkToFit="false"/>
      <protection locked="true" hidden="false"/>
    </xf>
    <xf numFmtId="164" fontId="26" fillId="5" borderId="11" xfId="0" applyFont="true" applyBorder="true" applyAlignment="true" applyProtection="false">
      <alignment horizontal="center" vertical="center" textRotation="0" wrapText="true" indent="0" shrinkToFit="false"/>
      <protection locked="true" hidden="false"/>
    </xf>
    <xf numFmtId="164" fontId="26" fillId="3" borderId="9" xfId="0" applyFont="true" applyBorder="true" applyAlignment="true" applyProtection="false">
      <alignment horizontal="center" vertical="center" textRotation="0" wrapText="true" indent="0" shrinkToFit="false"/>
      <protection locked="true" hidden="false"/>
    </xf>
    <xf numFmtId="164" fontId="26" fillId="3" borderId="32" xfId="0" applyFont="true" applyBorder="true" applyAlignment="true" applyProtection="false">
      <alignment horizontal="center" vertical="center" textRotation="0" wrapText="true" indent="0" shrinkToFit="false"/>
      <protection locked="true" hidden="false"/>
    </xf>
    <xf numFmtId="164" fontId="26" fillId="3" borderId="10" xfId="0" applyFont="true" applyBorder="true" applyAlignment="true" applyProtection="false">
      <alignment horizontal="center" vertical="center" textRotation="0" wrapText="true" indent="0" shrinkToFit="false"/>
      <protection locked="true" hidden="false"/>
    </xf>
    <xf numFmtId="164" fontId="26" fillId="3" borderId="33" xfId="0" applyFont="true" applyBorder="true" applyAlignment="true" applyProtection="false">
      <alignment horizontal="center" vertical="center" textRotation="0" wrapText="true" indent="0" shrinkToFit="false"/>
      <protection locked="true" hidden="false"/>
    </xf>
    <xf numFmtId="164" fontId="26" fillId="3" borderId="11" xfId="0" applyFont="true" applyBorder="true" applyAlignment="true" applyProtection="false">
      <alignment horizontal="center" vertical="center" textRotation="0" wrapText="true" indent="0" shrinkToFit="false"/>
      <protection locked="true" hidden="false"/>
    </xf>
    <xf numFmtId="164" fontId="10" fillId="4" borderId="14" xfId="0" applyFont="true" applyBorder="true" applyAlignment="true" applyProtection="false">
      <alignment horizontal="general" vertical="center" textRotation="0" wrapText="false" indent="0" shrinkToFit="false"/>
      <protection locked="true" hidden="false"/>
    </xf>
    <xf numFmtId="166" fontId="10" fillId="4" borderId="14" xfId="0" applyFont="true" applyBorder="true" applyAlignment="true" applyProtection="false">
      <alignment horizontal="right" vertical="center" textRotation="0" wrapText="false" indent="2" shrinkToFit="false"/>
      <protection locked="true" hidden="false"/>
    </xf>
    <xf numFmtId="166" fontId="12" fillId="4" borderId="14" xfId="0" applyFont="true" applyBorder="true" applyAlignment="true" applyProtection="false">
      <alignment horizontal="right" vertical="center" textRotation="0" wrapText="false" indent="2" shrinkToFit="false"/>
      <protection locked="true" hidden="false"/>
    </xf>
    <xf numFmtId="166" fontId="12" fillId="7" borderId="15" xfId="0" applyFont="true" applyBorder="true" applyAlignment="true" applyProtection="false">
      <alignment horizontal="right" vertical="center" textRotation="0" wrapText="false" indent="2" shrinkToFit="false"/>
      <protection locked="true" hidden="false"/>
    </xf>
    <xf numFmtId="166" fontId="12" fillId="7" borderId="34" xfId="0" applyFont="true" applyBorder="true" applyAlignment="true" applyProtection="false">
      <alignment horizontal="right" vertical="center" textRotation="0" wrapText="false" indent="2" shrinkToFit="false"/>
      <protection locked="true" hidden="false"/>
    </xf>
    <xf numFmtId="168" fontId="13" fillId="7" borderId="35" xfId="19" applyFont="true" applyBorder="true" applyAlignment="true" applyProtection="true">
      <alignment horizontal="right" vertical="center" textRotation="0" wrapText="false" indent="2" shrinkToFit="false"/>
      <protection locked="true" hidden="false"/>
    </xf>
    <xf numFmtId="166" fontId="10" fillId="7" borderId="15" xfId="0" applyFont="true" applyBorder="true" applyAlignment="true" applyProtection="false">
      <alignment horizontal="right" vertical="center" textRotation="0" wrapText="false" indent="2" shrinkToFit="false"/>
      <protection locked="true" hidden="false"/>
    </xf>
    <xf numFmtId="164" fontId="10" fillId="4" borderId="19" xfId="0" applyFont="true" applyBorder="true" applyAlignment="true" applyProtection="false">
      <alignment horizontal="general" vertical="center" textRotation="0" wrapText="false" indent="0" shrinkToFit="false"/>
      <protection locked="true" hidden="false"/>
    </xf>
    <xf numFmtId="166" fontId="12" fillId="7" borderId="20" xfId="0" applyFont="true" applyBorder="true" applyAlignment="true" applyProtection="false">
      <alignment horizontal="right" vertical="center" textRotation="0" wrapText="false" indent="2" shrinkToFit="false"/>
      <protection locked="true" hidden="false"/>
    </xf>
    <xf numFmtId="166" fontId="12" fillId="7" borderId="36" xfId="0" applyFont="true" applyBorder="true" applyAlignment="true" applyProtection="false">
      <alignment horizontal="right" vertical="center" textRotation="0" wrapText="false" indent="2" shrinkToFit="false"/>
      <protection locked="true" hidden="false"/>
    </xf>
    <xf numFmtId="164" fontId="6" fillId="4" borderId="8" xfId="0" applyFont="true" applyBorder="true" applyAlignment="true" applyProtection="false">
      <alignment horizontal="general" vertical="center" textRotation="0" wrapText="false" indent="0" shrinkToFit="false"/>
      <protection locked="true" hidden="false"/>
    </xf>
    <xf numFmtId="164" fontId="10" fillId="4" borderId="8" xfId="0" applyFont="true" applyBorder="true" applyAlignment="true" applyProtection="false">
      <alignment horizontal="general" vertical="center" textRotation="0" wrapText="false" indent="0" shrinkToFit="false"/>
      <protection locked="true" hidden="false"/>
    </xf>
    <xf numFmtId="166" fontId="6" fillId="4" borderId="8" xfId="0" applyFont="true" applyBorder="true" applyAlignment="true" applyProtection="false">
      <alignment horizontal="right" vertical="center" textRotation="0" wrapText="false" indent="2" shrinkToFit="false"/>
      <protection locked="true" hidden="false"/>
    </xf>
    <xf numFmtId="166" fontId="9" fillId="4" borderId="8" xfId="0" applyFont="true" applyBorder="true" applyAlignment="true" applyProtection="false">
      <alignment horizontal="right" vertical="center" textRotation="0" wrapText="false" indent="2" shrinkToFit="false"/>
      <protection locked="true" hidden="false"/>
    </xf>
    <xf numFmtId="166" fontId="9" fillId="7" borderId="9" xfId="0" applyFont="true" applyBorder="true" applyAlignment="true" applyProtection="false">
      <alignment horizontal="right" vertical="center" textRotation="0" wrapText="false" indent="2" shrinkToFit="false"/>
      <protection locked="true" hidden="false"/>
    </xf>
    <xf numFmtId="166" fontId="9" fillId="7" borderId="32" xfId="0" applyFont="true" applyBorder="true" applyAlignment="true" applyProtection="false">
      <alignment horizontal="right" vertical="center" textRotation="0" wrapText="false" indent="2" shrinkToFit="false"/>
      <protection locked="true" hidden="false"/>
    </xf>
    <xf numFmtId="166" fontId="9" fillId="7" borderId="10" xfId="0" applyFont="true" applyBorder="true" applyAlignment="true" applyProtection="false">
      <alignment horizontal="right" vertical="center" textRotation="0" wrapText="false" indent="2" shrinkToFit="false"/>
      <protection locked="true" hidden="false"/>
    </xf>
    <xf numFmtId="168" fontId="15" fillId="7" borderId="8" xfId="19" applyFont="true" applyBorder="true" applyAlignment="true" applyProtection="true">
      <alignment horizontal="right" vertical="center" textRotation="0" wrapText="false" indent="2" shrinkToFit="false"/>
      <protection locked="true" hidden="false"/>
    </xf>
    <xf numFmtId="166" fontId="6" fillId="7" borderId="9" xfId="0" applyFont="true" applyBorder="true" applyAlignment="true" applyProtection="false">
      <alignment horizontal="right" vertical="center" textRotation="0" wrapText="false" indent="2" shrinkToFit="false"/>
      <protection locked="true" hidden="false"/>
    </xf>
    <xf numFmtId="166" fontId="12" fillId="7" borderId="24" xfId="0" applyFont="true" applyBorder="true" applyAlignment="true" applyProtection="false">
      <alignment horizontal="right" vertical="center" textRotation="0" wrapText="false" indent="2" shrinkToFit="false"/>
      <protection locked="true" hidden="false"/>
    </xf>
    <xf numFmtId="164" fontId="6" fillId="5" borderId="3" xfId="0" applyFont="true" applyBorder="true" applyAlignment="true" applyProtection="false">
      <alignment horizontal="center" vertical="center" textRotation="0" wrapText="false" indent="0" shrinkToFit="false"/>
      <protection locked="true" hidden="false"/>
    </xf>
    <xf numFmtId="164" fontId="6" fillId="5" borderId="28" xfId="0" applyFont="true" applyBorder="true" applyAlignment="true" applyProtection="false">
      <alignment horizontal="center" vertical="center" textRotation="0" wrapText="false" indent="0" shrinkToFit="false"/>
      <protection locked="true" hidden="false"/>
    </xf>
    <xf numFmtId="166" fontId="9" fillId="3" borderId="44" xfId="0" applyFont="true" applyBorder="true" applyAlignment="true" applyProtection="false">
      <alignment horizontal="right" vertical="center" textRotation="0" wrapText="false" indent="2" shrinkToFit="false"/>
      <protection locked="true" hidden="false"/>
    </xf>
    <xf numFmtId="166" fontId="9" fillId="3" borderId="39" xfId="0" applyFont="true" applyBorder="true" applyAlignment="true" applyProtection="false">
      <alignment horizontal="right" vertical="center" textRotation="0" wrapText="false" indent="2" shrinkToFit="false"/>
      <protection locked="true" hidden="false"/>
    </xf>
    <xf numFmtId="168" fontId="15" fillId="3" borderId="3" xfId="19" applyFont="true" applyBorder="true" applyAlignment="true" applyProtection="true">
      <alignment horizontal="right" vertical="center" textRotation="0" wrapText="false" indent="2"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9DC3E6"/>
      <rgbColor rgb="FF8B8B8B"/>
      <rgbColor rgb="FF5B9BD5"/>
      <rgbColor rgb="FF993366"/>
      <rgbColor rgb="FFF7FAFD"/>
      <rgbColor rgb="FFF2F2F2"/>
      <rgbColor rgb="FF660066"/>
      <rgbColor rgb="FFFF8080"/>
      <rgbColor rgb="FF0066CC"/>
      <rgbColor rgb="FFB5D2EC"/>
      <rgbColor rgb="FF000080"/>
      <rgbColor rgb="FFFF00FF"/>
      <rgbColor rgb="FFFFFF00"/>
      <rgbColor rgb="FF00FFFF"/>
      <rgbColor rgb="FF800080"/>
      <rgbColor rgb="FF800000"/>
      <rgbColor rgb="FF008080"/>
      <rgbColor rgb="FF0000FF"/>
      <rgbColor rgb="FF00CCFF"/>
      <rgbColor rgb="FFEDEDED"/>
      <rgbColor rgb="FFE2F0D9"/>
      <rgbColor rgb="FFFFE699"/>
      <rgbColor rgb="FF99CCFF"/>
      <rgbColor rgb="FFFF99CC"/>
      <rgbColor rgb="FFD9D9D9"/>
      <rgbColor rgb="FFFBE5D6"/>
      <rgbColor rgb="FF3366FF"/>
      <rgbColor rgb="FF33CCCC"/>
      <rgbColor rgb="FF92D050"/>
      <rgbColor rgb="FFA9D18E"/>
      <rgbColor rgb="FFFF9900"/>
      <rgbColor rgb="FFED7D31"/>
      <rgbColor rgb="FF595959"/>
      <rgbColor rgb="FFA5A5A5"/>
      <rgbColor rgb="FF203864"/>
      <rgbColor rgb="FF00B050"/>
      <rgbColor rgb="FF003300"/>
      <rgbColor rgb="FF404040"/>
      <rgbColor rgb="FF993300"/>
      <rgbColor rgb="FF993366"/>
      <rgbColor rgb="FF2F5597"/>
      <rgbColor rgb="FF222A3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200" spc="-1" strike="noStrike">
                <a:solidFill>
                  <a:srgbClr val="000000"/>
                </a:solidFill>
                <a:latin typeface="Calibri"/>
              </a:defRPr>
            </a:pPr>
            <a:r>
              <a:rPr b="1" lang="en-US" sz="1200" spc="-1" strike="noStrike">
                <a:solidFill>
                  <a:srgbClr val="000000"/>
                </a:solidFill>
                <a:latin typeface="Calibri"/>
              </a:rPr>
              <a:t>Graphique 1 : Constitution des dossiers de compensation sur les sections RN7</a:t>
            </a:r>
          </a:p>
        </c:rich>
      </c:tx>
      <c:overlay val="0"/>
      <c:spPr>
        <a:noFill/>
        <a:ln>
          <a:solidFill>
            <a:srgbClr val="203864"/>
          </a:solidFill>
        </a:ln>
      </c:spPr>
    </c:title>
    <c:autoTitleDeleted val="0"/>
    <c:plotArea>
      <c:layout>
        <c:manualLayout>
          <c:layoutTarget val="inner"/>
          <c:xMode val="edge"/>
          <c:yMode val="edge"/>
          <c:x val="0.143780563206115"/>
          <c:y val="0.179282868525896"/>
          <c:w val="0.661345624192007"/>
          <c:h val="0.532536520584329"/>
        </c:manualLayout>
      </c:layout>
      <c:barChart>
        <c:barDir val="col"/>
        <c:grouping val="clustered"/>
        <c:varyColors val="0"/>
        <c:ser>
          <c:idx val="0"/>
          <c:order val="0"/>
          <c:tx>
            <c:strRef>
              <c:f>"Nombre de PAP"</c:f>
              <c:strCache>
                <c:ptCount val="1"/>
                <c:pt idx="0">
                  <c:v>Nombre de PAP</c:v>
                </c:pt>
              </c:strCache>
            </c:strRef>
          </c:tx>
          <c:spPr>
            <a:gradFill>
              <a:gsLst>
                <a:gs pos="0">
                  <a:srgbClr val="f7fafd"/>
                </a:gs>
                <a:gs pos="100000">
                  <a:srgbClr val="b5d2ec"/>
                </a:gs>
              </a:gsLst>
              <a:lin ang="5400000"/>
            </a:gradFill>
            <a:ln w="19080">
              <a:solidFill>
                <a:srgbClr val="222a35"/>
              </a:solidFill>
              <a:round/>
            </a:ln>
          </c:spPr>
          <c:invertIfNegative val="0"/>
          <c:dLbls>
            <c:numFmt formatCode="#,##0" sourceLinked="1"/>
            <c:txPr>
              <a:bodyPr/>
              <a:lstStyle/>
              <a:p>
                <a:pPr>
                  <a:defRPr b="1"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'Dossiers compensation'!$B$6:$B$8</c:f>
              <c:strCache>
                <c:ptCount val="3"/>
                <c:pt idx="0">
                  <c:v>Section1: Far_Gol1</c:v>
                </c:pt>
                <c:pt idx="1">
                  <c:v>Section2: Far_Gol2</c:v>
                </c:pt>
                <c:pt idx="2">
                  <c:v>Section3: Dosso</c:v>
                </c:pt>
              </c:strCache>
            </c:strRef>
          </c:cat>
          <c:val>
            <c:numRef>
              <c:f>'Dossiers compensation'!$H$6:$H$8</c:f>
              <c:numCache>
                <c:formatCode>General</c:formatCode>
                <c:ptCount val="3"/>
                <c:pt idx="0">
                  <c:v>69</c:v>
                </c:pt>
                <c:pt idx="1">
                  <c:v>92</c:v>
                </c:pt>
                <c:pt idx="2">
                  <c:v>327</c:v>
                </c:pt>
              </c:numCache>
            </c:numRef>
          </c:val>
        </c:ser>
        <c:ser>
          <c:idx val="1"/>
          <c:order val="1"/>
          <c:tx>
            <c:strRef>
              <c:f>"Nombre dossiers constitués"</c:f>
              <c:strCache>
                <c:ptCount val="1"/>
                <c:pt idx="0">
                  <c:v>Nombre dossiers constitués</c:v>
                </c:pt>
              </c:strCache>
            </c:strRef>
          </c:tx>
          <c:spPr>
            <a:pattFill prst="wdUpDiag">
              <a:fgClr>
                <a:srgbClr val="000000"/>
              </a:fgClr>
              <a:bgClr>
                <a:srgbClr val="ffffff"/>
              </a:bgClr>
            </a:pattFill>
            <a:ln w="19080">
              <a:solidFill>
                <a:srgbClr val="203864"/>
              </a:solidFill>
              <a:round/>
            </a:ln>
          </c:spPr>
          <c:invertIfNegative val="0"/>
          <c:dLbls>
            <c:numFmt formatCode="General" sourceLinked="1"/>
            <c:txPr>
              <a:bodyPr/>
              <a:lstStyle/>
              <a:p>
                <a:pPr>
                  <a:defRPr b="1" sz="1000" spc="-1" strike="noStrike">
                    <a:solidFill>
                      <a:srgbClr val="404040"/>
                    </a:solidFill>
                    <a:latin typeface="Calibri"/>
                  </a:defRPr>
                </a:pPr>
              </a:p>
            </c:txPr>
            <c:dLblPos val="ctr"/>
            <c:showLegendKey val="0"/>
            <c:showVal val="1"/>
            <c:showCatName val="0"/>
            <c:showSerName val="0"/>
            <c:showPercent val="0"/>
            <c:separator>; </c:separator>
            <c:showLeaderLines val="0"/>
          </c:dLbls>
          <c:cat>
            <c:strRef>
              <c:f>'Dossiers compensation'!$B$6:$B$8</c:f>
              <c:strCache>
                <c:ptCount val="3"/>
                <c:pt idx="0">
                  <c:v>Section1: Far_Gol1</c:v>
                </c:pt>
                <c:pt idx="1">
                  <c:v>Section2: Far_Gol2</c:v>
                </c:pt>
                <c:pt idx="2">
                  <c:v>Section3: Dosso</c:v>
                </c:pt>
              </c:strCache>
            </c:strRef>
          </c:cat>
          <c:val>
            <c:numRef>
              <c:f>'Dossiers compensation'!$I$6:$I$8</c:f>
              <c:numCache>
                <c:formatCode>General</c:formatCode>
                <c:ptCount val="3"/>
                <c:pt idx="0">
                  <c:v>66</c:v>
                </c:pt>
                <c:pt idx="1">
                  <c:v>81</c:v>
                </c:pt>
                <c:pt idx="2">
                  <c:v>277</c:v>
                </c:pt>
              </c:numCache>
            </c:numRef>
          </c:val>
        </c:ser>
        <c:gapWidth val="61"/>
        <c:overlap val="0"/>
        <c:axId val="23577684"/>
        <c:axId val="25845376"/>
      </c:barChart>
      <c:lineChart>
        <c:grouping val="standard"/>
        <c:varyColors val="0"/>
        <c:ser>
          <c:idx val="2"/>
          <c:order val="2"/>
          <c:tx>
            <c:strRef>
              <c:f>"Taux d'exécution"</c:f>
              <c:strCache>
                <c:ptCount val="1"/>
                <c:pt idx="0">
                  <c:v>Taux d'exécution</c:v>
                </c:pt>
              </c:strCache>
            </c:strRef>
          </c:tx>
          <c:spPr>
            <a:solidFill>
              <a:srgbClr val="000000"/>
            </a:solidFill>
            <a:ln cap="rnd" w="15840">
              <a:solidFill>
                <a:srgbClr val="000000"/>
              </a:solidFill>
              <a:prstDash val="sysDash"/>
              <a:round/>
            </a:ln>
          </c:spPr>
          <c:marker>
            <c:symbol val="square"/>
            <c:size val="5"/>
            <c:spPr>
              <a:solidFill>
                <a:srgbClr val="000000"/>
              </a:solidFill>
            </c:spPr>
          </c:marker>
          <c:dPt>
            <c:idx val="0"/>
            <c:marker>
              <c:symbol val="square"/>
              <c:size val="5"/>
              <c:spPr>
                <a:solidFill>
                  <a:srgbClr val="000000"/>
                </a:solidFill>
              </c:spPr>
            </c:marker>
          </c:dPt>
          <c:dPt>
            <c:idx val="1"/>
            <c:marker>
              <c:symbol val="square"/>
              <c:size val="5"/>
              <c:spPr>
                <a:solidFill>
                  <a:srgbClr val="000000"/>
                </a:solidFill>
              </c:spPr>
            </c:marker>
          </c:dPt>
          <c:dPt>
            <c:idx val="2"/>
            <c:marker>
              <c:symbol val="square"/>
              <c:size val="5"/>
              <c:spPr>
                <a:solidFill>
                  <a:srgbClr val="000000"/>
                </a:solidFill>
              </c:spPr>
            </c:marker>
          </c:dPt>
          <c:dLbls>
            <c:numFmt formatCode="0.0%" sourceLinked="1"/>
            <c:dLbl>
              <c:idx val="0"/>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1"/>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2"/>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txPr>
              <a:bodyPr/>
              <a:lstStyle/>
              <a:p>
                <a:pPr>
                  <a:defRPr b="1" sz="1000" spc="-1" strike="noStrike">
                    <a:solidFill>
                      <a:srgbClr val="222a35"/>
                    </a:solidFill>
                    <a:latin typeface="Calibri"/>
                  </a:defRPr>
                </a:pPr>
              </a:p>
            </c:txPr>
            <c:dLblPos val="ctr"/>
            <c:showLegendKey val="0"/>
            <c:showVal val="1"/>
            <c:showCatName val="0"/>
            <c:showSerName val="0"/>
            <c:showPercent val="0"/>
            <c:separator>; </c:separator>
            <c:showLeaderLines val="0"/>
          </c:dLbls>
          <c:cat>
            <c:strRef>
              <c:f>'Dossiers compensation'!$B$6:$B$8</c:f>
              <c:strCache>
                <c:ptCount val="3"/>
                <c:pt idx="0">
                  <c:v>Section1: Far_Gol1</c:v>
                </c:pt>
                <c:pt idx="1">
                  <c:v>Section2: Far_Gol2</c:v>
                </c:pt>
                <c:pt idx="2">
                  <c:v>Section3: Dosso</c:v>
                </c:pt>
              </c:strCache>
            </c:strRef>
          </c:cat>
          <c:val>
            <c:numRef>
              <c:f>'Dossiers compensation'!$J$6:$J$8</c:f>
              <c:numCache>
                <c:formatCode>General</c:formatCode>
                <c:ptCount val="3"/>
                <c:pt idx="0">
                  <c:v>0.956521739130435</c:v>
                </c:pt>
                <c:pt idx="1">
                  <c:v>0.880434782608696</c:v>
                </c:pt>
                <c:pt idx="2">
                  <c:v>0.847094801223241</c:v>
                </c:pt>
              </c:numCache>
            </c:numRef>
          </c:val>
          <c:smooth val="0"/>
        </c:ser>
        <c:hiLowLines>
          <c:spPr>
            <a:ln>
              <a:noFill/>
            </a:ln>
          </c:spPr>
        </c:hiLowLines>
        <c:marker val="1"/>
        <c:axId val="60180844"/>
        <c:axId val="88354026"/>
      </c:lineChart>
      <c:catAx>
        <c:axId val="2357768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1050" spc="-1" strike="noStrike">
                <a:solidFill>
                  <a:srgbClr val="000000"/>
                </a:solidFill>
                <a:latin typeface="Calibri"/>
              </a:defRPr>
            </a:pPr>
          </a:p>
        </c:txPr>
        <c:crossAx val="25845376"/>
        <c:crosses val="autoZero"/>
        <c:auto val="1"/>
        <c:lblAlgn val="ctr"/>
        <c:lblOffset val="100"/>
        <c:noMultiLvlLbl val="0"/>
      </c:catAx>
      <c:valAx>
        <c:axId val="25845376"/>
        <c:scaling>
          <c:orientation val="minMax"/>
        </c:scaling>
        <c:delete val="0"/>
        <c:axPos val="l"/>
        <c:majorGridlines>
          <c:spPr>
            <a:ln w="9360">
              <a:solidFill>
                <a:srgbClr val="d9d9d9"/>
              </a:solidFill>
              <a:round/>
            </a:ln>
          </c:spPr>
        </c:majorGridlines>
        <c:title>
          <c:tx>
            <c:rich>
              <a:bodyPr rot="-5400000"/>
              <a:lstStyle/>
              <a:p>
                <a:pPr>
                  <a:defRPr b="1" lang="en-US" sz="1000" spc="-1" strike="noStrike">
                    <a:solidFill>
                      <a:srgbClr val="595959"/>
                    </a:solidFill>
                    <a:latin typeface="Arial Narrow"/>
                  </a:defRPr>
                </a:pPr>
                <a:r>
                  <a:rPr b="1" lang="en-US" sz="1000" spc="-1" strike="noStrike">
                    <a:solidFill>
                      <a:srgbClr val="595959"/>
                    </a:solidFill>
                    <a:latin typeface="Arial Narrow"/>
                  </a:rPr>
                  <a:t>(Nombre)</a:t>
                </a:r>
              </a:p>
            </c:rich>
          </c:tx>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3577684"/>
        <c:crosses val="autoZero"/>
        <c:crossBetween val="between"/>
      </c:valAx>
      <c:catAx>
        <c:axId val="60180844"/>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8354026"/>
        <c:auto val="1"/>
        <c:lblAlgn val="ctr"/>
        <c:lblOffset val="100"/>
        <c:noMultiLvlLbl val="0"/>
      </c:catAx>
      <c:valAx>
        <c:axId val="88354026"/>
        <c:scaling>
          <c:orientation val="minMax"/>
          <c:min val="0"/>
        </c:scaling>
        <c:delete val="0"/>
        <c:axPos val="r"/>
        <c:title>
          <c:tx>
            <c:rich>
              <a:bodyPr rot="-5400000"/>
              <a:lstStyle/>
              <a:p>
                <a:pPr>
                  <a:defRPr b="1" lang="en-US" sz="1000" spc="-1" strike="noStrike">
                    <a:solidFill>
                      <a:srgbClr val="595959"/>
                    </a:solidFill>
                    <a:latin typeface="Arial Narrow"/>
                  </a:defRPr>
                </a:pPr>
                <a:r>
                  <a:rPr b="1" lang="en-US" sz="1000" spc="-1" strike="noStrike">
                    <a:solidFill>
                      <a:srgbClr val="595959"/>
                    </a:solidFill>
                    <a:latin typeface="Arial Narrow"/>
                  </a:rPr>
                  <a:t>(Taux %)</a:t>
                </a:r>
              </a:p>
            </c:rich>
          </c:tx>
          <c:overlay val="0"/>
          <c:spPr>
            <a:noFill/>
            <a:ln>
              <a:noFill/>
            </a:ln>
          </c:spPr>
        </c:title>
        <c:numFmt formatCode="0.0%" sourceLinked="0"/>
        <c:majorTickMark val="out"/>
        <c:minorTickMark val="none"/>
        <c:tickLblPos val="nextTo"/>
        <c:spPr>
          <a:ln w="6480">
            <a:noFill/>
          </a:ln>
        </c:spPr>
        <c:txPr>
          <a:bodyPr/>
          <a:lstStyle/>
          <a:p>
            <a:pPr>
              <a:defRPr b="1" sz="1000" spc="-1" strike="noStrike">
                <a:solidFill>
                  <a:srgbClr val="595959"/>
                </a:solidFill>
                <a:latin typeface="Calibri"/>
              </a:defRPr>
            </a:pPr>
          </a:p>
        </c:txPr>
        <c:crossAx val="60180844"/>
        <c:crosses val="max"/>
        <c:crossBetween val="between"/>
      </c:valAx>
      <c:spPr>
        <a:noFill/>
        <a:ln>
          <a:solidFill>
            <a:srgbClr val="203864"/>
          </a:solidFill>
        </a:ln>
      </c:spPr>
    </c:plotArea>
    <c:legend>
      <c:legendPos val="b"/>
      <c:layout>
        <c:manualLayout>
          <c:xMode val="edge"/>
          <c:yMode val="edge"/>
          <c:x val="0.00407477552695084"/>
          <c:y val="0.867039179623077"/>
          <c:w val="0.971312314286757"/>
          <c:h val="0.109761217632063"/>
        </c:manualLayout>
      </c:layout>
      <c:overlay val="0"/>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15840">
      <a:solidFill>
        <a:srgbClr val="203864"/>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200" spc="-1" strike="noStrike">
                <a:solidFill>
                  <a:srgbClr val="000000"/>
                </a:solidFill>
                <a:latin typeface="Calibri"/>
              </a:defRPr>
            </a:pPr>
            <a:r>
              <a:rPr b="1" lang="en-US" sz="1200" spc="-1" strike="noStrike">
                <a:solidFill>
                  <a:srgbClr val="000000"/>
                </a:solidFill>
                <a:latin typeface="Calibri"/>
              </a:rPr>
              <a:t>Graphique 2 : Constitution des dossiers de compensation sur les sections RN35</a:t>
            </a:r>
          </a:p>
        </c:rich>
      </c:tx>
      <c:overlay val="0"/>
      <c:spPr>
        <a:noFill/>
        <a:ln>
          <a:solidFill>
            <a:srgbClr val="203864"/>
          </a:solidFill>
        </a:ln>
      </c:spPr>
    </c:title>
    <c:autoTitleDeleted val="0"/>
    <c:plotArea>
      <c:barChart>
        <c:barDir val="col"/>
        <c:grouping val="clustered"/>
        <c:varyColors val="0"/>
        <c:ser>
          <c:idx val="0"/>
          <c:order val="0"/>
          <c:tx>
            <c:strRef>
              <c:f>"Nombre de PAP"</c:f>
              <c:strCache>
                <c:ptCount val="1"/>
                <c:pt idx="0">
                  <c:v>Nombre de PAP</c:v>
                </c:pt>
              </c:strCache>
            </c:strRef>
          </c:tx>
          <c:spPr>
            <a:gradFill>
              <a:gsLst>
                <a:gs pos="0">
                  <a:srgbClr val="f7fafd"/>
                </a:gs>
                <a:gs pos="100000">
                  <a:srgbClr val="b5d2ec"/>
                </a:gs>
              </a:gsLst>
              <a:lin ang="5400000"/>
            </a:gradFill>
            <a:ln w="19080">
              <a:solidFill>
                <a:srgbClr val="548235"/>
              </a:solidFill>
              <a:round/>
            </a:ln>
          </c:spPr>
          <c:invertIfNegative val="0"/>
          <c:dLbls>
            <c:numFmt formatCode="#,##0" sourceLinked="1"/>
            <c:txPr>
              <a:bodyPr/>
              <a:lstStyle/>
              <a:p>
                <a:pPr>
                  <a:defRPr b="1"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'Dossiers compensation'!$B$10:$B$16</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'Dossiers compensation'!$H$10:$H$16</c:f>
              <c:numCache>
                <c:formatCode>General</c:formatCode>
                <c:ptCount val="7"/>
                <c:pt idx="0">
                  <c:v>223</c:v>
                </c:pt>
                <c:pt idx="1">
                  <c:v>196</c:v>
                </c:pt>
                <c:pt idx="2">
                  <c:v>131</c:v>
                </c:pt>
                <c:pt idx="3">
                  <c:v>150</c:v>
                </c:pt>
                <c:pt idx="4">
                  <c:v>237</c:v>
                </c:pt>
                <c:pt idx="5">
                  <c:v>198</c:v>
                </c:pt>
                <c:pt idx="6">
                  <c:v>210</c:v>
                </c:pt>
              </c:numCache>
            </c:numRef>
          </c:val>
        </c:ser>
        <c:ser>
          <c:idx val="1"/>
          <c:order val="1"/>
          <c:tx>
            <c:strRef>
              <c:f>"Nombre dossiers constitués"</c:f>
              <c:strCache>
                <c:ptCount val="1"/>
                <c:pt idx="0">
                  <c:v>Nombre dossiers constitués</c:v>
                </c:pt>
              </c:strCache>
            </c:strRef>
          </c:tx>
          <c:spPr>
            <a:pattFill prst="wdUpDiag">
              <a:fgClr>
                <a:srgbClr val="5b9bd5"/>
              </a:fgClr>
              <a:bgClr>
                <a:srgbClr val="ffffff"/>
              </a:bgClr>
            </a:pattFill>
            <a:ln w="15840">
              <a:solidFill>
                <a:srgbClr val="5b9bd5"/>
              </a:solidFill>
              <a:round/>
            </a:ln>
          </c:spPr>
          <c:invertIfNegative val="0"/>
          <c:dLbls>
            <c:numFmt formatCode="General" sourceLinked="1"/>
            <c:txPr>
              <a:bodyPr/>
              <a:lstStyle/>
              <a:p>
                <a:pPr>
                  <a:defRPr b="1" sz="1000" spc="-1" strike="noStrike">
                    <a:solidFill>
                      <a:srgbClr val="404040"/>
                    </a:solidFill>
                    <a:latin typeface="Calibri"/>
                  </a:defRPr>
                </a:pPr>
              </a:p>
            </c:txPr>
            <c:dLblPos val="ctr"/>
            <c:showLegendKey val="0"/>
            <c:showVal val="1"/>
            <c:showCatName val="0"/>
            <c:showSerName val="0"/>
            <c:showPercent val="0"/>
            <c:separator>; </c:separator>
            <c:showLeaderLines val="0"/>
          </c:dLbls>
          <c:cat>
            <c:strRef>
              <c:f>'Dossiers compensation'!$B$10:$B$16</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'Dossiers compensation'!$I$10:$I$16</c:f>
              <c:numCache>
                <c:formatCode>General</c:formatCode>
                <c:ptCount val="7"/>
                <c:pt idx="0">
                  <c:v>194</c:v>
                </c:pt>
                <c:pt idx="1">
                  <c:v>151</c:v>
                </c:pt>
                <c:pt idx="2">
                  <c:v>67</c:v>
                </c:pt>
                <c:pt idx="3">
                  <c:v>98</c:v>
                </c:pt>
                <c:pt idx="4">
                  <c:v>141</c:v>
                </c:pt>
                <c:pt idx="5">
                  <c:v>0</c:v>
                </c:pt>
                <c:pt idx="6">
                  <c:v>121</c:v>
                </c:pt>
              </c:numCache>
            </c:numRef>
          </c:val>
        </c:ser>
        <c:gapWidth val="61"/>
        <c:overlap val="0"/>
        <c:axId val="34216576"/>
        <c:axId val="68554817"/>
      </c:barChart>
      <c:lineChart>
        <c:grouping val="standard"/>
        <c:varyColors val="0"/>
        <c:ser>
          <c:idx val="2"/>
          <c:order val="2"/>
          <c:tx>
            <c:strRef>
              <c:f>"Taux d'exécution"</c:f>
              <c:strCache>
                <c:ptCount val="1"/>
                <c:pt idx="0">
                  <c:v>Taux d'exécution</c:v>
                </c:pt>
              </c:strCache>
            </c:strRef>
          </c:tx>
          <c:spPr>
            <a:solidFill>
              <a:srgbClr val="a5a5a5"/>
            </a:solidFill>
            <a:ln w="28440">
              <a:solidFill>
                <a:srgbClr val="a5a5a5"/>
              </a:solidFill>
              <a:round/>
            </a:ln>
          </c:spPr>
          <c:marker>
            <c:symbol val="square"/>
            <c:size val="5"/>
            <c:spPr>
              <a:solidFill>
                <a:srgbClr val="a5a5a5"/>
              </a:solidFill>
            </c:spPr>
          </c:marker>
          <c:dPt>
            <c:idx val="0"/>
            <c:marker>
              <c:symbol val="square"/>
              <c:size val="5"/>
              <c:spPr>
                <a:solidFill>
                  <a:srgbClr val="a5a5a5"/>
                </a:solidFill>
              </c:spPr>
            </c:marker>
          </c:dPt>
          <c:dPt>
            <c:idx val="1"/>
            <c:marker>
              <c:symbol val="square"/>
              <c:size val="5"/>
              <c:spPr>
                <a:solidFill>
                  <a:srgbClr val="a5a5a5"/>
                </a:solidFill>
              </c:spPr>
            </c:marker>
          </c:dPt>
          <c:dPt>
            <c:idx val="2"/>
            <c:marker>
              <c:symbol val="square"/>
              <c:size val="5"/>
              <c:spPr>
                <a:solidFill>
                  <a:srgbClr val="a5a5a5"/>
                </a:solidFill>
              </c:spPr>
            </c:marker>
          </c:dPt>
          <c:dPt>
            <c:idx val="3"/>
            <c:marker>
              <c:symbol val="square"/>
              <c:size val="5"/>
              <c:spPr>
                <a:solidFill>
                  <a:srgbClr val="a5a5a5"/>
                </a:solidFill>
              </c:spPr>
            </c:marker>
          </c:dPt>
          <c:dPt>
            <c:idx val="4"/>
            <c:marker>
              <c:symbol val="square"/>
              <c:size val="5"/>
              <c:spPr>
                <a:solidFill>
                  <a:srgbClr val="a5a5a5"/>
                </a:solidFill>
              </c:spPr>
            </c:marker>
          </c:dPt>
          <c:dPt>
            <c:idx val="5"/>
            <c:marker>
              <c:symbol val="square"/>
              <c:size val="5"/>
              <c:spPr>
                <a:solidFill>
                  <a:srgbClr val="a5a5a5"/>
                </a:solidFill>
              </c:spPr>
            </c:marker>
          </c:dPt>
          <c:dPt>
            <c:idx val="6"/>
            <c:marker>
              <c:symbol val="square"/>
              <c:size val="5"/>
              <c:spPr>
                <a:solidFill>
                  <a:srgbClr val="a5a5a5"/>
                </a:solidFill>
              </c:spPr>
            </c:marker>
          </c:dPt>
          <c:dLbls>
            <c:numFmt formatCode="0.0%" sourceLinked="1"/>
            <c:dLbl>
              <c:idx val="0"/>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1"/>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2"/>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3"/>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4"/>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5"/>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6"/>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txPr>
              <a:bodyPr/>
              <a:lstStyle/>
              <a:p>
                <a:pPr>
                  <a:defRPr b="1" sz="1000" spc="-1" strike="noStrike">
                    <a:solidFill>
                      <a:srgbClr val="222a35"/>
                    </a:solidFill>
                    <a:latin typeface="Calibri"/>
                  </a:defRPr>
                </a:pPr>
              </a:p>
            </c:txPr>
            <c:dLblPos val="ctr"/>
            <c:showLegendKey val="0"/>
            <c:showVal val="1"/>
            <c:showCatName val="0"/>
            <c:showSerName val="0"/>
            <c:showPercent val="0"/>
            <c:separator>; </c:separator>
            <c:showLeaderLines val="0"/>
          </c:dLbls>
          <c:cat>
            <c:strRef>
              <c:f>'Dossiers compensation'!$B$10:$B$16</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'Dossiers compensation'!$J$10:$J$16</c:f>
              <c:numCache>
                <c:formatCode>General</c:formatCode>
                <c:ptCount val="7"/>
                <c:pt idx="0">
                  <c:v>0.869955156950673</c:v>
                </c:pt>
                <c:pt idx="1">
                  <c:v>0.770408163265306</c:v>
                </c:pt>
                <c:pt idx="2">
                  <c:v>0.511450381679389</c:v>
                </c:pt>
                <c:pt idx="3">
                  <c:v>0.653333333333333</c:v>
                </c:pt>
                <c:pt idx="4">
                  <c:v>0.594936708860759</c:v>
                </c:pt>
                <c:pt idx="5">
                  <c:v>0</c:v>
                </c:pt>
                <c:pt idx="6">
                  <c:v>0.576190476190476</c:v>
                </c:pt>
              </c:numCache>
            </c:numRef>
          </c:val>
          <c:smooth val="0"/>
        </c:ser>
        <c:hiLowLines>
          <c:spPr>
            <a:ln>
              <a:noFill/>
            </a:ln>
          </c:spPr>
        </c:hiLowLines>
        <c:marker val="1"/>
        <c:axId val="60767721"/>
        <c:axId val="15918805"/>
      </c:lineChart>
      <c:catAx>
        <c:axId val="3421657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1050" spc="-1" strike="noStrike">
                <a:solidFill>
                  <a:srgbClr val="000000"/>
                </a:solidFill>
                <a:latin typeface="Calibri"/>
              </a:defRPr>
            </a:pPr>
          </a:p>
        </c:txPr>
        <c:crossAx val="68554817"/>
        <c:crosses val="autoZero"/>
        <c:auto val="1"/>
        <c:lblAlgn val="ctr"/>
        <c:lblOffset val="100"/>
        <c:noMultiLvlLbl val="0"/>
      </c:catAx>
      <c:valAx>
        <c:axId val="68554817"/>
        <c:scaling>
          <c:orientation val="minMax"/>
          <c:max val="350"/>
        </c:scaling>
        <c:delete val="0"/>
        <c:axPos val="l"/>
        <c:majorGridlines>
          <c:spPr>
            <a:ln w="9360">
              <a:solidFill>
                <a:srgbClr val="d9d9d9"/>
              </a:solidFill>
              <a:round/>
            </a:ln>
          </c:spPr>
        </c:majorGridlines>
        <c:title>
          <c:tx>
            <c:rich>
              <a:bodyPr rot="-5400000"/>
              <a:lstStyle/>
              <a:p>
                <a:pPr>
                  <a:defRPr b="1" lang="en-US" sz="1000" spc="-1" strike="noStrike">
                    <a:solidFill>
                      <a:srgbClr val="595959"/>
                    </a:solidFill>
                    <a:latin typeface="Arial Narrow"/>
                  </a:defRPr>
                </a:pPr>
                <a:r>
                  <a:rPr b="1" lang="en-US" sz="1000" spc="-1" strike="noStrike">
                    <a:solidFill>
                      <a:srgbClr val="595959"/>
                    </a:solidFill>
                    <a:latin typeface="Arial Narrow"/>
                  </a:rPr>
                  <a:t>(Nombre)</a:t>
                </a:r>
              </a:p>
            </c:rich>
          </c:tx>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4216576"/>
        <c:crosses val="autoZero"/>
        <c:crossBetween val="between"/>
      </c:valAx>
      <c:catAx>
        <c:axId val="60767721"/>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5918805"/>
        <c:auto val="1"/>
        <c:lblAlgn val="ctr"/>
        <c:lblOffset val="100"/>
        <c:noMultiLvlLbl val="0"/>
      </c:catAx>
      <c:valAx>
        <c:axId val="15918805"/>
        <c:scaling>
          <c:orientation val="minMax"/>
          <c:max val="1"/>
        </c:scaling>
        <c:delete val="0"/>
        <c:axPos val="r"/>
        <c:title>
          <c:tx>
            <c:rich>
              <a:bodyPr rot="-5400000"/>
              <a:lstStyle/>
              <a:p>
                <a:pPr>
                  <a:defRPr b="1" lang="en-US" sz="1000" spc="-1" strike="noStrike">
                    <a:solidFill>
                      <a:srgbClr val="595959"/>
                    </a:solidFill>
                    <a:latin typeface="Arial Narrow"/>
                  </a:defRPr>
                </a:pPr>
                <a:r>
                  <a:rPr b="1" lang="en-US" sz="1000" spc="-1" strike="noStrike">
                    <a:solidFill>
                      <a:srgbClr val="595959"/>
                    </a:solidFill>
                    <a:latin typeface="Arial Narrow"/>
                  </a:rPr>
                  <a:t>(Taux %)</a:t>
                </a:r>
              </a:p>
            </c:rich>
          </c:tx>
          <c:overlay val="0"/>
          <c:spPr>
            <a:noFill/>
            <a:ln>
              <a:noFill/>
            </a:ln>
          </c:spPr>
        </c:title>
        <c:numFmt formatCode="0.0%" sourceLinked="0"/>
        <c:majorTickMark val="out"/>
        <c:minorTickMark val="none"/>
        <c:tickLblPos val="nextTo"/>
        <c:spPr>
          <a:ln w="6480">
            <a:noFill/>
          </a:ln>
        </c:spPr>
        <c:txPr>
          <a:bodyPr/>
          <a:lstStyle/>
          <a:p>
            <a:pPr>
              <a:defRPr b="1" sz="1000" spc="-1" strike="noStrike">
                <a:solidFill>
                  <a:srgbClr val="595959"/>
                </a:solidFill>
                <a:latin typeface="Calibri"/>
              </a:defRPr>
            </a:pPr>
          </a:p>
        </c:txPr>
        <c:crossAx val="60767721"/>
        <c:crosses val="max"/>
        <c:crossBetween val="between"/>
      </c:valAx>
      <c:spPr>
        <a:noFill/>
        <a:ln>
          <a:solidFill>
            <a:srgbClr val="203864"/>
          </a:solidFill>
        </a:ln>
      </c:spPr>
    </c:plotArea>
    <c:legend>
      <c:legendPos val="b"/>
      <c:overlay val="0"/>
      <c:spPr>
        <a:noFill/>
        <a:ln>
          <a:noFill/>
        </a:ln>
      </c:spPr>
      <c:txPr>
        <a:bodyPr/>
        <a:lstStyle/>
        <a:p>
          <a:pPr>
            <a:defRPr b="1" sz="1100" spc="-1" strike="noStrike">
              <a:solidFill>
                <a:srgbClr val="000000"/>
              </a:solidFill>
              <a:latin typeface="Calibri"/>
            </a:defRPr>
          </a:pPr>
        </a:p>
      </c:txPr>
    </c:legend>
    <c:plotVisOnly val="1"/>
    <c:dispBlanksAs val="gap"/>
  </c:chart>
  <c:spPr>
    <a:solidFill>
      <a:srgbClr val="ffffff"/>
    </a:solidFill>
    <a:ln w="15840">
      <a:solidFill>
        <a:srgbClr val="203864"/>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200" spc="-1" strike="noStrike">
                <a:solidFill>
                  <a:srgbClr val="000000"/>
                </a:solidFill>
                <a:latin typeface="Calibri"/>
              </a:defRPr>
            </a:pPr>
            <a:r>
              <a:rPr b="1" lang="en-US" sz="1200" spc="-1" strike="noStrike">
                <a:solidFill>
                  <a:srgbClr val="000000"/>
                </a:solidFill>
                <a:latin typeface="Calibri"/>
              </a:rPr>
              <a:t>Graphique 3 : Constitution des dossiers de compensation  sur les sections RRS</a:t>
            </a:r>
          </a:p>
        </c:rich>
      </c:tx>
      <c:overlay val="0"/>
      <c:spPr>
        <a:noFill/>
        <a:ln>
          <a:solidFill>
            <a:srgbClr val="203864"/>
          </a:solidFill>
        </a:ln>
      </c:spPr>
    </c:title>
    <c:autoTitleDeleted val="0"/>
    <c:plotArea>
      <c:barChart>
        <c:barDir val="col"/>
        <c:grouping val="clustered"/>
        <c:varyColors val="0"/>
        <c:ser>
          <c:idx val="0"/>
          <c:order val="0"/>
          <c:tx>
            <c:strRef>
              <c:f>"Nbre PAP"</c:f>
              <c:strCache>
                <c:ptCount val="1"/>
                <c:pt idx="0">
                  <c:v>Nbre PAP</c:v>
                </c:pt>
              </c:strCache>
            </c:strRef>
          </c:tx>
          <c:spPr>
            <a:gradFill>
              <a:gsLst>
                <a:gs pos="0">
                  <a:srgbClr val="f7fafd"/>
                </a:gs>
                <a:gs pos="100000">
                  <a:srgbClr val="b5d2ec"/>
                </a:gs>
              </a:gsLst>
              <a:lin ang="5400000"/>
            </a:gradFill>
            <a:ln w="19080">
              <a:solidFill>
                <a:srgbClr val="a9d18e"/>
              </a:solidFill>
              <a:round/>
            </a:ln>
          </c:spPr>
          <c:invertIfNegative val="0"/>
          <c:dLbls>
            <c:numFmt formatCode="#,##0" sourceLinked="1"/>
            <c:txPr>
              <a:bodyPr/>
              <a:lstStyle/>
              <a:p>
                <a:pPr>
                  <a:defRPr b="1"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'Dossiers compensation'!$B$18:$B$19</c:f>
              <c:strCache>
                <c:ptCount val="2"/>
                <c:pt idx="0">
                  <c:v>Section1: Gollé</c:v>
                </c:pt>
                <c:pt idx="1">
                  <c:v>Section2: Sambéra</c:v>
                </c:pt>
              </c:strCache>
            </c:strRef>
          </c:cat>
          <c:val>
            <c:numRef>
              <c:f>'Dossiers compensation'!$H$18:$H$19</c:f>
              <c:numCache>
                <c:formatCode>General</c:formatCode>
                <c:ptCount val="2"/>
                <c:pt idx="0">
                  <c:v>60</c:v>
                </c:pt>
                <c:pt idx="1">
                  <c:v>69</c:v>
                </c:pt>
              </c:numCache>
            </c:numRef>
          </c:val>
        </c:ser>
        <c:ser>
          <c:idx val="1"/>
          <c:order val="1"/>
          <c:tx>
            <c:strRef>
              <c:f>"Nombre dossiers constitués"</c:f>
              <c:strCache>
                <c:ptCount val="1"/>
                <c:pt idx="0">
                  <c:v>Nombre dossiers constitués</c:v>
                </c:pt>
              </c:strCache>
            </c:strRef>
          </c:tx>
          <c:spPr>
            <a:pattFill prst="wdUpDiag">
              <a:fgClr>
                <a:srgbClr val="5b9bd5"/>
              </a:fgClr>
              <a:bgClr>
                <a:srgbClr val="ffffff"/>
              </a:bgClr>
            </a:pattFill>
            <a:ln w="15840">
              <a:solidFill>
                <a:srgbClr val="5b9bd5"/>
              </a:solidFill>
              <a:round/>
            </a:ln>
          </c:spPr>
          <c:invertIfNegative val="0"/>
          <c:dLbls>
            <c:numFmt formatCode="General" sourceLinked="1"/>
            <c:txPr>
              <a:bodyPr/>
              <a:lstStyle/>
              <a:p>
                <a:pPr>
                  <a:defRPr b="1" sz="1000" spc="-1" strike="noStrike">
                    <a:solidFill>
                      <a:srgbClr val="404040"/>
                    </a:solidFill>
                    <a:latin typeface="Calibri"/>
                  </a:defRPr>
                </a:pPr>
              </a:p>
            </c:txPr>
            <c:dLblPos val="ctr"/>
            <c:showLegendKey val="0"/>
            <c:showVal val="1"/>
            <c:showCatName val="0"/>
            <c:showSerName val="0"/>
            <c:showPercent val="0"/>
            <c:separator>; </c:separator>
            <c:showLeaderLines val="0"/>
          </c:dLbls>
          <c:cat>
            <c:strRef>
              <c:f>'Dossiers compensation'!$B$18:$B$19</c:f>
              <c:strCache>
                <c:ptCount val="2"/>
                <c:pt idx="0">
                  <c:v>Section1: Gollé</c:v>
                </c:pt>
                <c:pt idx="1">
                  <c:v>Section2: Sambéra</c:v>
                </c:pt>
              </c:strCache>
            </c:strRef>
          </c:cat>
          <c:val>
            <c:numRef>
              <c:f>'Dossiers compensation'!$I$18:$I$19</c:f>
              <c:numCache>
                <c:formatCode>General</c:formatCode>
                <c:ptCount val="2"/>
                <c:pt idx="0">
                  <c:v>46</c:v>
                </c:pt>
                <c:pt idx="1">
                  <c:v>62</c:v>
                </c:pt>
              </c:numCache>
            </c:numRef>
          </c:val>
        </c:ser>
        <c:gapWidth val="61"/>
        <c:overlap val="0"/>
        <c:axId val="1036325"/>
        <c:axId val="59788853"/>
      </c:barChart>
      <c:lineChart>
        <c:grouping val="standard"/>
        <c:varyColors val="0"/>
        <c:ser>
          <c:idx val="2"/>
          <c:order val="2"/>
          <c:tx>
            <c:strRef>
              <c:f>"Taux d'exécution"</c:f>
              <c:strCache>
                <c:ptCount val="1"/>
                <c:pt idx="0">
                  <c:v>Taux d'exécution</c:v>
                </c:pt>
              </c:strCache>
            </c:strRef>
          </c:tx>
          <c:spPr>
            <a:solidFill>
              <a:srgbClr val="a5a5a5"/>
            </a:solidFill>
            <a:ln w="28440">
              <a:solidFill>
                <a:srgbClr val="a5a5a5"/>
              </a:solidFill>
              <a:round/>
            </a:ln>
          </c:spPr>
          <c:marker>
            <c:symbol val="square"/>
            <c:size val="5"/>
            <c:spPr>
              <a:solidFill>
                <a:srgbClr val="a5a5a5"/>
              </a:solidFill>
            </c:spPr>
          </c:marker>
          <c:dPt>
            <c:idx val="0"/>
            <c:marker>
              <c:symbol val="square"/>
              <c:size val="5"/>
              <c:spPr>
                <a:solidFill>
                  <a:srgbClr val="a5a5a5"/>
                </a:solidFill>
              </c:spPr>
            </c:marker>
          </c:dPt>
          <c:dPt>
            <c:idx val="1"/>
            <c:marker>
              <c:symbol val="square"/>
              <c:size val="5"/>
              <c:spPr>
                <a:solidFill>
                  <a:srgbClr val="a5a5a5"/>
                </a:solidFill>
              </c:spPr>
            </c:marker>
          </c:dPt>
          <c:dLbls>
            <c:numFmt formatCode="0.0%" sourceLinked="1"/>
            <c:dLbl>
              <c:idx val="0"/>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1"/>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txPr>
              <a:bodyPr/>
              <a:lstStyle/>
              <a:p>
                <a:pPr>
                  <a:defRPr b="1" sz="1000" spc="-1" strike="noStrike">
                    <a:solidFill>
                      <a:srgbClr val="222a35"/>
                    </a:solidFill>
                    <a:latin typeface="Calibri"/>
                  </a:defRPr>
                </a:pPr>
              </a:p>
            </c:txPr>
            <c:dLblPos val="ctr"/>
            <c:showLegendKey val="0"/>
            <c:showVal val="1"/>
            <c:showCatName val="0"/>
            <c:showSerName val="0"/>
            <c:showPercent val="0"/>
            <c:separator>; </c:separator>
            <c:showLeaderLines val="0"/>
          </c:dLbls>
          <c:cat>
            <c:strRef>
              <c:f>'Dossiers compensation'!$B$18:$B$19</c:f>
              <c:strCache>
                <c:ptCount val="2"/>
                <c:pt idx="0">
                  <c:v>Section1: Gollé</c:v>
                </c:pt>
                <c:pt idx="1">
                  <c:v>Section2: Sambéra</c:v>
                </c:pt>
              </c:strCache>
            </c:strRef>
          </c:cat>
          <c:val>
            <c:numRef>
              <c:f>'Dossiers compensation'!$J$18:$J$19</c:f>
              <c:numCache>
                <c:formatCode>General</c:formatCode>
                <c:ptCount val="2"/>
                <c:pt idx="0">
                  <c:v>0.766666666666667</c:v>
                </c:pt>
                <c:pt idx="1">
                  <c:v>0.898550724637681</c:v>
                </c:pt>
              </c:numCache>
            </c:numRef>
          </c:val>
          <c:smooth val="0"/>
        </c:ser>
        <c:hiLowLines>
          <c:spPr>
            <a:ln>
              <a:noFill/>
            </a:ln>
          </c:spPr>
        </c:hiLowLines>
        <c:marker val="1"/>
        <c:axId val="610183"/>
        <c:axId val="73774696"/>
      </c:lineChart>
      <c:catAx>
        <c:axId val="103632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1050" spc="-1" strike="noStrike">
                <a:solidFill>
                  <a:srgbClr val="000000"/>
                </a:solidFill>
                <a:latin typeface="Calibri"/>
              </a:defRPr>
            </a:pPr>
          </a:p>
        </c:txPr>
        <c:crossAx val="59788853"/>
        <c:crosses val="autoZero"/>
        <c:auto val="1"/>
        <c:lblAlgn val="ctr"/>
        <c:lblOffset val="100"/>
        <c:noMultiLvlLbl val="0"/>
      </c:catAx>
      <c:valAx>
        <c:axId val="59788853"/>
        <c:scaling>
          <c:orientation val="minMax"/>
          <c:max val="350"/>
          <c:min val="0"/>
        </c:scaling>
        <c:delete val="0"/>
        <c:axPos val="l"/>
        <c:majorGridlines>
          <c:spPr>
            <a:ln w="9360">
              <a:solidFill>
                <a:srgbClr val="d9d9d9"/>
              </a:solidFill>
              <a:round/>
            </a:ln>
          </c:spPr>
        </c:majorGridlines>
        <c:title>
          <c:tx>
            <c:rich>
              <a:bodyPr rot="-5400000"/>
              <a:lstStyle/>
              <a:p>
                <a:pPr>
                  <a:defRPr b="1" lang="en-US" sz="1000" spc="-1" strike="noStrike">
                    <a:solidFill>
                      <a:srgbClr val="595959"/>
                    </a:solidFill>
                    <a:latin typeface="Arial Narrow"/>
                  </a:defRPr>
                </a:pPr>
                <a:r>
                  <a:rPr b="1" lang="en-US" sz="1000" spc="-1" strike="noStrike">
                    <a:solidFill>
                      <a:srgbClr val="595959"/>
                    </a:solidFill>
                    <a:latin typeface="Arial Narrow"/>
                  </a:rPr>
                  <a:t>(Nombre)</a:t>
                </a:r>
              </a:p>
            </c:rich>
          </c:tx>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036325"/>
        <c:crosses val="autoZero"/>
        <c:crossBetween val="between"/>
      </c:valAx>
      <c:catAx>
        <c:axId val="610183"/>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3774696"/>
        <c:auto val="1"/>
        <c:lblAlgn val="ctr"/>
        <c:lblOffset val="100"/>
        <c:noMultiLvlLbl val="0"/>
      </c:catAx>
      <c:valAx>
        <c:axId val="73774696"/>
        <c:scaling>
          <c:orientation val="minMax"/>
          <c:max val="1"/>
          <c:min val="0"/>
        </c:scaling>
        <c:delete val="0"/>
        <c:axPos val="r"/>
        <c:title>
          <c:tx>
            <c:rich>
              <a:bodyPr rot="-5400000"/>
              <a:lstStyle/>
              <a:p>
                <a:pPr>
                  <a:defRPr b="1" lang="en-US" sz="1000" spc="-1" strike="noStrike">
                    <a:solidFill>
                      <a:srgbClr val="595959"/>
                    </a:solidFill>
                    <a:latin typeface="Arial Narrow"/>
                  </a:defRPr>
                </a:pPr>
                <a:r>
                  <a:rPr b="1" lang="en-US" sz="1000" spc="-1" strike="noStrike">
                    <a:solidFill>
                      <a:srgbClr val="595959"/>
                    </a:solidFill>
                    <a:latin typeface="Arial Narrow"/>
                  </a:rPr>
                  <a:t>(Taux %)</a:t>
                </a:r>
              </a:p>
            </c:rich>
          </c:tx>
          <c:overlay val="0"/>
          <c:spPr>
            <a:noFill/>
            <a:ln>
              <a:noFill/>
            </a:ln>
          </c:spPr>
        </c:title>
        <c:numFmt formatCode="0.0%" sourceLinked="0"/>
        <c:majorTickMark val="out"/>
        <c:minorTickMark val="none"/>
        <c:tickLblPos val="nextTo"/>
        <c:spPr>
          <a:ln w="6480">
            <a:noFill/>
          </a:ln>
        </c:spPr>
        <c:txPr>
          <a:bodyPr/>
          <a:lstStyle/>
          <a:p>
            <a:pPr>
              <a:defRPr b="1" sz="1000" spc="-1" strike="noStrike">
                <a:solidFill>
                  <a:srgbClr val="595959"/>
                </a:solidFill>
                <a:latin typeface="Calibri"/>
              </a:defRPr>
            </a:pPr>
          </a:p>
        </c:txPr>
        <c:crossAx val="610183"/>
        <c:crosses val="max"/>
        <c:crossBetween val="between"/>
      </c:valAx>
      <c:spPr>
        <a:noFill/>
        <a:ln>
          <a:solidFill>
            <a:srgbClr val="203864"/>
          </a:solidFill>
        </a:ln>
      </c:spPr>
    </c:plotArea>
    <c:legend>
      <c:legendPos val="b"/>
      <c:overlay val="0"/>
      <c:spPr>
        <a:noFill/>
        <a:ln>
          <a:noFill/>
        </a:ln>
      </c:spPr>
      <c:txPr>
        <a:bodyPr/>
        <a:lstStyle/>
        <a:p>
          <a:pPr>
            <a:defRPr b="1" sz="1100" spc="-1" strike="noStrike">
              <a:solidFill>
                <a:srgbClr val="000000"/>
              </a:solidFill>
              <a:latin typeface="Calibri"/>
            </a:defRPr>
          </a:pPr>
        </a:p>
      </c:txPr>
    </c:legend>
    <c:plotVisOnly val="1"/>
    <c:dispBlanksAs val="gap"/>
  </c:chart>
  <c:spPr>
    <a:solidFill>
      <a:srgbClr val="ffffff"/>
    </a:solidFill>
    <a:ln w="15840">
      <a:solidFill>
        <a:srgbClr val="203864"/>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100" spc="-1" strike="noStrike">
                <a:solidFill>
                  <a:srgbClr val="000000"/>
                </a:solidFill>
                <a:latin typeface="Calibri"/>
              </a:defRPr>
            </a:pPr>
            <a:r>
              <a:rPr b="1" lang="fr-FR" sz="1100" spc="-1" strike="noStrike">
                <a:solidFill>
                  <a:srgbClr val="000000"/>
                </a:solidFill>
                <a:latin typeface="Calibri"/>
              </a:rPr>
              <a:t>Graphique 4. Compensation des PAP de la RN7</a:t>
            </a:r>
          </a:p>
        </c:rich>
      </c:tx>
      <c:overlay val="0"/>
      <c:spPr>
        <a:noFill/>
        <a:ln>
          <a:solidFill>
            <a:srgbClr val="203864"/>
          </a:solidFill>
        </a:ln>
      </c:spPr>
    </c:title>
    <c:autoTitleDeleted val="0"/>
    <c:plotArea>
      <c:layout>
        <c:manualLayout>
          <c:layoutTarget val="inner"/>
          <c:xMode val="edge"/>
          <c:yMode val="edge"/>
          <c:x val="0.112718871595331"/>
          <c:y val="0.168003018583153"/>
          <c:w val="0.692363813229572"/>
          <c:h val="0.555607961513065"/>
        </c:manualLayout>
      </c:layout>
      <c:barChart>
        <c:barDir val="col"/>
        <c:grouping val="clustered"/>
        <c:varyColors val="0"/>
        <c:ser>
          <c:idx val="0"/>
          <c:order val="0"/>
          <c:tx>
            <c:strRef>
              <c:f>"Nbre PAP"</c:f>
              <c:strCache>
                <c:ptCount val="1"/>
                <c:pt idx="0">
                  <c:v>Nbre PAP</c:v>
                </c:pt>
              </c:strCache>
            </c:strRef>
          </c:tx>
          <c:spPr>
            <a:gradFill>
              <a:gsLst>
                <a:gs pos="0">
                  <a:srgbClr val="00b050"/>
                </a:gs>
                <a:gs pos="100000">
                  <a:srgbClr val="b5d2ec"/>
                </a:gs>
              </a:gsLst>
              <a:lin ang="5400000"/>
            </a:gradFill>
            <a:ln w="19080">
              <a:solidFill>
                <a:srgbClr val="000000"/>
              </a:solidFill>
              <a:round/>
            </a:ln>
          </c:spPr>
          <c:invertIfNegative val="0"/>
          <c:dLbls>
            <c:numFmt formatCode="#,##0" sourceLinked="1"/>
            <c:txPr>
              <a:bodyPr/>
              <a:lstStyle/>
              <a:p>
                <a:pPr>
                  <a:defRPr b="1"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'PAP indemnisées par catégorie'!$A$53:$A$55</c:f>
              <c:strCache>
                <c:ptCount val="3"/>
                <c:pt idx="0">
                  <c:v>Section1: Far_Gol1</c:v>
                </c:pt>
                <c:pt idx="1">
                  <c:v>Section2: Far_Gol2</c:v>
                </c:pt>
                <c:pt idx="2">
                  <c:v>Section3: Dosso</c:v>
                </c:pt>
              </c:strCache>
            </c:strRef>
          </c:cat>
          <c:val>
            <c:numRef>
              <c:f>'PAP indemnisées par catégorie'!$B$53:$B$55</c:f>
              <c:numCache>
                <c:formatCode>General</c:formatCode>
                <c:ptCount val="3"/>
                <c:pt idx="0">
                  <c:v>71</c:v>
                </c:pt>
                <c:pt idx="1">
                  <c:v>92</c:v>
                </c:pt>
                <c:pt idx="2">
                  <c:v>328</c:v>
                </c:pt>
              </c:numCache>
            </c:numRef>
          </c:val>
        </c:ser>
        <c:ser>
          <c:idx val="1"/>
          <c:order val="1"/>
          <c:tx>
            <c:strRef>
              <c:f>"Nbre PAP compensées"</c:f>
              <c:strCache>
                <c:ptCount val="1"/>
                <c:pt idx="0">
                  <c:v>Nbre PAP compensées</c:v>
                </c:pt>
              </c:strCache>
            </c:strRef>
          </c:tx>
          <c:spPr>
            <a:pattFill prst="wdUpDiag">
              <a:fgClr>
                <a:srgbClr val="000000"/>
              </a:fgClr>
              <a:bgClr>
                <a:srgbClr val="ffffff"/>
              </a:bgClr>
            </a:pattFill>
            <a:ln w="19080">
              <a:solidFill>
                <a:srgbClr val="203864"/>
              </a:solidFill>
              <a:round/>
            </a:ln>
          </c:spPr>
          <c:invertIfNegative val="0"/>
          <c:dLbls>
            <c:numFmt formatCode="#,##0" sourceLinked="1"/>
            <c:txPr>
              <a:bodyPr/>
              <a:lstStyle/>
              <a:p>
                <a:pPr>
                  <a:defRPr b="1" sz="1000" spc="-1" strike="noStrike">
                    <a:solidFill>
                      <a:srgbClr val="404040"/>
                    </a:solidFill>
                    <a:latin typeface="Calibri"/>
                  </a:defRPr>
                </a:pPr>
              </a:p>
            </c:txPr>
            <c:dLblPos val="ctr"/>
            <c:showLegendKey val="0"/>
            <c:showVal val="1"/>
            <c:showCatName val="0"/>
            <c:showSerName val="0"/>
            <c:showPercent val="0"/>
            <c:separator>; </c:separator>
            <c:showLeaderLines val="0"/>
          </c:dLbls>
          <c:cat>
            <c:strRef>
              <c:f>'PAP indemnisées par catégorie'!$A$53:$A$55</c:f>
              <c:strCache>
                <c:ptCount val="3"/>
                <c:pt idx="0">
                  <c:v>Section1: Far_Gol1</c:v>
                </c:pt>
                <c:pt idx="1">
                  <c:v>Section2: Far_Gol2</c:v>
                </c:pt>
                <c:pt idx="2">
                  <c:v>Section3: Dosso</c:v>
                </c:pt>
              </c:strCache>
            </c:strRef>
          </c:cat>
          <c:val>
            <c:numRef>
              <c:f>'PAP indemnisées par catégorie'!$C$53:$C$55</c:f>
              <c:numCache>
                <c:formatCode>General</c:formatCode>
                <c:ptCount val="3"/>
                <c:pt idx="0">
                  <c:v>64</c:v>
                </c:pt>
                <c:pt idx="1">
                  <c:v>49</c:v>
                </c:pt>
                <c:pt idx="2">
                  <c:v>0</c:v>
                </c:pt>
              </c:numCache>
            </c:numRef>
          </c:val>
        </c:ser>
        <c:gapWidth val="61"/>
        <c:overlap val="0"/>
        <c:axId val="45507233"/>
        <c:axId val="83632903"/>
      </c:barChart>
      <c:lineChart>
        <c:grouping val="standard"/>
        <c:varyColors val="0"/>
        <c:ser>
          <c:idx val="2"/>
          <c:order val="2"/>
          <c:tx>
            <c:strRef>
              <c:f>"% PAP compensées"</c:f>
              <c:strCache>
                <c:ptCount val="1"/>
                <c:pt idx="0">
                  <c:v>% PAP compensées</c:v>
                </c:pt>
              </c:strCache>
            </c:strRef>
          </c:tx>
          <c:spPr>
            <a:solidFill>
              <a:srgbClr val="000000"/>
            </a:solidFill>
            <a:ln cap="rnd" w="15840">
              <a:solidFill>
                <a:srgbClr val="000000"/>
              </a:solidFill>
              <a:prstDash val="sysDash"/>
              <a:round/>
            </a:ln>
          </c:spPr>
          <c:marker>
            <c:symbol val="square"/>
            <c:size val="5"/>
            <c:spPr>
              <a:solidFill>
                <a:srgbClr val="000000"/>
              </a:solidFill>
            </c:spPr>
          </c:marker>
          <c:dPt>
            <c:idx val="0"/>
            <c:marker>
              <c:symbol val="square"/>
              <c:size val="5"/>
              <c:spPr>
                <a:solidFill>
                  <a:srgbClr val="000000"/>
                </a:solidFill>
              </c:spPr>
            </c:marker>
          </c:dPt>
          <c:dPt>
            <c:idx val="1"/>
            <c:marker>
              <c:symbol val="square"/>
              <c:size val="5"/>
              <c:spPr>
                <a:solidFill>
                  <a:srgbClr val="000000"/>
                </a:solidFill>
              </c:spPr>
            </c:marker>
          </c:dPt>
          <c:dPt>
            <c:idx val="2"/>
            <c:marker>
              <c:symbol val="square"/>
              <c:size val="5"/>
              <c:spPr>
                <a:solidFill>
                  <a:srgbClr val="000000"/>
                </a:solidFill>
              </c:spPr>
            </c:marker>
          </c:dPt>
          <c:dLbls>
            <c:numFmt formatCode="0.0%" sourceLinked="1"/>
            <c:dLbl>
              <c:idx val="0"/>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1"/>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2"/>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txPr>
              <a:bodyPr/>
              <a:lstStyle/>
              <a:p>
                <a:pPr>
                  <a:defRPr b="1" sz="1000" spc="-1" strike="noStrike">
                    <a:solidFill>
                      <a:srgbClr val="222a35"/>
                    </a:solidFill>
                    <a:latin typeface="Calibri"/>
                  </a:defRPr>
                </a:pPr>
              </a:p>
            </c:txPr>
            <c:dLblPos val="ctr"/>
            <c:showLegendKey val="0"/>
            <c:showVal val="1"/>
            <c:showCatName val="0"/>
            <c:showSerName val="0"/>
            <c:showPercent val="0"/>
            <c:separator>; </c:separator>
            <c:showLeaderLines val="0"/>
          </c:dLbls>
          <c:cat>
            <c:strRef>
              <c:f>'PAP indemnisées par catégorie'!$A$53:$A$55</c:f>
              <c:strCache>
                <c:ptCount val="3"/>
                <c:pt idx="0">
                  <c:v>Section1: Far_Gol1</c:v>
                </c:pt>
                <c:pt idx="1">
                  <c:v>Section2: Far_Gol2</c:v>
                </c:pt>
                <c:pt idx="2">
                  <c:v>Section3: Dosso</c:v>
                </c:pt>
              </c:strCache>
            </c:strRef>
          </c:cat>
          <c:val>
            <c:numRef>
              <c:f>'PAP indemnisées par catégorie'!$D$53:$D$55</c:f>
              <c:numCache>
                <c:formatCode>General</c:formatCode>
                <c:ptCount val="3"/>
                <c:pt idx="0">
                  <c:v>0.901408450704225</c:v>
                </c:pt>
                <c:pt idx="1">
                  <c:v>0.532608695652174</c:v>
                </c:pt>
                <c:pt idx="2">
                  <c:v>0</c:v>
                </c:pt>
              </c:numCache>
            </c:numRef>
          </c:val>
          <c:smooth val="0"/>
        </c:ser>
        <c:hiLowLines>
          <c:spPr>
            <a:ln>
              <a:noFill/>
            </a:ln>
          </c:spPr>
        </c:hiLowLines>
        <c:marker val="1"/>
        <c:axId val="11349902"/>
        <c:axId val="80261420"/>
      </c:lineChart>
      <c:catAx>
        <c:axId val="4550723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1050" spc="-1" strike="noStrike">
                <a:solidFill>
                  <a:srgbClr val="000000"/>
                </a:solidFill>
                <a:latin typeface="Calibri"/>
              </a:defRPr>
            </a:pPr>
          </a:p>
        </c:txPr>
        <c:crossAx val="83632903"/>
        <c:crosses val="autoZero"/>
        <c:auto val="1"/>
        <c:lblAlgn val="ctr"/>
        <c:lblOffset val="100"/>
        <c:noMultiLvlLbl val="0"/>
      </c:catAx>
      <c:valAx>
        <c:axId val="83632903"/>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(Nbre)</a:t>
                </a:r>
              </a:p>
            </c:rich>
          </c:tx>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5507233"/>
        <c:crosses val="autoZero"/>
        <c:crossBetween val="between"/>
      </c:valAx>
      <c:catAx>
        <c:axId val="11349902"/>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0261420"/>
        <c:auto val="1"/>
        <c:lblAlgn val="ctr"/>
        <c:lblOffset val="100"/>
        <c:noMultiLvlLbl val="0"/>
      </c:catAx>
      <c:valAx>
        <c:axId val="80261420"/>
        <c:scaling>
          <c:orientation val="minMax"/>
          <c:min val="0"/>
        </c:scaling>
        <c:delete val="0"/>
        <c:axPos val="r"/>
        <c:title>
          <c:tx>
            <c:rich>
              <a:bodyPr rot="-5400000"/>
              <a:lstStyle/>
              <a:p>
                <a:pPr>
                  <a:defRPr b="1" lang="fr-FR" sz="1000" spc="-1" strike="noStrike">
                    <a:solidFill>
                      <a:srgbClr val="595959"/>
                    </a:solidFill>
                    <a:latin typeface="Arial Narrow"/>
                  </a:defRPr>
                </a:pPr>
                <a:r>
                  <a:rPr b="1" lang="fr-FR" sz="1000" spc="-1" strike="noStrike">
                    <a:solidFill>
                      <a:srgbClr val="595959"/>
                    </a:solidFill>
                    <a:latin typeface="Arial Narrow"/>
                  </a:rPr>
                  <a:t>(%)</a:t>
                </a:r>
              </a:p>
            </c:rich>
          </c:tx>
          <c:overlay val="0"/>
          <c:spPr>
            <a:noFill/>
            <a:ln>
              <a:noFill/>
            </a:ln>
          </c:spPr>
        </c:title>
        <c:numFmt formatCode="0.0%" sourceLinked="0"/>
        <c:majorTickMark val="out"/>
        <c:minorTickMark val="none"/>
        <c:tickLblPos val="nextTo"/>
        <c:spPr>
          <a:ln w="6480">
            <a:noFill/>
          </a:ln>
        </c:spPr>
        <c:txPr>
          <a:bodyPr/>
          <a:lstStyle/>
          <a:p>
            <a:pPr>
              <a:defRPr b="1" sz="1000" spc="-1" strike="noStrike">
                <a:solidFill>
                  <a:srgbClr val="595959"/>
                </a:solidFill>
                <a:latin typeface="Calibri"/>
              </a:defRPr>
            </a:pPr>
          </a:p>
        </c:txPr>
        <c:crossAx val="11349902"/>
        <c:crosses val="max"/>
        <c:crossBetween val="between"/>
      </c:valAx>
      <c:spPr>
        <a:noFill/>
        <a:ln>
          <a:solidFill>
            <a:srgbClr val="203864"/>
          </a:solidFill>
        </a:ln>
      </c:spPr>
    </c:plotArea>
    <c:legend>
      <c:legendPos val="b"/>
      <c:layout>
        <c:manualLayout>
          <c:xMode val="edge"/>
          <c:yMode val="edge"/>
          <c:x val="0.00407477552695084"/>
          <c:y val="0.867039179623077"/>
          <c:w val="0.971312314286757"/>
          <c:h val="0.109761217632063"/>
        </c:manualLayout>
      </c:layout>
      <c:overlay val="0"/>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15840">
      <a:solidFill>
        <a:srgbClr val="203864"/>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Calibri"/>
              </a:defRPr>
            </a:pPr>
            <a:r>
              <a:rPr b="1" lang="fr-FR" sz="1200" spc="-1" strike="noStrike">
                <a:solidFill>
                  <a:srgbClr val="000000"/>
                </a:solidFill>
                <a:latin typeface="Calibri"/>
              </a:rPr>
              <a:t>Graphique 5. Compensation des PAP de la RN35</a:t>
            </a:r>
          </a:p>
        </c:rich>
      </c:tx>
      <c:overlay val="0"/>
      <c:spPr>
        <a:noFill/>
        <a:ln>
          <a:solidFill>
            <a:srgbClr val="203864"/>
          </a:solidFill>
        </a:ln>
      </c:spPr>
    </c:title>
    <c:autoTitleDeleted val="0"/>
    <c:plotArea>
      <c:layout>
        <c:manualLayout>
          <c:layoutTarget val="inner"/>
          <c:xMode val="edge"/>
          <c:yMode val="edge"/>
          <c:x val="0.143783627978478"/>
          <c:y val="0.190974866717441"/>
          <c:w val="0.698597232897771"/>
          <c:h val="0.548933739527799"/>
        </c:manualLayout>
      </c:layout>
      <c:barChart>
        <c:barDir val="col"/>
        <c:grouping val="clustered"/>
        <c:varyColors val="0"/>
        <c:ser>
          <c:idx val="0"/>
          <c:order val="0"/>
          <c:tx>
            <c:strRef>
              <c:f>"Nbre PAP"</c:f>
              <c:strCache>
                <c:ptCount val="1"/>
                <c:pt idx="0">
                  <c:v>Nbre PAP</c:v>
                </c:pt>
              </c:strCache>
            </c:strRef>
          </c:tx>
          <c:spPr>
            <a:gradFill>
              <a:gsLst>
                <a:gs pos="0">
                  <a:srgbClr val="00b050"/>
                </a:gs>
                <a:gs pos="100000">
                  <a:srgbClr val="b5d2ec"/>
                </a:gs>
              </a:gsLst>
              <a:lin ang="5400000"/>
            </a:gradFill>
            <a:ln w="15840">
              <a:solidFill>
                <a:srgbClr val="000000"/>
              </a:solidFill>
              <a:round/>
            </a:ln>
          </c:spPr>
          <c:invertIfNegative val="0"/>
          <c:dLbls>
            <c:numFmt formatCode="#,##0" sourceLinked="1"/>
            <c:txPr>
              <a:bodyPr/>
              <a:lstStyle/>
              <a:p>
                <a:pPr>
                  <a:defRPr b="1"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'PAP indemnisées par catégorie'!$A$56:$A$62</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'PAP indemnisées par catégorie'!$B$56:$B$62</c:f>
              <c:numCache>
                <c:formatCode>General</c:formatCode>
                <c:ptCount val="7"/>
                <c:pt idx="0">
                  <c:v>223</c:v>
                </c:pt>
                <c:pt idx="1">
                  <c:v>196</c:v>
                </c:pt>
                <c:pt idx="2">
                  <c:v>131</c:v>
                </c:pt>
                <c:pt idx="3">
                  <c:v>150</c:v>
                </c:pt>
                <c:pt idx="4">
                  <c:v>237</c:v>
                </c:pt>
                <c:pt idx="5">
                  <c:v>198</c:v>
                </c:pt>
                <c:pt idx="6">
                  <c:v>210</c:v>
                </c:pt>
              </c:numCache>
            </c:numRef>
          </c:val>
        </c:ser>
        <c:ser>
          <c:idx val="1"/>
          <c:order val="1"/>
          <c:tx>
            <c:strRef>
              <c:f>"Nbre PAP compensées"</c:f>
              <c:strCache>
                <c:ptCount val="1"/>
                <c:pt idx="0">
                  <c:v>Nbre PAP compensées</c:v>
                </c:pt>
              </c:strCache>
            </c:strRef>
          </c:tx>
          <c:spPr>
            <a:solidFill>
              <a:srgbClr val="ed7d31"/>
            </a:solidFill>
            <a:ln>
              <a:noFill/>
            </a:ln>
          </c:spPr>
          <c:invertIfNegative val="0"/>
          <c:dLbls>
            <c:numFmt formatCode="#,##0" sourceLinked="1"/>
            <c:txPr>
              <a:bodyPr/>
              <a:lstStyle/>
              <a:p>
                <a:pPr>
                  <a:defRPr b="1" sz="1000" spc="-1" strike="noStrike">
                    <a:solidFill>
                      <a:srgbClr val="404040"/>
                    </a:solidFill>
                    <a:latin typeface="Calibri"/>
                  </a:defRPr>
                </a:pPr>
              </a:p>
            </c:txPr>
            <c:dLblPos val="ctr"/>
            <c:showLegendKey val="0"/>
            <c:showVal val="1"/>
            <c:showCatName val="0"/>
            <c:showSerName val="0"/>
            <c:showPercent val="0"/>
            <c:separator>; </c:separator>
            <c:showLeaderLines val="0"/>
          </c:dLbls>
          <c:cat>
            <c:strRef>
              <c:f>'PAP indemnisées par catégorie'!$A$56:$A$62</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'PAP indemnisées par catégorie'!$C$56:$C$62</c:f>
              <c:numCache>
                <c:formatCode>General</c:formatCode>
                <c:ptCount val="7"/>
                <c:pt idx="0">
                  <c:v>0</c:v>
                </c:pt>
                <c:pt idx="1">
                  <c:v>0</c:v>
                </c:pt>
                <c:pt idx="2">
                  <c:v>0</c:v>
                </c:pt>
                <c:pt idx="3">
                  <c:v>0</c:v>
                </c:pt>
                <c:pt idx="4">
                  <c:v>0</c:v>
                </c:pt>
                <c:pt idx="5">
                  <c:v>0</c:v>
                </c:pt>
                <c:pt idx="6">
                  <c:v>0</c:v>
                </c:pt>
              </c:numCache>
            </c:numRef>
          </c:val>
        </c:ser>
        <c:gapWidth val="61"/>
        <c:overlap val="0"/>
        <c:axId val="61482677"/>
        <c:axId val="45265297"/>
      </c:barChart>
      <c:lineChart>
        <c:grouping val="standard"/>
        <c:varyColors val="0"/>
        <c:ser>
          <c:idx val="2"/>
          <c:order val="2"/>
          <c:tx>
            <c:strRef>
              <c:f>"% PAP compensées"</c:f>
              <c:strCache>
                <c:ptCount val="1"/>
                <c:pt idx="0">
                  <c:v>% PAP compensées</c:v>
                </c:pt>
              </c:strCache>
            </c:strRef>
          </c:tx>
          <c:spPr>
            <a:solidFill>
              <a:srgbClr val="a5a5a5"/>
            </a:solidFill>
            <a:ln w="28440">
              <a:solidFill>
                <a:srgbClr val="a5a5a5"/>
              </a:solidFill>
              <a:round/>
            </a:ln>
          </c:spPr>
          <c:marker>
            <c:symbol val="square"/>
            <c:size val="5"/>
            <c:spPr>
              <a:solidFill>
                <a:srgbClr val="a5a5a5"/>
              </a:solidFill>
            </c:spPr>
          </c:marker>
          <c:dPt>
            <c:idx val="0"/>
            <c:marker>
              <c:symbol val="square"/>
              <c:size val="5"/>
              <c:spPr>
                <a:solidFill>
                  <a:srgbClr val="a5a5a5"/>
                </a:solidFill>
              </c:spPr>
            </c:marker>
          </c:dPt>
          <c:dPt>
            <c:idx val="1"/>
            <c:marker>
              <c:symbol val="square"/>
              <c:size val="5"/>
              <c:spPr>
                <a:solidFill>
                  <a:srgbClr val="a5a5a5"/>
                </a:solidFill>
              </c:spPr>
            </c:marker>
          </c:dPt>
          <c:dPt>
            <c:idx val="2"/>
            <c:marker>
              <c:symbol val="square"/>
              <c:size val="5"/>
              <c:spPr>
                <a:solidFill>
                  <a:srgbClr val="a5a5a5"/>
                </a:solidFill>
              </c:spPr>
            </c:marker>
          </c:dPt>
          <c:dPt>
            <c:idx val="3"/>
            <c:marker>
              <c:symbol val="square"/>
              <c:size val="5"/>
              <c:spPr>
                <a:solidFill>
                  <a:srgbClr val="a5a5a5"/>
                </a:solidFill>
              </c:spPr>
            </c:marker>
          </c:dPt>
          <c:dPt>
            <c:idx val="4"/>
            <c:marker>
              <c:symbol val="square"/>
              <c:size val="5"/>
              <c:spPr>
                <a:solidFill>
                  <a:srgbClr val="a5a5a5"/>
                </a:solidFill>
              </c:spPr>
            </c:marker>
          </c:dPt>
          <c:dPt>
            <c:idx val="5"/>
            <c:marker>
              <c:symbol val="square"/>
              <c:size val="5"/>
              <c:spPr>
                <a:solidFill>
                  <a:srgbClr val="a5a5a5"/>
                </a:solidFill>
              </c:spPr>
            </c:marker>
          </c:dPt>
          <c:dPt>
            <c:idx val="6"/>
            <c:marker>
              <c:symbol val="square"/>
              <c:size val="5"/>
              <c:spPr>
                <a:solidFill>
                  <a:srgbClr val="a5a5a5"/>
                </a:solidFill>
              </c:spPr>
            </c:marker>
          </c:dPt>
          <c:dLbls>
            <c:numFmt formatCode="0.0%" sourceLinked="1"/>
            <c:dLbl>
              <c:idx val="0"/>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1"/>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2"/>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3"/>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4"/>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5"/>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6"/>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txPr>
              <a:bodyPr/>
              <a:lstStyle/>
              <a:p>
                <a:pPr>
                  <a:defRPr b="1" sz="1000" spc="-1" strike="noStrike">
                    <a:solidFill>
                      <a:srgbClr val="222a35"/>
                    </a:solidFill>
                    <a:latin typeface="Calibri"/>
                  </a:defRPr>
                </a:pPr>
              </a:p>
            </c:txPr>
            <c:dLblPos val="ctr"/>
            <c:showLegendKey val="0"/>
            <c:showVal val="1"/>
            <c:showCatName val="0"/>
            <c:showSerName val="0"/>
            <c:showPercent val="0"/>
            <c:separator>; </c:separator>
            <c:showLeaderLines val="0"/>
          </c:dLbls>
          <c:cat>
            <c:strRef>
              <c:f>'PAP indemnisées par catégorie'!$A$56:$A$62</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'PAP indemnisées par catégorie'!$D$56:$D$62</c:f>
              <c:numCache>
                <c:formatCode>General</c:formatCode>
                <c:ptCount val="7"/>
                <c:pt idx="0">
                  <c:v>0</c:v>
                </c:pt>
                <c:pt idx="1">
                  <c:v>0</c:v>
                </c:pt>
                <c:pt idx="2">
                  <c:v>0</c:v>
                </c:pt>
                <c:pt idx="3">
                  <c:v>0</c:v>
                </c:pt>
                <c:pt idx="4">
                  <c:v>0</c:v>
                </c:pt>
                <c:pt idx="5">
                  <c:v>0</c:v>
                </c:pt>
                <c:pt idx="6">
                  <c:v>0</c:v>
                </c:pt>
              </c:numCache>
            </c:numRef>
          </c:val>
          <c:smooth val="0"/>
        </c:ser>
        <c:hiLowLines>
          <c:spPr>
            <a:ln>
              <a:noFill/>
            </a:ln>
          </c:spPr>
        </c:hiLowLines>
        <c:marker val="1"/>
        <c:axId val="10214079"/>
        <c:axId val="62219884"/>
      </c:lineChart>
      <c:catAx>
        <c:axId val="6148267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1050" spc="-1" strike="noStrike">
                <a:solidFill>
                  <a:srgbClr val="000000"/>
                </a:solidFill>
                <a:latin typeface="Calibri"/>
              </a:defRPr>
            </a:pPr>
          </a:p>
        </c:txPr>
        <c:crossAx val="45265297"/>
        <c:crosses val="autoZero"/>
        <c:auto val="1"/>
        <c:lblAlgn val="ctr"/>
        <c:lblOffset val="100"/>
        <c:noMultiLvlLbl val="0"/>
      </c:catAx>
      <c:valAx>
        <c:axId val="45265297"/>
        <c:scaling>
          <c:orientation val="minMax"/>
        </c:scaling>
        <c:delete val="0"/>
        <c:axPos val="l"/>
        <c:majorGridlines>
          <c:spPr>
            <a:ln w="9360">
              <a:solidFill>
                <a:srgbClr val="d9d9d9"/>
              </a:solidFill>
              <a:round/>
            </a:ln>
          </c:spPr>
        </c:majorGridlines>
        <c:title>
          <c:tx>
            <c:rich>
              <a:bodyPr rot="-5400000"/>
              <a:lstStyle/>
              <a:p>
                <a:pPr>
                  <a:defRPr b="1" lang="fr-FR" sz="1000" spc="-1" strike="noStrike">
                    <a:solidFill>
                      <a:srgbClr val="595959"/>
                    </a:solidFill>
                    <a:latin typeface="Arial Narrow"/>
                  </a:defRPr>
                </a:pPr>
                <a:r>
                  <a:rPr b="1" lang="fr-FR" sz="1000" spc="-1" strike="noStrike">
                    <a:solidFill>
                      <a:srgbClr val="595959"/>
                    </a:solidFill>
                    <a:latin typeface="Arial Narrow"/>
                  </a:rPr>
                  <a:t>(Nbre)</a:t>
                </a:r>
              </a:p>
            </c:rich>
          </c:tx>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1482677"/>
        <c:crosses val="autoZero"/>
        <c:crossBetween val="between"/>
      </c:valAx>
      <c:catAx>
        <c:axId val="10214079"/>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2219884"/>
        <c:auto val="1"/>
        <c:lblAlgn val="ctr"/>
        <c:lblOffset val="100"/>
        <c:noMultiLvlLbl val="0"/>
      </c:catAx>
      <c:valAx>
        <c:axId val="62219884"/>
        <c:scaling>
          <c:orientation val="minMax"/>
          <c:min val="0"/>
        </c:scaling>
        <c:delete val="0"/>
        <c:axPos val="r"/>
        <c:title>
          <c:tx>
            <c:rich>
              <a:bodyPr rot="-5400000"/>
              <a:lstStyle/>
              <a:p>
                <a:pPr>
                  <a:defRPr b="1" lang="en-US" sz="1000" spc="-1" strike="noStrike">
                    <a:solidFill>
                      <a:srgbClr val="595959"/>
                    </a:solidFill>
                    <a:latin typeface="Arial Narrow"/>
                  </a:defRPr>
                </a:pPr>
                <a:r>
                  <a:rPr b="1" lang="en-US" sz="1000" spc="-1" strike="noStrike">
                    <a:solidFill>
                      <a:srgbClr val="595959"/>
                    </a:solidFill>
                    <a:latin typeface="Arial Narrow"/>
                  </a:rPr>
                  <a:t>(%)</a:t>
                </a:r>
              </a:p>
            </c:rich>
          </c:tx>
          <c:overlay val="0"/>
          <c:spPr>
            <a:noFill/>
            <a:ln>
              <a:noFill/>
            </a:ln>
          </c:spPr>
        </c:title>
        <c:numFmt formatCode="0.0%" sourceLinked="0"/>
        <c:majorTickMark val="out"/>
        <c:minorTickMark val="none"/>
        <c:tickLblPos val="nextTo"/>
        <c:spPr>
          <a:ln w="6480">
            <a:noFill/>
          </a:ln>
        </c:spPr>
        <c:txPr>
          <a:bodyPr/>
          <a:lstStyle/>
          <a:p>
            <a:pPr>
              <a:defRPr b="1" sz="1000" spc="-1" strike="noStrike">
                <a:solidFill>
                  <a:srgbClr val="595959"/>
                </a:solidFill>
                <a:latin typeface="Calibri"/>
              </a:defRPr>
            </a:pPr>
          </a:p>
        </c:txPr>
        <c:crossAx val="10214079"/>
        <c:crosses val="max"/>
        <c:crossBetween val="between"/>
      </c:valAx>
      <c:spPr>
        <a:noFill/>
        <a:ln>
          <a:solidFill>
            <a:srgbClr val="203864"/>
          </a:solidFill>
        </a:ln>
      </c:spPr>
    </c:plotArea>
    <c:legend>
      <c:legendPos val="b"/>
      <c:layout>
        <c:manualLayout>
          <c:xMode val="edge"/>
          <c:yMode val="edge"/>
          <c:x val="0.00407477552695084"/>
          <c:y val="0.867039179623077"/>
          <c:w val="0.971312314286757"/>
          <c:h val="0.109761217632063"/>
        </c:manualLayout>
      </c:layout>
      <c:overlay val="0"/>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15840">
      <a:solidFill>
        <a:srgbClr val="203864"/>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100" spc="-1" strike="noStrike">
                <a:solidFill>
                  <a:srgbClr val="000000"/>
                </a:solidFill>
                <a:latin typeface="Calibri"/>
              </a:defRPr>
            </a:pPr>
            <a:r>
              <a:rPr b="1" lang="fr-FR" sz="1100" spc="-1" strike="noStrike">
                <a:solidFill>
                  <a:srgbClr val="000000"/>
                </a:solidFill>
                <a:latin typeface="Calibri"/>
              </a:rPr>
              <a:t>Graphique 6. Compensation des PAP de la RRS</a:t>
            </a:r>
          </a:p>
        </c:rich>
      </c:tx>
      <c:overlay val="0"/>
      <c:spPr>
        <a:noFill/>
        <a:ln>
          <a:solidFill>
            <a:srgbClr val="203864"/>
          </a:solidFill>
        </a:ln>
      </c:spPr>
    </c:title>
    <c:autoTitleDeleted val="0"/>
    <c:plotArea>
      <c:layout>
        <c:manualLayout>
          <c:layoutTarget val="inner"/>
          <c:xMode val="edge"/>
          <c:yMode val="edge"/>
          <c:x val="0.112745098039216"/>
          <c:y val="0.167948352795975"/>
          <c:w val="0.692347088088967"/>
          <c:h val="0.55558720212665"/>
        </c:manualLayout>
      </c:layout>
      <c:barChart>
        <c:barDir val="col"/>
        <c:grouping val="clustered"/>
        <c:varyColors val="0"/>
        <c:ser>
          <c:idx val="0"/>
          <c:order val="0"/>
          <c:tx>
            <c:strRef>
              <c:f>"Nbre PAP"</c:f>
              <c:strCache>
                <c:ptCount val="1"/>
                <c:pt idx="0">
                  <c:v>Nbre PAP</c:v>
                </c:pt>
              </c:strCache>
            </c:strRef>
          </c:tx>
          <c:spPr>
            <a:gradFill>
              <a:gsLst>
                <a:gs pos="0">
                  <a:srgbClr val="00b050"/>
                </a:gs>
                <a:gs pos="100000">
                  <a:srgbClr val="b5d2ec"/>
                </a:gs>
              </a:gsLst>
              <a:lin ang="5400000"/>
            </a:gradFill>
            <a:ln w="15840">
              <a:solidFill>
                <a:srgbClr val="203864"/>
              </a:solidFill>
              <a:round/>
            </a:ln>
          </c:spPr>
          <c:invertIfNegative val="0"/>
          <c:dLbls>
            <c:numFmt formatCode="#,##0" sourceLinked="1"/>
            <c:txPr>
              <a:bodyPr/>
              <a:lstStyle/>
              <a:p>
                <a:pPr>
                  <a:defRPr b="1"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'PAP indemnisées par catégorie'!$A$63:$A$64</c:f>
              <c:strCache>
                <c:ptCount val="2"/>
                <c:pt idx="0">
                  <c:v>Section1: Gollé</c:v>
                </c:pt>
                <c:pt idx="1">
                  <c:v>Section2: Sambéra</c:v>
                </c:pt>
              </c:strCache>
            </c:strRef>
          </c:cat>
          <c:val>
            <c:numRef>
              <c:f>'PAP indemnisées par catégorie'!$B$63:$B$64</c:f>
              <c:numCache>
                <c:formatCode>General</c:formatCode>
                <c:ptCount val="2"/>
                <c:pt idx="0">
                  <c:v>60</c:v>
                </c:pt>
                <c:pt idx="1">
                  <c:v>69</c:v>
                </c:pt>
              </c:numCache>
            </c:numRef>
          </c:val>
        </c:ser>
        <c:ser>
          <c:idx val="1"/>
          <c:order val="1"/>
          <c:tx>
            <c:strRef>
              <c:f>"Nbre PAP compensées"</c:f>
              <c:strCache>
                <c:ptCount val="1"/>
                <c:pt idx="0">
                  <c:v>Nbre PAP compensées</c:v>
                </c:pt>
              </c:strCache>
            </c:strRef>
          </c:tx>
          <c:spPr>
            <a:pattFill prst="wdUpDiag">
              <a:fgClr>
                <a:srgbClr val="5b9bd5"/>
              </a:fgClr>
              <a:bgClr>
                <a:srgbClr val="ffffff"/>
              </a:bgClr>
            </a:pattFill>
            <a:ln w="19080">
              <a:solidFill>
                <a:srgbClr val="203864"/>
              </a:solidFill>
              <a:round/>
            </a:ln>
          </c:spPr>
          <c:invertIfNegative val="0"/>
          <c:dLbls>
            <c:numFmt formatCode="#,##0" sourceLinked="1"/>
            <c:txPr>
              <a:bodyPr/>
              <a:lstStyle/>
              <a:p>
                <a:pPr>
                  <a:defRPr b="1" sz="1000" spc="-1" strike="noStrike">
                    <a:solidFill>
                      <a:srgbClr val="404040"/>
                    </a:solidFill>
                    <a:latin typeface="Calibri"/>
                  </a:defRPr>
                </a:pPr>
              </a:p>
            </c:txPr>
            <c:dLblPos val="ctr"/>
            <c:showLegendKey val="0"/>
            <c:showVal val="1"/>
            <c:showCatName val="0"/>
            <c:showSerName val="0"/>
            <c:showPercent val="0"/>
            <c:separator>; </c:separator>
            <c:showLeaderLines val="0"/>
          </c:dLbls>
          <c:cat>
            <c:strRef>
              <c:f>'PAP indemnisées par catégorie'!$A$63:$A$64</c:f>
              <c:strCache>
                <c:ptCount val="2"/>
                <c:pt idx="0">
                  <c:v>Section1: Gollé</c:v>
                </c:pt>
                <c:pt idx="1">
                  <c:v>Section2: Sambéra</c:v>
                </c:pt>
              </c:strCache>
            </c:strRef>
          </c:cat>
          <c:val>
            <c:numRef>
              <c:f>'PAP indemnisées par catégorie'!$C$63:$C$64</c:f>
              <c:numCache>
                <c:formatCode>General</c:formatCode>
                <c:ptCount val="2"/>
                <c:pt idx="0">
                  <c:v>10</c:v>
                </c:pt>
                <c:pt idx="1">
                  <c:v>0</c:v>
                </c:pt>
              </c:numCache>
            </c:numRef>
          </c:val>
        </c:ser>
        <c:gapWidth val="61"/>
        <c:overlap val="0"/>
        <c:axId val="95209769"/>
        <c:axId val="37903476"/>
      </c:barChart>
      <c:lineChart>
        <c:grouping val="standard"/>
        <c:varyColors val="0"/>
        <c:ser>
          <c:idx val="2"/>
          <c:order val="2"/>
          <c:tx>
            <c:strRef>
              <c:f>"% PAP compensées"</c:f>
              <c:strCache>
                <c:ptCount val="1"/>
                <c:pt idx="0">
                  <c:v>% PAP compensées</c:v>
                </c:pt>
              </c:strCache>
            </c:strRef>
          </c:tx>
          <c:spPr>
            <a:solidFill>
              <a:srgbClr val="a5a5a5"/>
            </a:solidFill>
            <a:ln w="28440">
              <a:solidFill>
                <a:srgbClr val="a5a5a5"/>
              </a:solidFill>
              <a:round/>
            </a:ln>
          </c:spPr>
          <c:marker>
            <c:symbol val="square"/>
            <c:size val="5"/>
            <c:spPr>
              <a:solidFill>
                <a:srgbClr val="a5a5a5"/>
              </a:solidFill>
            </c:spPr>
          </c:marker>
          <c:dPt>
            <c:idx val="0"/>
            <c:marker>
              <c:symbol val="square"/>
              <c:size val="5"/>
              <c:spPr>
                <a:solidFill>
                  <a:srgbClr val="a5a5a5"/>
                </a:solidFill>
              </c:spPr>
            </c:marker>
          </c:dPt>
          <c:dPt>
            <c:idx val="1"/>
            <c:marker>
              <c:symbol val="square"/>
              <c:size val="5"/>
              <c:spPr>
                <a:solidFill>
                  <a:srgbClr val="a5a5a5"/>
                </a:solidFill>
              </c:spPr>
            </c:marker>
          </c:dPt>
          <c:dLbls>
            <c:numFmt formatCode="0.0%" sourceLinked="1"/>
            <c:dLbl>
              <c:idx val="0"/>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1"/>
              <c:numFmt formatCode="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txPr>
              <a:bodyPr/>
              <a:lstStyle/>
              <a:p>
                <a:pPr>
                  <a:defRPr b="1" sz="1000" spc="-1" strike="noStrike">
                    <a:solidFill>
                      <a:srgbClr val="222a35"/>
                    </a:solidFill>
                    <a:latin typeface="Calibri"/>
                  </a:defRPr>
                </a:pPr>
              </a:p>
            </c:txPr>
            <c:dLblPos val="ctr"/>
            <c:showLegendKey val="0"/>
            <c:showVal val="1"/>
            <c:showCatName val="0"/>
            <c:showSerName val="0"/>
            <c:showPercent val="0"/>
            <c:separator>; </c:separator>
            <c:showLeaderLines val="0"/>
          </c:dLbls>
          <c:cat>
            <c:strRef>
              <c:f>'PAP indemnisées par catégorie'!$A$63:$A$64</c:f>
              <c:strCache>
                <c:ptCount val="2"/>
                <c:pt idx="0">
                  <c:v>Section1: Gollé</c:v>
                </c:pt>
                <c:pt idx="1">
                  <c:v>Section2: Sambéra</c:v>
                </c:pt>
              </c:strCache>
            </c:strRef>
          </c:cat>
          <c:val>
            <c:numRef>
              <c:f>'PAP indemnisées par catégorie'!$D$63:$D$64</c:f>
              <c:numCache>
                <c:formatCode>General</c:formatCode>
                <c:ptCount val="2"/>
                <c:pt idx="0">
                  <c:v>0.2</c:v>
                </c:pt>
                <c:pt idx="1">
                  <c:v>0</c:v>
                </c:pt>
              </c:numCache>
            </c:numRef>
          </c:val>
          <c:smooth val="0"/>
        </c:ser>
        <c:hiLowLines>
          <c:spPr>
            <a:ln>
              <a:noFill/>
            </a:ln>
          </c:spPr>
        </c:hiLowLines>
        <c:marker val="1"/>
        <c:axId val="18548740"/>
        <c:axId val="69370157"/>
      </c:lineChart>
      <c:catAx>
        <c:axId val="9520976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1050" spc="-1" strike="noStrike">
                <a:solidFill>
                  <a:srgbClr val="000000"/>
                </a:solidFill>
                <a:latin typeface="Calibri"/>
              </a:defRPr>
            </a:pPr>
          </a:p>
        </c:txPr>
        <c:crossAx val="37903476"/>
        <c:crosses val="autoZero"/>
        <c:auto val="1"/>
        <c:lblAlgn val="ctr"/>
        <c:lblOffset val="100"/>
        <c:noMultiLvlLbl val="0"/>
      </c:catAx>
      <c:valAx>
        <c:axId val="37903476"/>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(Nbre)</a:t>
                </a:r>
              </a:p>
            </c:rich>
          </c:tx>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5209769"/>
        <c:crosses val="autoZero"/>
        <c:crossBetween val="between"/>
      </c:valAx>
      <c:catAx>
        <c:axId val="18548740"/>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9370157"/>
        <c:auto val="1"/>
        <c:lblAlgn val="ctr"/>
        <c:lblOffset val="100"/>
        <c:noMultiLvlLbl val="0"/>
      </c:catAx>
      <c:valAx>
        <c:axId val="69370157"/>
        <c:scaling>
          <c:orientation val="minMax"/>
          <c:max val="1"/>
          <c:min val="0"/>
        </c:scaling>
        <c:delete val="0"/>
        <c:axPos val="r"/>
        <c:title>
          <c:tx>
            <c:rich>
              <a:bodyPr rot="-5400000"/>
              <a:lstStyle/>
              <a:p>
                <a:pPr>
                  <a:defRPr b="1" lang="fr-FR" sz="1000" spc="-1" strike="noStrike">
                    <a:solidFill>
                      <a:srgbClr val="595959"/>
                    </a:solidFill>
                    <a:latin typeface="Arial Narrow"/>
                  </a:defRPr>
                </a:pPr>
                <a:r>
                  <a:rPr b="1" lang="fr-FR" sz="1000" spc="-1" strike="noStrike">
                    <a:solidFill>
                      <a:srgbClr val="595959"/>
                    </a:solidFill>
                    <a:latin typeface="Arial Narrow"/>
                  </a:rPr>
                  <a:t>(%)</a:t>
                </a:r>
              </a:p>
            </c:rich>
          </c:tx>
          <c:overlay val="0"/>
          <c:spPr>
            <a:noFill/>
            <a:ln>
              <a:noFill/>
            </a:ln>
          </c:spPr>
        </c:title>
        <c:numFmt formatCode="0.0%" sourceLinked="0"/>
        <c:majorTickMark val="out"/>
        <c:minorTickMark val="none"/>
        <c:tickLblPos val="nextTo"/>
        <c:spPr>
          <a:ln w="6480">
            <a:noFill/>
          </a:ln>
        </c:spPr>
        <c:txPr>
          <a:bodyPr/>
          <a:lstStyle/>
          <a:p>
            <a:pPr>
              <a:defRPr b="1" sz="1000" spc="-1" strike="noStrike">
                <a:solidFill>
                  <a:srgbClr val="595959"/>
                </a:solidFill>
                <a:latin typeface="Calibri"/>
              </a:defRPr>
            </a:pPr>
          </a:p>
        </c:txPr>
        <c:crossAx val="18548740"/>
        <c:crosses val="max"/>
        <c:crossBetween val="between"/>
      </c:valAx>
      <c:spPr>
        <a:noFill/>
        <a:ln>
          <a:solidFill>
            <a:srgbClr val="203864"/>
          </a:solidFill>
        </a:ln>
      </c:spPr>
    </c:plotArea>
    <c:legend>
      <c:legendPos val="b"/>
      <c:layout>
        <c:manualLayout>
          <c:xMode val="edge"/>
          <c:yMode val="edge"/>
          <c:x val="0.00407477552695084"/>
          <c:y val="0.867039179623077"/>
          <c:w val="0.971312314286757"/>
          <c:h val="0.109761217632063"/>
        </c:manualLayout>
      </c:layout>
      <c:overlay val="0"/>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15840">
      <a:solidFill>
        <a:srgbClr val="203864"/>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21</xdr:row>
      <xdr:rowOff>176040</xdr:rowOff>
    </xdr:from>
    <xdr:to>
      <xdr:col>4</xdr:col>
      <xdr:colOff>168840</xdr:colOff>
      <xdr:row>38</xdr:row>
      <xdr:rowOff>190080</xdr:rowOff>
    </xdr:to>
    <xdr:graphicFrame>
      <xdr:nvGraphicFramePr>
        <xdr:cNvPr id="0" name="Graphique 4"/>
        <xdr:cNvGraphicFramePr/>
      </xdr:nvGraphicFramePr>
      <xdr:xfrm>
        <a:off x="0" y="5148000"/>
        <a:ext cx="6404400" cy="3252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210240</xdr:colOff>
      <xdr:row>21</xdr:row>
      <xdr:rowOff>176760</xdr:rowOff>
    </xdr:from>
    <xdr:to>
      <xdr:col>10</xdr:col>
      <xdr:colOff>338400</xdr:colOff>
      <xdr:row>38</xdr:row>
      <xdr:rowOff>190080</xdr:rowOff>
    </xdr:to>
    <xdr:graphicFrame>
      <xdr:nvGraphicFramePr>
        <xdr:cNvPr id="1" name="Graphique 6"/>
        <xdr:cNvGraphicFramePr/>
      </xdr:nvGraphicFramePr>
      <xdr:xfrm>
        <a:off x="6445800" y="5148720"/>
        <a:ext cx="8790120" cy="3251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370440</xdr:colOff>
      <xdr:row>22</xdr:row>
      <xdr:rowOff>0</xdr:rowOff>
    </xdr:from>
    <xdr:to>
      <xdr:col>14</xdr:col>
      <xdr:colOff>698040</xdr:colOff>
      <xdr:row>39</xdr:row>
      <xdr:rowOff>31320</xdr:rowOff>
    </xdr:to>
    <xdr:graphicFrame>
      <xdr:nvGraphicFramePr>
        <xdr:cNvPr id="2" name="Graphique 7"/>
        <xdr:cNvGraphicFramePr/>
      </xdr:nvGraphicFramePr>
      <xdr:xfrm>
        <a:off x="15267960" y="5162400"/>
        <a:ext cx="5553720" cy="32698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14040</xdr:colOff>
      <xdr:row>23</xdr:row>
      <xdr:rowOff>183960</xdr:rowOff>
    </xdr:from>
    <xdr:to>
      <xdr:col>4</xdr:col>
      <xdr:colOff>435240</xdr:colOff>
      <xdr:row>43</xdr:row>
      <xdr:rowOff>190080</xdr:rowOff>
    </xdr:to>
    <xdr:graphicFrame>
      <xdr:nvGraphicFramePr>
        <xdr:cNvPr id="3" name="Graphique 8"/>
        <xdr:cNvGraphicFramePr/>
      </xdr:nvGraphicFramePr>
      <xdr:xfrm>
        <a:off x="14040" y="5155920"/>
        <a:ext cx="5920920" cy="3816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486360</xdr:colOff>
      <xdr:row>24</xdr:row>
      <xdr:rowOff>0</xdr:rowOff>
    </xdr:from>
    <xdr:to>
      <xdr:col>12</xdr:col>
      <xdr:colOff>80640</xdr:colOff>
      <xdr:row>43</xdr:row>
      <xdr:rowOff>161640</xdr:rowOff>
    </xdr:to>
    <xdr:graphicFrame>
      <xdr:nvGraphicFramePr>
        <xdr:cNvPr id="4" name="Graphique 6"/>
        <xdr:cNvGraphicFramePr/>
      </xdr:nvGraphicFramePr>
      <xdr:xfrm>
        <a:off x="5986080" y="5162400"/>
        <a:ext cx="7493400" cy="3781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141840</xdr:colOff>
      <xdr:row>24</xdr:row>
      <xdr:rowOff>10080</xdr:rowOff>
    </xdr:from>
    <xdr:to>
      <xdr:col>15</xdr:col>
      <xdr:colOff>810360</xdr:colOff>
      <xdr:row>43</xdr:row>
      <xdr:rowOff>182160</xdr:rowOff>
    </xdr:to>
    <xdr:graphicFrame>
      <xdr:nvGraphicFramePr>
        <xdr:cNvPr id="5" name="Graphique 7"/>
        <xdr:cNvGraphicFramePr/>
      </xdr:nvGraphicFramePr>
      <xdr:xfrm>
        <a:off x="13540680" y="5172480"/>
        <a:ext cx="4920120" cy="37915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8:G3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H23" activeCellId="0" sqref="H23"/>
    </sheetView>
  </sheetViews>
  <sheetFormatPr defaultColWidth="10.5390625" defaultRowHeight="15" zeroHeight="false" outlineLevelRow="0" outlineLevelCol="0"/>
  <cols>
    <col collapsed="false" customWidth="true" hidden="false" outlineLevel="0" max="1" min="1" style="0" width="8.71"/>
    <col collapsed="false" customWidth="true" hidden="false" outlineLevel="0" max="7" min="7" style="0" width="20.85"/>
  </cols>
  <sheetData>
    <row r="18" customFormat="false" ht="15.75" hidden="false" customHeight="false" outlineLevel="0" collapsed="false"/>
    <row r="19" customFormat="false" ht="84" hidden="false" customHeight="true" outlineLevel="0" collapsed="false">
      <c r="A19" s="1" t="s">
        <v>0</v>
      </c>
      <c r="B19" s="1"/>
      <c r="C19" s="1"/>
      <c r="D19" s="1"/>
      <c r="E19" s="1"/>
      <c r="F19" s="1"/>
      <c r="G19" s="1"/>
    </row>
    <row r="23" customFormat="false" ht="15.75" hidden="false" customHeight="false" outlineLevel="0" collapsed="false">
      <c r="A23" s="2"/>
      <c r="D23" s="3" t="s">
        <v>1</v>
      </c>
      <c r="E23" s="3"/>
    </row>
    <row r="24" customFormat="false" ht="15.75" hidden="false" customHeight="false" outlineLevel="0" collapsed="false">
      <c r="A24" s="2"/>
    </row>
    <row r="25" customFormat="false" ht="15" hidden="false" customHeight="false" outlineLevel="0" collapsed="false">
      <c r="A25" s="4"/>
    </row>
    <row r="26" customFormat="false" ht="15.75" hidden="false" customHeight="false" outlineLevel="0" collapsed="false">
      <c r="A26" s="2"/>
    </row>
    <row r="27" customFormat="false" ht="15.75" hidden="false" customHeight="false" outlineLevel="0" collapsed="false">
      <c r="A27" s="2"/>
    </row>
    <row r="28" customFormat="false" ht="15.75" hidden="false" customHeight="false" outlineLevel="0" collapsed="false">
      <c r="A28" s="2"/>
    </row>
    <row r="29" customFormat="false" ht="15.75" hidden="false" customHeight="false" outlineLevel="0" collapsed="false">
      <c r="A29" s="2"/>
    </row>
    <row r="30" customFormat="false" ht="15.75" hidden="false" customHeight="false" outlineLevel="0" collapsed="false">
      <c r="A30" s="2"/>
    </row>
    <row r="31" customFormat="false" ht="15.75" hidden="false" customHeight="false" outlineLevel="0" collapsed="false">
      <c r="A31" s="2"/>
    </row>
    <row r="32" customFormat="false" ht="15.75" hidden="false" customHeight="false" outlineLevel="0" collapsed="false">
      <c r="A32" s="2"/>
    </row>
    <row r="33" customFormat="false" ht="15.75" hidden="false" customHeight="false" outlineLevel="0" collapsed="false">
      <c r="A33" s="2"/>
    </row>
    <row r="34" customFormat="false" ht="15.75" hidden="false" customHeight="false" outlineLevel="0" collapsed="false">
      <c r="A34" s="2"/>
    </row>
  </sheetData>
  <mergeCells count="1">
    <mergeCell ref="A19:G1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10.5390625" defaultRowHeight="15" zeroHeight="false" outlineLevelRow="0" outlineLevelCol="0"/>
  <cols>
    <col collapsed="false" customWidth="true" hidden="false" outlineLevel="0" max="1" min="1" style="0" width="13.85"/>
    <col collapsed="false" customWidth="true" hidden="false" outlineLevel="0" max="2" min="2" style="0" width="22.71"/>
    <col collapsed="false" customWidth="true" hidden="false" outlineLevel="0" max="3" min="3" style="0" width="21.71"/>
    <col collapsed="false" customWidth="true" hidden="false" outlineLevel="0" max="4" min="4" style="0" width="11.85"/>
    <col collapsed="false" customWidth="true" hidden="false" outlineLevel="0" max="5" min="5" style="0" width="17.57"/>
    <col collapsed="false" customWidth="true" hidden="false" outlineLevel="0" max="6" min="6" style="0" width="12.71"/>
    <col collapsed="false" customWidth="true" hidden="false" outlineLevel="0" max="7" min="7" style="0" width="18.43"/>
    <col collapsed="false" customWidth="true" hidden="false" outlineLevel="0" max="8" min="8" style="0" width="26.57"/>
    <col collapsed="false" customWidth="true" hidden="false" outlineLevel="0" max="9" min="9" style="0" width="13.14"/>
    <col collapsed="false" customWidth="true" hidden="false" outlineLevel="0" max="10" min="10" style="0" width="9"/>
    <col collapsed="false" customWidth="true" hidden="false" outlineLevel="0" max="11" min="11" style="0" width="13.43"/>
    <col collapsed="false" customWidth="true" hidden="false" outlineLevel="0" max="12" min="12" style="0" width="24.28"/>
    <col collapsed="false" customWidth="true" hidden="false" outlineLevel="0" max="15" min="15" style="0" width="13.85"/>
    <col collapsed="false" customWidth="true" hidden="false" outlineLevel="0" max="18" min="18" style="0" width="11.43"/>
    <col collapsed="false" customWidth="true" hidden="false" outlineLevel="0" max="19" min="19" style="0" width="7.57"/>
  </cols>
  <sheetData>
    <row r="1" customFormat="false" ht="17.25" hidden="false" customHeight="false" outlineLevel="0" collapsed="false">
      <c r="A1" s="5" t="s">
        <v>2</v>
      </c>
    </row>
    <row r="3" customFormat="false" ht="24.75" hidden="false" customHeight="true" outlineLevel="0" collapsed="false">
      <c r="A3" s="6" t="s">
        <v>3</v>
      </c>
      <c r="B3" s="6" t="s">
        <v>4</v>
      </c>
      <c r="C3" s="6" t="s">
        <v>5</v>
      </c>
      <c r="D3" s="7" t="s">
        <v>6</v>
      </c>
      <c r="E3" s="7"/>
      <c r="F3" s="7"/>
      <c r="G3" s="6" t="s">
        <v>7</v>
      </c>
      <c r="H3" s="8" t="s">
        <v>8</v>
      </c>
      <c r="I3" s="9" t="s">
        <v>9</v>
      </c>
      <c r="J3" s="9"/>
      <c r="K3" s="10" t="s">
        <v>10</v>
      </c>
      <c r="L3" s="11" t="s">
        <v>11</v>
      </c>
      <c r="M3" s="12" t="s">
        <v>12</v>
      </c>
    </row>
    <row r="4" customFormat="false" ht="28.5" hidden="false" customHeight="true" outlineLevel="0" collapsed="false">
      <c r="A4" s="6"/>
      <c r="B4" s="6"/>
      <c r="C4" s="6"/>
      <c r="D4" s="13" t="s">
        <v>13</v>
      </c>
      <c r="E4" s="13" t="s">
        <v>14</v>
      </c>
      <c r="F4" s="13" t="s">
        <v>15</v>
      </c>
      <c r="G4" s="6"/>
      <c r="H4" s="8"/>
      <c r="I4" s="14" t="s">
        <v>16</v>
      </c>
      <c r="J4" s="15" t="s">
        <v>17</v>
      </c>
      <c r="K4" s="10"/>
      <c r="L4" s="11"/>
      <c r="M4" s="12"/>
    </row>
    <row r="5" customFormat="false" ht="12" hidden="false" customHeight="true" outlineLevel="0" collapsed="false">
      <c r="A5" s="16" t="n">
        <v>1</v>
      </c>
      <c r="B5" s="16" t="n">
        <v>2</v>
      </c>
      <c r="C5" s="16" t="n">
        <v>3</v>
      </c>
      <c r="D5" s="16" t="n">
        <v>4</v>
      </c>
      <c r="E5" s="16" t="n">
        <v>5</v>
      </c>
      <c r="F5" s="16" t="n">
        <v>6</v>
      </c>
      <c r="G5" s="16" t="n">
        <v>7</v>
      </c>
      <c r="H5" s="17" t="n">
        <v>8</v>
      </c>
      <c r="I5" s="18" t="n">
        <v>9</v>
      </c>
      <c r="J5" s="19" t="s">
        <v>18</v>
      </c>
      <c r="K5" s="20" t="s">
        <v>19</v>
      </c>
      <c r="L5" s="21"/>
      <c r="M5" s="22"/>
    </row>
    <row r="6" customFormat="false" ht="18" hidden="false" customHeight="true" outlineLevel="0" collapsed="false">
      <c r="A6" s="23" t="s">
        <v>20</v>
      </c>
      <c r="B6" s="24" t="s">
        <v>21</v>
      </c>
      <c r="C6" s="24" t="s">
        <v>22</v>
      </c>
      <c r="D6" s="25" t="n">
        <v>29.08</v>
      </c>
      <c r="E6" s="24" t="s">
        <v>23</v>
      </c>
      <c r="F6" s="26" t="n">
        <v>10</v>
      </c>
      <c r="G6" s="26" t="n">
        <v>71</v>
      </c>
      <c r="H6" s="27" t="n">
        <v>69</v>
      </c>
      <c r="I6" s="28" t="n">
        <v>66</v>
      </c>
      <c r="J6" s="29" t="n">
        <f aca="false">+I6/H6</f>
        <v>0.956521739130435</v>
      </c>
      <c r="K6" s="30" t="n">
        <f aca="false">+H6-I6</f>
        <v>3</v>
      </c>
      <c r="L6" s="31" t="s">
        <v>24</v>
      </c>
      <c r="M6" s="32" t="n">
        <v>44112</v>
      </c>
    </row>
    <row r="7" customFormat="false" ht="18" hidden="false" customHeight="true" outlineLevel="0" collapsed="false">
      <c r="A7" s="23"/>
      <c r="B7" s="33" t="s">
        <v>25</v>
      </c>
      <c r="C7" s="33" t="s">
        <v>22</v>
      </c>
      <c r="D7" s="25" t="n">
        <v>30.52</v>
      </c>
      <c r="E7" s="24" t="s">
        <v>26</v>
      </c>
      <c r="F7" s="26" t="n">
        <v>7</v>
      </c>
      <c r="G7" s="26" t="n">
        <v>92</v>
      </c>
      <c r="H7" s="27" t="n">
        <v>92</v>
      </c>
      <c r="I7" s="34" t="n">
        <v>81</v>
      </c>
      <c r="J7" s="35" t="n">
        <f aca="false">+I7/H7</f>
        <v>0.880434782608696</v>
      </c>
      <c r="K7" s="36" t="n">
        <f aca="false">+H7-I7</f>
        <v>11</v>
      </c>
      <c r="L7" s="31"/>
      <c r="M7" s="37" t="n">
        <v>44174</v>
      </c>
    </row>
    <row r="8" customFormat="false" ht="18" hidden="false" customHeight="true" outlineLevel="0" collapsed="false">
      <c r="A8" s="23"/>
      <c r="B8" s="33" t="s">
        <v>27</v>
      </c>
      <c r="C8" s="33" t="s">
        <v>28</v>
      </c>
      <c r="D8" s="25" t="n">
        <v>23.39</v>
      </c>
      <c r="E8" s="24" t="s">
        <v>29</v>
      </c>
      <c r="F8" s="26" t="n">
        <v>5</v>
      </c>
      <c r="G8" s="26" t="n">
        <v>328</v>
      </c>
      <c r="H8" s="27" t="n">
        <v>327</v>
      </c>
      <c r="I8" s="34" t="n">
        <v>277</v>
      </c>
      <c r="J8" s="35" t="n">
        <f aca="false">+I8/H8</f>
        <v>0.847094801223241</v>
      </c>
      <c r="K8" s="36" t="n">
        <f aca="false">+H8-I8</f>
        <v>50</v>
      </c>
      <c r="L8" s="38" t="s">
        <v>30</v>
      </c>
      <c r="M8" s="37" t="n">
        <v>44174</v>
      </c>
    </row>
    <row r="9" customFormat="false" ht="18" hidden="false" customHeight="true" outlineLevel="0" collapsed="false">
      <c r="A9" s="39"/>
      <c r="B9" s="40" t="s">
        <v>31</v>
      </c>
      <c r="C9" s="41"/>
      <c r="D9" s="42" t="n">
        <f aca="false">+SUM(D6:D8)</f>
        <v>82.99</v>
      </c>
      <c r="E9" s="40"/>
      <c r="F9" s="43" t="n">
        <f aca="false">+SUM(F6:F8)</f>
        <v>22</v>
      </c>
      <c r="G9" s="43" t="n">
        <f aca="false">+SUM(G6:G8)</f>
        <v>491</v>
      </c>
      <c r="H9" s="44" t="n">
        <f aca="false">+SUM(H6:H8)</f>
        <v>488</v>
      </c>
      <c r="I9" s="45" t="n">
        <f aca="false">+SUM(I6:I8)</f>
        <v>424</v>
      </c>
      <c r="J9" s="46" t="n">
        <f aca="false">+I9/H9</f>
        <v>0.868852459016393</v>
      </c>
      <c r="K9" s="47" t="n">
        <f aca="false">+SUM(K6:K8)</f>
        <v>64</v>
      </c>
      <c r="L9" s="48"/>
      <c r="M9" s="49"/>
    </row>
    <row r="10" customFormat="false" ht="18" hidden="false" customHeight="true" outlineLevel="0" collapsed="false">
      <c r="A10" s="50" t="s">
        <v>32</v>
      </c>
      <c r="B10" s="33" t="s">
        <v>33</v>
      </c>
      <c r="C10" s="24" t="s">
        <v>34</v>
      </c>
      <c r="D10" s="25" t="n">
        <v>35.66</v>
      </c>
      <c r="E10" s="24" t="s">
        <v>35</v>
      </c>
      <c r="F10" s="26" t="n">
        <v>23</v>
      </c>
      <c r="G10" s="26" t="n">
        <v>223</v>
      </c>
      <c r="H10" s="27" t="n">
        <v>223</v>
      </c>
      <c r="I10" s="51" t="n">
        <v>194</v>
      </c>
      <c r="J10" s="29" t="n">
        <f aca="false">+I10/H10</f>
        <v>0.869955156950673</v>
      </c>
      <c r="K10" s="36" t="n">
        <f aca="false">+H10-I10</f>
        <v>29</v>
      </c>
      <c r="L10" s="52"/>
      <c r="M10" s="53" t="n">
        <v>44112</v>
      </c>
    </row>
    <row r="11" customFormat="false" ht="18" hidden="false" customHeight="true" outlineLevel="0" collapsed="false">
      <c r="A11" s="23"/>
      <c r="B11" s="33" t="s">
        <v>36</v>
      </c>
      <c r="C11" s="33" t="s">
        <v>37</v>
      </c>
      <c r="D11" s="25" t="n">
        <v>32.57</v>
      </c>
      <c r="E11" s="24" t="s">
        <v>38</v>
      </c>
      <c r="F11" s="26" t="n">
        <v>14</v>
      </c>
      <c r="G11" s="26" t="n">
        <v>196</v>
      </c>
      <c r="H11" s="27" t="n">
        <v>196</v>
      </c>
      <c r="I11" s="28" t="n">
        <v>151</v>
      </c>
      <c r="J11" s="35" t="n">
        <f aca="false">+I11/H11</f>
        <v>0.770408163265306</v>
      </c>
      <c r="K11" s="36" t="n">
        <f aca="false">+H11-I11</f>
        <v>45</v>
      </c>
      <c r="L11" s="54"/>
      <c r="M11" s="32" t="n">
        <v>44228</v>
      </c>
    </row>
    <row r="12" customFormat="false" ht="18" hidden="false" customHeight="true" outlineLevel="0" collapsed="false">
      <c r="A12" s="23"/>
      <c r="B12" s="33" t="s">
        <v>39</v>
      </c>
      <c r="C12" s="33" t="s">
        <v>40</v>
      </c>
      <c r="D12" s="25" t="n">
        <v>28.36</v>
      </c>
      <c r="E12" s="24" t="s">
        <v>41</v>
      </c>
      <c r="F12" s="26" t="n">
        <v>8</v>
      </c>
      <c r="G12" s="26" t="n">
        <v>131</v>
      </c>
      <c r="H12" s="27" t="n">
        <v>131</v>
      </c>
      <c r="I12" s="28" t="n">
        <v>67</v>
      </c>
      <c r="J12" s="35" t="n">
        <f aca="false">+I12/H12</f>
        <v>0.511450381679389</v>
      </c>
      <c r="K12" s="36" t="n">
        <f aca="false">+H12-I12</f>
        <v>64</v>
      </c>
      <c r="L12" s="54"/>
      <c r="M12" s="32" t="n">
        <v>44257</v>
      </c>
    </row>
    <row r="13" customFormat="false" ht="18" hidden="false" customHeight="true" outlineLevel="0" collapsed="false">
      <c r="A13" s="23"/>
      <c r="B13" s="33" t="s">
        <v>42</v>
      </c>
      <c r="C13" s="33" t="s">
        <v>43</v>
      </c>
      <c r="D13" s="25" t="n">
        <v>28.08</v>
      </c>
      <c r="E13" s="24" t="s">
        <v>44</v>
      </c>
      <c r="F13" s="26" t="n">
        <v>13</v>
      </c>
      <c r="G13" s="26" t="n">
        <v>150</v>
      </c>
      <c r="H13" s="27" t="n">
        <v>150</v>
      </c>
      <c r="I13" s="28" t="n">
        <v>98</v>
      </c>
      <c r="J13" s="35" t="n">
        <f aca="false">+I13/H13</f>
        <v>0.653333333333333</v>
      </c>
      <c r="K13" s="36" t="n">
        <f aca="false">+H13-I13</f>
        <v>52</v>
      </c>
      <c r="L13" s="54"/>
      <c r="M13" s="32" t="n">
        <v>44276</v>
      </c>
    </row>
    <row r="14" customFormat="false" ht="18" hidden="false" customHeight="true" outlineLevel="0" collapsed="false">
      <c r="A14" s="23"/>
      <c r="B14" s="33" t="s">
        <v>45</v>
      </c>
      <c r="C14" s="33" t="s">
        <v>46</v>
      </c>
      <c r="D14" s="25" t="n">
        <v>23.37</v>
      </c>
      <c r="E14" s="24" t="s">
        <v>47</v>
      </c>
      <c r="F14" s="26" t="n">
        <v>15</v>
      </c>
      <c r="G14" s="26" t="n">
        <v>237</v>
      </c>
      <c r="H14" s="27" t="n">
        <v>237</v>
      </c>
      <c r="I14" s="28" t="n">
        <v>141</v>
      </c>
      <c r="J14" s="35" t="n">
        <f aca="false">+I14/H14</f>
        <v>0.594936708860759</v>
      </c>
      <c r="K14" s="36" t="n">
        <f aca="false">+H14-I14</f>
        <v>96</v>
      </c>
      <c r="L14" s="54"/>
      <c r="M14" s="32" t="n">
        <v>44276</v>
      </c>
    </row>
    <row r="15" customFormat="false" ht="18" hidden="false" customHeight="true" outlineLevel="0" collapsed="false">
      <c r="A15" s="23"/>
      <c r="B15" s="33" t="s">
        <v>48</v>
      </c>
      <c r="C15" s="33" t="s">
        <v>49</v>
      </c>
      <c r="D15" s="25" t="n">
        <v>15.26</v>
      </c>
      <c r="E15" s="24" t="s">
        <v>50</v>
      </c>
      <c r="F15" s="26" t="n">
        <v>7</v>
      </c>
      <c r="G15" s="26" t="n">
        <v>198</v>
      </c>
      <c r="H15" s="27" t="n">
        <v>198</v>
      </c>
      <c r="I15" s="28" t="n">
        <v>0</v>
      </c>
      <c r="J15" s="35" t="n">
        <f aca="false">+I15/H15</f>
        <v>0</v>
      </c>
      <c r="K15" s="36" t="n">
        <f aca="false">+H15-I15</f>
        <v>198</v>
      </c>
      <c r="L15" s="54"/>
      <c r="M15" s="32"/>
    </row>
    <row r="16" customFormat="false" ht="18" hidden="false" customHeight="true" outlineLevel="0" collapsed="false">
      <c r="A16" s="23"/>
      <c r="B16" s="33" t="s">
        <v>51</v>
      </c>
      <c r="C16" s="33" t="s">
        <v>52</v>
      </c>
      <c r="D16" s="25" t="n">
        <v>15.02</v>
      </c>
      <c r="E16" s="24" t="s">
        <v>53</v>
      </c>
      <c r="F16" s="26" t="n">
        <v>1</v>
      </c>
      <c r="G16" s="26" t="n">
        <v>210</v>
      </c>
      <c r="H16" s="27" t="n">
        <v>210</v>
      </c>
      <c r="I16" s="34" t="n">
        <v>121</v>
      </c>
      <c r="J16" s="35" t="n">
        <f aca="false">+I16/H16</f>
        <v>0.576190476190476</v>
      </c>
      <c r="K16" s="36" t="n">
        <f aca="false">+H16-I16</f>
        <v>89</v>
      </c>
      <c r="L16" s="38"/>
      <c r="M16" s="37" t="n">
        <v>44276</v>
      </c>
      <c r="O16" s="55"/>
    </row>
    <row r="17" customFormat="false" ht="18" hidden="false" customHeight="true" outlineLevel="0" collapsed="false">
      <c r="A17" s="39"/>
      <c r="B17" s="40" t="s">
        <v>54</v>
      </c>
      <c r="C17" s="41"/>
      <c r="D17" s="42" t="n">
        <f aca="false">+SUM(D10:D16)</f>
        <v>178.32</v>
      </c>
      <c r="E17" s="40"/>
      <c r="F17" s="43" t="n">
        <f aca="false">+SUM(F10:F16)</f>
        <v>81</v>
      </c>
      <c r="G17" s="43" t="n">
        <f aca="false">+SUM(G10:G16)</f>
        <v>1345</v>
      </c>
      <c r="H17" s="44" t="n">
        <f aca="false">+SUM(H10:H16)</f>
        <v>1345</v>
      </c>
      <c r="I17" s="45" t="n">
        <f aca="false">+SUM(I10:I16)</f>
        <v>772</v>
      </c>
      <c r="J17" s="46" t="n">
        <f aca="false">+I17/H17</f>
        <v>0.573977695167286</v>
      </c>
      <c r="K17" s="56" t="n">
        <f aca="false">+SUM(K10:K16)</f>
        <v>573</v>
      </c>
      <c r="L17" s="48"/>
      <c r="M17" s="49"/>
    </row>
    <row r="18" customFormat="false" ht="18" hidden="false" customHeight="true" outlineLevel="0" collapsed="false">
      <c r="A18" s="50" t="s">
        <v>55</v>
      </c>
      <c r="B18" s="33" t="s">
        <v>56</v>
      </c>
      <c r="C18" s="24" t="s">
        <v>57</v>
      </c>
      <c r="D18" s="25" t="n">
        <v>15.63</v>
      </c>
      <c r="E18" s="24" t="s">
        <v>23</v>
      </c>
      <c r="F18" s="26" t="n">
        <v>3</v>
      </c>
      <c r="G18" s="26" t="n">
        <v>60</v>
      </c>
      <c r="H18" s="27" t="n">
        <v>60</v>
      </c>
      <c r="I18" s="51" t="n">
        <v>46</v>
      </c>
      <c r="J18" s="29" t="n">
        <f aca="false">+I18/H18</f>
        <v>0.766666666666667</v>
      </c>
      <c r="K18" s="36" t="n">
        <f aca="false">+H18-I18</f>
        <v>14</v>
      </c>
      <c r="L18" s="31"/>
      <c r="M18" s="53" t="n">
        <v>44242</v>
      </c>
    </row>
    <row r="19" customFormat="false" ht="18" hidden="false" customHeight="true" outlineLevel="0" collapsed="false">
      <c r="A19" s="23"/>
      <c r="B19" s="33" t="s">
        <v>58</v>
      </c>
      <c r="C19" s="33" t="s">
        <v>43</v>
      </c>
      <c r="D19" s="25" t="n">
        <v>21.04</v>
      </c>
      <c r="E19" s="24" t="s">
        <v>59</v>
      </c>
      <c r="F19" s="26" t="n">
        <v>3</v>
      </c>
      <c r="G19" s="26" t="n">
        <v>69</v>
      </c>
      <c r="H19" s="27" t="n">
        <v>69</v>
      </c>
      <c r="I19" s="34" t="n">
        <v>62</v>
      </c>
      <c r="J19" s="35" t="n">
        <f aca="false">+I19/H19</f>
        <v>0.898550724637681</v>
      </c>
      <c r="K19" s="36" t="n">
        <f aca="false">+H19-I19</f>
        <v>7</v>
      </c>
      <c r="L19" s="31"/>
      <c r="M19" s="37" t="n">
        <v>44242</v>
      </c>
    </row>
    <row r="20" customFormat="false" ht="18" hidden="false" customHeight="true" outlineLevel="0" collapsed="false">
      <c r="A20" s="39"/>
      <c r="B20" s="40" t="s">
        <v>60</v>
      </c>
      <c r="C20" s="33"/>
      <c r="D20" s="42" t="n">
        <f aca="false">+SUM(D18:D19)</f>
        <v>36.67</v>
      </c>
      <c r="E20" s="40"/>
      <c r="F20" s="43" t="n">
        <f aca="false">+SUM(F18:F19)</f>
        <v>6</v>
      </c>
      <c r="G20" s="43" t="n">
        <f aca="false">+SUM(G18:G19)</f>
        <v>129</v>
      </c>
      <c r="H20" s="44" t="n">
        <f aca="false">+SUM(H18:H19)</f>
        <v>129</v>
      </c>
      <c r="I20" s="45" t="n">
        <f aca="false">+SUM(I18:I19)</f>
        <v>108</v>
      </c>
      <c r="J20" s="46" t="n">
        <f aca="false">+I20/H20</f>
        <v>0.837209302325581</v>
      </c>
      <c r="K20" s="47" t="n">
        <f aca="false">+SUM(K18:K19)</f>
        <v>21</v>
      </c>
      <c r="L20" s="48"/>
      <c r="M20" s="49"/>
    </row>
    <row r="21" customFormat="false" ht="24" hidden="false" customHeight="true" outlineLevel="0" collapsed="false">
      <c r="A21" s="57" t="s">
        <v>61</v>
      </c>
      <c r="B21" s="57"/>
      <c r="C21" s="58"/>
      <c r="D21" s="59" t="n">
        <f aca="false">+D20+D17+D9</f>
        <v>297.98</v>
      </c>
      <c r="E21" s="60"/>
      <c r="F21" s="61" t="n">
        <f aca="false">+F20+F17+F9</f>
        <v>109</v>
      </c>
      <c r="G21" s="62" t="n">
        <f aca="false">+G20+G17+G9</f>
        <v>1965</v>
      </c>
      <c r="H21" s="63" t="n">
        <f aca="false">+H20+H17+H9</f>
        <v>1962</v>
      </c>
      <c r="I21" s="63" t="n">
        <f aca="false">+I20+I17+I9</f>
        <v>1304</v>
      </c>
      <c r="J21" s="64" t="n">
        <f aca="false">+I21/H21</f>
        <v>0.664627930682977</v>
      </c>
      <c r="K21" s="65" t="n">
        <f aca="false">+K20+K17+K9</f>
        <v>658</v>
      </c>
      <c r="L21" s="66"/>
      <c r="M21" s="67"/>
    </row>
  </sheetData>
  <mergeCells count="11">
    <mergeCell ref="A3:A4"/>
    <mergeCell ref="B3:B4"/>
    <mergeCell ref="C3:C4"/>
    <mergeCell ref="D3:F3"/>
    <mergeCell ref="G3:G4"/>
    <mergeCell ref="H3:H4"/>
    <mergeCell ref="I3:J3"/>
    <mergeCell ref="K3:K4"/>
    <mergeCell ref="L3:L4"/>
    <mergeCell ref="M3:M4"/>
    <mergeCell ref="A21:B21"/>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6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7" activeCellId="0" sqref="M7"/>
    </sheetView>
  </sheetViews>
  <sheetFormatPr defaultColWidth="10.5390625" defaultRowHeight="15" zeroHeight="false" outlineLevelRow="0" outlineLevelCol="0"/>
  <cols>
    <col collapsed="false" customWidth="true" hidden="false" outlineLevel="0" max="1" min="1" style="0" width="10.71"/>
    <col collapsed="false" customWidth="true" hidden="false" outlineLevel="0" max="2" min="2" style="0" width="19.14"/>
    <col collapsed="false" customWidth="true" hidden="false" outlineLevel="0" max="3" min="3" style="0" width="19"/>
    <col collapsed="false" customWidth="true" hidden="false" outlineLevel="0" max="4" min="4" style="0" width="13"/>
    <col collapsed="false" customWidth="true" hidden="false" outlineLevel="0" max="5" min="5" style="0" width="14.43"/>
    <col collapsed="false" customWidth="true" hidden="false" outlineLevel="0" max="6" min="6" style="0" width="9.85"/>
    <col collapsed="false" customWidth="true" hidden="false" outlineLevel="0" max="7" min="7" style="0" width="12.71"/>
    <col collapsed="false" customWidth="true" hidden="false" outlineLevel="0" max="10" min="8" style="0" width="9.71"/>
    <col collapsed="false" customWidth="true" hidden="false" outlineLevel="0" max="11" min="11" style="0" width="11.71"/>
    <col collapsed="false" customWidth="true" hidden="false" outlineLevel="0" max="12" min="12" style="0" width="11"/>
    <col collapsed="false" customWidth="true" hidden="false" outlineLevel="0" max="13" min="13" style="0" width="15.43"/>
    <col collapsed="false" customWidth="true" hidden="false" outlineLevel="0" max="14" min="14" style="0" width="21.85"/>
    <col collapsed="false" customWidth="true" hidden="false" outlineLevel="0" max="16" min="16" style="0" width="20.57"/>
    <col collapsed="false" customWidth="true" hidden="false" outlineLevel="0" max="17" min="17" style="0" width="11.43"/>
    <col collapsed="false" customWidth="true" hidden="false" outlineLevel="0" max="18" min="18" style="0" width="12.14"/>
  </cols>
  <sheetData>
    <row r="1" customFormat="false" ht="17.25" hidden="false" customHeight="false" outlineLevel="0" collapsed="false">
      <c r="A1" s="5" t="s">
        <v>62</v>
      </c>
    </row>
    <row r="3" customFormat="false" ht="24.75" hidden="false" customHeight="true" outlineLevel="0" collapsed="false">
      <c r="A3" s="68" t="s">
        <v>3</v>
      </c>
      <c r="B3" s="68" t="s">
        <v>4</v>
      </c>
      <c r="C3" s="68" t="s">
        <v>5</v>
      </c>
      <c r="D3" s="68" t="s">
        <v>7</v>
      </c>
      <c r="E3" s="68" t="s">
        <v>8</v>
      </c>
      <c r="F3" s="9" t="s">
        <v>9</v>
      </c>
      <c r="G3" s="9"/>
      <c r="H3" s="69" t="s">
        <v>63</v>
      </c>
      <c r="I3" s="69"/>
      <c r="J3" s="69"/>
      <c r="K3" s="69"/>
      <c r="L3" s="69"/>
      <c r="M3" s="70" t="s">
        <v>64</v>
      </c>
      <c r="N3" s="71" t="s">
        <v>11</v>
      </c>
    </row>
    <row r="4" customFormat="false" ht="28.5" hidden="false" customHeight="true" outlineLevel="0" collapsed="false">
      <c r="A4" s="68"/>
      <c r="B4" s="68"/>
      <c r="C4" s="68"/>
      <c r="D4" s="68"/>
      <c r="E4" s="68"/>
      <c r="F4" s="14" t="s">
        <v>16</v>
      </c>
      <c r="G4" s="15" t="s">
        <v>17</v>
      </c>
      <c r="H4" s="72" t="s">
        <v>65</v>
      </c>
      <c r="I4" s="73" t="s">
        <v>66</v>
      </c>
      <c r="J4" s="73" t="s">
        <v>67</v>
      </c>
      <c r="K4" s="74" t="s">
        <v>68</v>
      </c>
      <c r="L4" s="75" t="s">
        <v>69</v>
      </c>
      <c r="M4" s="70"/>
      <c r="N4" s="71"/>
    </row>
    <row r="5" customFormat="false" ht="12" hidden="false" customHeight="true" outlineLevel="0" collapsed="false">
      <c r="A5" s="76" t="n">
        <v>1</v>
      </c>
      <c r="B5" s="76" t="n">
        <v>2</v>
      </c>
      <c r="C5" s="76" t="n">
        <v>3</v>
      </c>
      <c r="D5" s="76" t="n">
        <v>4</v>
      </c>
      <c r="E5" s="76" t="n">
        <v>5</v>
      </c>
      <c r="F5" s="77" t="n">
        <v>6</v>
      </c>
      <c r="G5" s="78" t="s">
        <v>70</v>
      </c>
      <c r="H5" s="79" t="n">
        <v>8</v>
      </c>
      <c r="I5" s="80" t="n">
        <v>9</v>
      </c>
      <c r="J5" s="80" t="n">
        <v>10</v>
      </c>
      <c r="K5" s="81" t="s">
        <v>71</v>
      </c>
      <c r="L5" s="82" t="s">
        <v>72</v>
      </c>
      <c r="M5" s="83" t="s">
        <v>73</v>
      </c>
      <c r="N5" s="84"/>
    </row>
    <row r="6" customFormat="false" ht="18" hidden="false" customHeight="true" outlineLevel="0" collapsed="false">
      <c r="A6" s="85" t="s">
        <v>20</v>
      </c>
      <c r="B6" s="85" t="s">
        <v>21</v>
      </c>
      <c r="C6" s="85" t="s">
        <v>22</v>
      </c>
      <c r="D6" s="85" t="n">
        <v>71</v>
      </c>
      <c r="E6" s="85" t="n">
        <v>69</v>
      </c>
      <c r="F6" s="28" t="n">
        <f aca="false">+'Dossiers compensation'!I6</f>
        <v>66</v>
      </c>
      <c r="G6" s="29" t="n">
        <f aca="false">+F6/E6</f>
        <v>0.956521739130435</v>
      </c>
      <c r="H6" s="86" t="n">
        <v>57</v>
      </c>
      <c r="I6" s="87" t="n">
        <v>7</v>
      </c>
      <c r="J6" s="87" t="n">
        <v>0</v>
      </c>
      <c r="K6" s="88" t="n">
        <f aca="false">H6+I6+J6</f>
        <v>64</v>
      </c>
      <c r="L6" s="89" t="n">
        <f aca="false">+K6/E6</f>
        <v>0.927536231884058</v>
      </c>
      <c r="M6" s="90" t="n">
        <f aca="false">+E6-K6</f>
        <v>5</v>
      </c>
      <c r="N6" s="91"/>
    </row>
    <row r="7" customFormat="false" ht="18" hidden="false" customHeight="true" outlineLevel="0" collapsed="false">
      <c r="A7" s="85"/>
      <c r="B7" s="85" t="s">
        <v>25</v>
      </c>
      <c r="C7" s="85" t="s">
        <v>22</v>
      </c>
      <c r="D7" s="85" t="n">
        <v>92</v>
      </c>
      <c r="E7" s="85" t="n">
        <v>92</v>
      </c>
      <c r="F7" s="34" t="n">
        <f aca="false">+'Dossiers compensation'!I7</f>
        <v>81</v>
      </c>
      <c r="G7" s="35" t="n">
        <f aca="false">+F7/E7</f>
        <v>0.880434782608696</v>
      </c>
      <c r="H7" s="92" t="n">
        <v>46</v>
      </c>
      <c r="I7" s="93" t="n">
        <v>3</v>
      </c>
      <c r="J7" s="93" t="n">
        <v>0</v>
      </c>
      <c r="K7" s="94" t="n">
        <f aca="false">H7+I7+J7</f>
        <v>49</v>
      </c>
      <c r="L7" s="89" t="n">
        <f aca="false">+K7/E7</f>
        <v>0.532608695652174</v>
      </c>
      <c r="M7" s="90" t="n">
        <f aca="false">+E7-K7</f>
        <v>43</v>
      </c>
      <c r="N7" s="95"/>
    </row>
    <row r="8" customFormat="false" ht="18" hidden="false" customHeight="true" outlineLevel="0" collapsed="false">
      <c r="A8" s="85"/>
      <c r="B8" s="85" t="s">
        <v>27</v>
      </c>
      <c r="C8" s="85" t="s">
        <v>28</v>
      </c>
      <c r="D8" s="85" t="n">
        <v>328</v>
      </c>
      <c r="E8" s="85" t="n">
        <v>327</v>
      </c>
      <c r="F8" s="34" t="n">
        <f aca="false">+'Dossiers compensation'!I8</f>
        <v>277</v>
      </c>
      <c r="G8" s="35" t="n">
        <f aca="false">+F8/E8</f>
        <v>0.847094801223241</v>
      </c>
      <c r="H8" s="92"/>
      <c r="I8" s="93"/>
      <c r="J8" s="93"/>
      <c r="K8" s="94" t="n">
        <f aca="false">H8+I8+J8</f>
        <v>0</v>
      </c>
      <c r="L8" s="89" t="n">
        <f aca="false">+K8/E8</f>
        <v>0</v>
      </c>
      <c r="M8" s="90" t="n">
        <f aca="false">+E8-K8</f>
        <v>327</v>
      </c>
      <c r="N8" s="95"/>
    </row>
    <row r="9" customFormat="false" ht="18" hidden="false" customHeight="true" outlineLevel="0" collapsed="false">
      <c r="A9" s="96"/>
      <c r="B9" s="96" t="s">
        <v>31</v>
      </c>
      <c r="C9" s="96"/>
      <c r="D9" s="96" t="n">
        <f aca="false">+SUM(D6:D8)</f>
        <v>491</v>
      </c>
      <c r="E9" s="96" t="n">
        <f aca="false">+SUM(E6:E8)</f>
        <v>488</v>
      </c>
      <c r="F9" s="45" t="n">
        <f aca="false">+SUM(F6:F8)</f>
        <v>424</v>
      </c>
      <c r="G9" s="46" t="n">
        <f aca="false">+F9/E9</f>
        <v>0.868852459016393</v>
      </c>
      <c r="H9" s="97" t="n">
        <f aca="false">+SUM(H6:H8)</f>
        <v>103</v>
      </c>
      <c r="I9" s="98" t="n">
        <f aca="false">SUM(I6:I8)</f>
        <v>10</v>
      </c>
      <c r="J9" s="98" t="n">
        <f aca="false">SUM(J6:J8)</f>
        <v>0</v>
      </c>
      <c r="K9" s="99" t="n">
        <f aca="false">SUM(K6:K8)</f>
        <v>113</v>
      </c>
      <c r="L9" s="100" t="n">
        <f aca="false">+K9/E9</f>
        <v>0.23155737704918</v>
      </c>
      <c r="M9" s="101" t="n">
        <f aca="false">+SUM(M6:M8)</f>
        <v>375</v>
      </c>
      <c r="N9" s="102"/>
    </row>
    <row r="10" customFormat="false" ht="18" hidden="false" customHeight="true" outlineLevel="0" collapsed="false">
      <c r="A10" s="85" t="s">
        <v>32</v>
      </c>
      <c r="B10" s="85" t="s">
        <v>33</v>
      </c>
      <c r="C10" s="85" t="s">
        <v>34</v>
      </c>
      <c r="D10" s="85" t="n">
        <v>223</v>
      </c>
      <c r="E10" s="85" t="n">
        <v>223</v>
      </c>
      <c r="F10" s="34" t="n">
        <f aca="false">+'Dossiers compensation'!I10</f>
        <v>194</v>
      </c>
      <c r="G10" s="29" t="n">
        <f aca="false">+F10/E10</f>
        <v>0.869955156950673</v>
      </c>
      <c r="H10" s="103"/>
      <c r="I10" s="87"/>
      <c r="J10" s="87"/>
      <c r="K10" s="94" t="n">
        <f aca="false">H10+I10+J10</f>
        <v>0</v>
      </c>
      <c r="L10" s="89" t="n">
        <f aca="false">+K10/E10</f>
        <v>0</v>
      </c>
      <c r="M10" s="90" t="n">
        <f aca="false">+E10-K10</f>
        <v>223</v>
      </c>
      <c r="N10" s="104"/>
    </row>
    <row r="11" customFormat="false" ht="18" hidden="false" customHeight="true" outlineLevel="0" collapsed="false">
      <c r="A11" s="85"/>
      <c r="B11" s="85" t="s">
        <v>36</v>
      </c>
      <c r="C11" s="85" t="s">
        <v>37</v>
      </c>
      <c r="D11" s="85" t="n">
        <v>196</v>
      </c>
      <c r="E11" s="85" t="n">
        <v>196</v>
      </c>
      <c r="F11" s="34" t="n">
        <f aca="false">+'Dossiers compensation'!I11</f>
        <v>151</v>
      </c>
      <c r="G11" s="35" t="n">
        <f aca="false">+F11/E11</f>
        <v>0.770408163265306</v>
      </c>
      <c r="H11" s="86"/>
      <c r="I11" s="87"/>
      <c r="J11" s="87"/>
      <c r="K11" s="94" t="n">
        <f aca="false">H11+I11+J11</f>
        <v>0</v>
      </c>
      <c r="L11" s="89" t="n">
        <f aca="false">+K11/E11</f>
        <v>0</v>
      </c>
      <c r="M11" s="90" t="n">
        <f aca="false">+E11-K11</f>
        <v>196</v>
      </c>
      <c r="N11" s="91"/>
    </row>
    <row r="12" customFormat="false" ht="18" hidden="false" customHeight="true" outlineLevel="0" collapsed="false">
      <c r="A12" s="85"/>
      <c r="B12" s="85" t="s">
        <v>39</v>
      </c>
      <c r="C12" s="85" t="s">
        <v>40</v>
      </c>
      <c r="D12" s="85" t="n">
        <v>131</v>
      </c>
      <c r="E12" s="85" t="n">
        <v>131</v>
      </c>
      <c r="F12" s="34" t="n">
        <f aca="false">+'Dossiers compensation'!I12</f>
        <v>67</v>
      </c>
      <c r="G12" s="35" t="n">
        <f aca="false">+F12/E12</f>
        <v>0.511450381679389</v>
      </c>
      <c r="H12" s="86"/>
      <c r="I12" s="87"/>
      <c r="J12" s="87"/>
      <c r="K12" s="94" t="n">
        <f aca="false">H12+I12+J12</f>
        <v>0</v>
      </c>
      <c r="L12" s="89" t="n">
        <f aca="false">+K12/E12</f>
        <v>0</v>
      </c>
      <c r="M12" s="90" t="n">
        <f aca="false">+E12-K12</f>
        <v>131</v>
      </c>
      <c r="N12" s="91"/>
    </row>
    <row r="13" customFormat="false" ht="18" hidden="false" customHeight="true" outlineLevel="0" collapsed="false">
      <c r="A13" s="85"/>
      <c r="B13" s="85" t="s">
        <v>42</v>
      </c>
      <c r="C13" s="85" t="s">
        <v>43</v>
      </c>
      <c r="D13" s="85" t="n">
        <v>150</v>
      </c>
      <c r="E13" s="85" t="n">
        <v>150</v>
      </c>
      <c r="F13" s="34" t="n">
        <f aca="false">+'Dossiers compensation'!I13</f>
        <v>98</v>
      </c>
      <c r="G13" s="35" t="n">
        <f aca="false">+F13/E13</f>
        <v>0.653333333333333</v>
      </c>
      <c r="H13" s="86"/>
      <c r="I13" s="87"/>
      <c r="J13" s="87"/>
      <c r="K13" s="94" t="n">
        <f aca="false">H13+I13+J13</f>
        <v>0</v>
      </c>
      <c r="L13" s="89" t="n">
        <f aca="false">+K13/E13</f>
        <v>0</v>
      </c>
      <c r="M13" s="90" t="n">
        <f aca="false">+E13-K13</f>
        <v>150</v>
      </c>
      <c r="N13" s="91"/>
    </row>
    <row r="14" customFormat="false" ht="18" hidden="false" customHeight="true" outlineLevel="0" collapsed="false">
      <c r="A14" s="85"/>
      <c r="B14" s="85" t="s">
        <v>45</v>
      </c>
      <c r="C14" s="85" t="s">
        <v>46</v>
      </c>
      <c r="D14" s="85" t="n">
        <v>237</v>
      </c>
      <c r="E14" s="85" t="n">
        <v>237</v>
      </c>
      <c r="F14" s="34" t="n">
        <f aca="false">+'Dossiers compensation'!I14</f>
        <v>141</v>
      </c>
      <c r="G14" s="35" t="n">
        <f aca="false">+F14/E14</f>
        <v>0.594936708860759</v>
      </c>
      <c r="H14" s="86"/>
      <c r="I14" s="87"/>
      <c r="J14" s="87"/>
      <c r="K14" s="94" t="n">
        <f aca="false">H14+I14+J14</f>
        <v>0</v>
      </c>
      <c r="L14" s="89" t="n">
        <f aca="false">+K14/E14</f>
        <v>0</v>
      </c>
      <c r="M14" s="90" t="n">
        <f aca="false">+E14-K14</f>
        <v>237</v>
      </c>
      <c r="N14" s="91"/>
    </row>
    <row r="15" customFormat="false" ht="18" hidden="false" customHeight="true" outlineLevel="0" collapsed="false">
      <c r="A15" s="85"/>
      <c r="B15" s="85" t="s">
        <v>48</v>
      </c>
      <c r="C15" s="85" t="s">
        <v>49</v>
      </c>
      <c r="D15" s="85" t="n">
        <v>198</v>
      </c>
      <c r="E15" s="85" t="n">
        <v>198</v>
      </c>
      <c r="F15" s="34" t="n">
        <f aca="false">+'Dossiers compensation'!I15</f>
        <v>0</v>
      </c>
      <c r="G15" s="35" t="n">
        <f aca="false">+F15/E15</f>
        <v>0</v>
      </c>
      <c r="H15" s="86"/>
      <c r="I15" s="87"/>
      <c r="J15" s="87"/>
      <c r="K15" s="94" t="n">
        <f aca="false">H15+I15+J15</f>
        <v>0</v>
      </c>
      <c r="L15" s="89" t="n">
        <f aca="false">+K15/E15</f>
        <v>0</v>
      </c>
      <c r="M15" s="90" t="n">
        <f aca="false">+E15-K15</f>
        <v>198</v>
      </c>
      <c r="N15" s="91"/>
    </row>
    <row r="16" customFormat="false" ht="18" hidden="false" customHeight="true" outlineLevel="0" collapsed="false">
      <c r="A16" s="85"/>
      <c r="B16" s="85" t="s">
        <v>51</v>
      </c>
      <c r="C16" s="85" t="s">
        <v>52</v>
      </c>
      <c r="D16" s="85" t="n">
        <v>210</v>
      </c>
      <c r="E16" s="85" t="n">
        <v>210</v>
      </c>
      <c r="F16" s="34" t="n">
        <f aca="false">+'Dossiers compensation'!I16</f>
        <v>121</v>
      </c>
      <c r="G16" s="35" t="n">
        <f aca="false">+F16/E16</f>
        <v>0.576190476190476</v>
      </c>
      <c r="H16" s="92"/>
      <c r="I16" s="93"/>
      <c r="J16" s="93"/>
      <c r="K16" s="94" t="n">
        <f aca="false">H16+I16+J16</f>
        <v>0</v>
      </c>
      <c r="L16" s="89" t="n">
        <f aca="false">+K16/E16</f>
        <v>0</v>
      </c>
      <c r="M16" s="90" t="n">
        <f aca="false">+E16-K16</f>
        <v>210</v>
      </c>
      <c r="N16" s="95"/>
    </row>
    <row r="17" customFormat="false" ht="18" hidden="false" customHeight="true" outlineLevel="0" collapsed="false">
      <c r="A17" s="96"/>
      <c r="B17" s="96" t="s">
        <v>54</v>
      </c>
      <c r="C17" s="96"/>
      <c r="D17" s="96" t="n">
        <f aca="false">+SUM(D10:D16)</f>
        <v>1345</v>
      </c>
      <c r="E17" s="96" t="n">
        <f aca="false">+SUM(E10:E16)</f>
        <v>1345</v>
      </c>
      <c r="F17" s="45" t="n">
        <f aca="false">+SUM(F10:F16)</f>
        <v>772</v>
      </c>
      <c r="G17" s="46" t="n">
        <f aca="false">+F17/E17</f>
        <v>0.573977695167286</v>
      </c>
      <c r="H17" s="97" t="n">
        <f aca="false">+SUM(H10:H16)</f>
        <v>0</v>
      </c>
      <c r="I17" s="98" t="n">
        <f aca="false">+SUM(I10:I16)</f>
        <v>0</v>
      </c>
      <c r="J17" s="98" t="n">
        <f aca="false">+SUM(J10:J16)</f>
        <v>0</v>
      </c>
      <c r="K17" s="98" t="n">
        <f aca="false">+SUM(K10:K16)</f>
        <v>0</v>
      </c>
      <c r="L17" s="100" t="n">
        <f aca="false">+K17/E17</f>
        <v>0</v>
      </c>
      <c r="M17" s="101" t="n">
        <f aca="false">+SUM(M10:M16)</f>
        <v>1345</v>
      </c>
      <c r="N17" s="102"/>
    </row>
    <row r="18" customFormat="false" ht="18" hidden="false" customHeight="true" outlineLevel="0" collapsed="false">
      <c r="A18" s="85" t="s">
        <v>55</v>
      </c>
      <c r="B18" s="85" t="s">
        <v>56</v>
      </c>
      <c r="C18" s="85" t="s">
        <v>57</v>
      </c>
      <c r="D18" s="85" t="n">
        <v>60</v>
      </c>
      <c r="E18" s="85" t="n">
        <v>60</v>
      </c>
      <c r="F18" s="34" t="n">
        <f aca="false">+'Dossiers compensation'!I18</f>
        <v>46</v>
      </c>
      <c r="G18" s="29" t="n">
        <f aca="false">+F18/E18</f>
        <v>0.766666666666667</v>
      </c>
      <c r="H18" s="103" t="n">
        <v>10</v>
      </c>
      <c r="I18" s="87" t="n">
        <v>0</v>
      </c>
      <c r="J18" s="87" t="n">
        <v>0</v>
      </c>
      <c r="K18" s="94" t="n">
        <f aca="false">H18+I18+J18</f>
        <v>10</v>
      </c>
      <c r="L18" s="89" t="n">
        <f aca="false">+K18/E18</f>
        <v>0.166666666666667</v>
      </c>
      <c r="M18" s="90" t="n">
        <f aca="false">+E18-K18</f>
        <v>50</v>
      </c>
      <c r="N18" s="104"/>
    </row>
    <row r="19" customFormat="false" ht="18" hidden="false" customHeight="true" outlineLevel="0" collapsed="false">
      <c r="A19" s="85"/>
      <c r="B19" s="85" t="s">
        <v>58</v>
      </c>
      <c r="C19" s="85" t="s">
        <v>43</v>
      </c>
      <c r="D19" s="85" t="n">
        <v>69</v>
      </c>
      <c r="E19" s="85" t="n">
        <v>69</v>
      </c>
      <c r="F19" s="34" t="n">
        <f aca="false">+'Dossiers compensation'!I19</f>
        <v>62</v>
      </c>
      <c r="G19" s="35" t="n">
        <f aca="false">+F19/E19</f>
        <v>0.898550724637681</v>
      </c>
      <c r="H19" s="92"/>
      <c r="I19" s="93"/>
      <c r="J19" s="93"/>
      <c r="K19" s="94" t="n">
        <f aca="false">H19+I19+J19</f>
        <v>0</v>
      </c>
      <c r="L19" s="89" t="n">
        <f aca="false">+K19/E19</f>
        <v>0</v>
      </c>
      <c r="M19" s="90" t="n">
        <f aca="false">+E19-K19</f>
        <v>69</v>
      </c>
      <c r="N19" s="95"/>
    </row>
    <row r="20" customFormat="false" ht="18" hidden="false" customHeight="true" outlineLevel="0" collapsed="false">
      <c r="A20" s="96"/>
      <c r="B20" s="96" t="s">
        <v>60</v>
      </c>
      <c r="C20" s="96"/>
      <c r="D20" s="96" t="n">
        <f aca="false">+SUM(D18:D19)</f>
        <v>129</v>
      </c>
      <c r="E20" s="96" t="n">
        <f aca="false">+SUM(E18:E19)</f>
        <v>129</v>
      </c>
      <c r="F20" s="45" t="n">
        <f aca="false">+SUM(F18:F19)</f>
        <v>108</v>
      </c>
      <c r="G20" s="46" t="n">
        <f aca="false">+F20/E20</f>
        <v>0.837209302325581</v>
      </c>
      <c r="H20" s="97" t="n">
        <f aca="false">+SUM(H18:H19)</f>
        <v>10</v>
      </c>
      <c r="I20" s="98" t="n">
        <f aca="false">+SUM(I18:I19)</f>
        <v>0</v>
      </c>
      <c r="J20" s="98" t="n">
        <f aca="false">+SUM(J18:J19)</f>
        <v>0</v>
      </c>
      <c r="K20" s="98" t="n">
        <f aca="false">+SUM(K18:K19)</f>
        <v>10</v>
      </c>
      <c r="L20" s="100" t="n">
        <f aca="false">+K20/E20</f>
        <v>0.0775193798449612</v>
      </c>
      <c r="M20" s="101" t="n">
        <f aca="false">+SUM(M18:M19)</f>
        <v>119</v>
      </c>
      <c r="N20" s="102"/>
    </row>
    <row r="21" customFormat="false" ht="24" hidden="false" customHeight="true" outlineLevel="0" collapsed="false">
      <c r="A21" s="105" t="s">
        <v>61</v>
      </c>
      <c r="B21" s="105"/>
      <c r="C21" s="105"/>
      <c r="D21" s="62" t="n">
        <f aca="false">+D20+D17+D9</f>
        <v>1965</v>
      </c>
      <c r="E21" s="63" t="n">
        <f aca="false">+E20+E17+E9</f>
        <v>1962</v>
      </c>
      <c r="F21" s="63" t="n">
        <f aca="false">+F20+F17+F9</f>
        <v>1304</v>
      </c>
      <c r="G21" s="64" t="n">
        <f aca="false">+F21/E21</f>
        <v>0.664627930682977</v>
      </c>
      <c r="H21" s="106" t="n">
        <f aca="false">+H20+H17+H9</f>
        <v>113</v>
      </c>
      <c r="I21" s="107" t="n">
        <f aca="false">+I20+I17+I9</f>
        <v>10</v>
      </c>
      <c r="J21" s="107" t="n">
        <f aca="false">+J20+J17+J9</f>
        <v>0</v>
      </c>
      <c r="K21" s="108" t="n">
        <f aca="false">+K20+K17+K9</f>
        <v>123</v>
      </c>
      <c r="L21" s="109" t="n">
        <f aca="false">+K21/E21</f>
        <v>0.0626911314984709</v>
      </c>
      <c r="M21" s="110" t="n">
        <f aca="false">+M20+M17+M9</f>
        <v>1839</v>
      </c>
      <c r="N21" s="111"/>
    </row>
    <row r="22" customFormat="false" ht="20.25" hidden="true" customHeight="true" outlineLevel="0" collapsed="false">
      <c r="A22" s="112" t="s">
        <v>74</v>
      </c>
      <c r="B22" s="112"/>
      <c r="C22" s="112"/>
      <c r="D22" s="113"/>
      <c r="E22" s="114"/>
      <c r="F22" s="115"/>
      <c r="G22" s="116" t="n">
        <v>1698</v>
      </c>
      <c r="H22" s="117" t="n">
        <v>181</v>
      </c>
      <c r="I22" s="117" t="n">
        <v>86</v>
      </c>
      <c r="J22" s="118" t="n">
        <f aca="false">+I22+H22+G22</f>
        <v>1965</v>
      </c>
      <c r="K22" s="119"/>
      <c r="L22" s="120"/>
      <c r="M22" s="111"/>
    </row>
    <row r="23" customFormat="false" ht="15.75" hidden="true" customHeight="false" outlineLevel="0" collapsed="false">
      <c r="A23" s="121" t="s">
        <v>75</v>
      </c>
      <c r="B23" s="121"/>
      <c r="C23" s="121"/>
      <c r="D23" s="122"/>
      <c r="E23" s="123"/>
      <c r="F23" s="124"/>
      <c r="G23" s="125" t="n">
        <f aca="false">+H21/G22</f>
        <v>0.0665488810365136</v>
      </c>
      <c r="H23" s="126" t="n">
        <f aca="false">+I21/H22</f>
        <v>0.0552486187845304</v>
      </c>
      <c r="I23" s="126" t="n">
        <f aca="false">+J21/I22</f>
        <v>0</v>
      </c>
      <c r="J23" s="127" t="n">
        <f aca="false">+K21/J22</f>
        <v>0.0625954198473282</v>
      </c>
      <c r="K23" s="119"/>
      <c r="L23" s="128"/>
      <c r="M23" s="129"/>
    </row>
    <row r="52" customFormat="false" ht="31.5" hidden="false" customHeight="false" outlineLevel="0" collapsed="false">
      <c r="A52" s="130" t="s">
        <v>4</v>
      </c>
      <c r="B52" s="130" t="s">
        <v>7</v>
      </c>
      <c r="C52" s="131" t="s">
        <v>76</v>
      </c>
      <c r="D52" s="132" t="s">
        <v>69</v>
      </c>
    </row>
    <row r="53" customFormat="false" ht="15.75" hidden="false" customHeight="false" outlineLevel="0" collapsed="false">
      <c r="A53" s="95" t="s">
        <v>21</v>
      </c>
      <c r="B53" s="133" t="n">
        <v>71</v>
      </c>
      <c r="C53" s="134" t="n">
        <f aca="false">+K6</f>
        <v>64</v>
      </c>
      <c r="D53" s="135" t="n">
        <f aca="false">+C53/B53</f>
        <v>0.901408450704225</v>
      </c>
    </row>
    <row r="54" customFormat="false" ht="15.75" hidden="false" customHeight="false" outlineLevel="0" collapsed="false">
      <c r="A54" s="95" t="s">
        <v>25</v>
      </c>
      <c r="B54" s="133" t="n">
        <v>92</v>
      </c>
      <c r="C54" s="134" t="n">
        <f aca="false">+K7</f>
        <v>49</v>
      </c>
      <c r="D54" s="135" t="n">
        <f aca="false">+C54/B54</f>
        <v>0.532608695652174</v>
      </c>
    </row>
    <row r="55" customFormat="false" ht="15.75" hidden="false" customHeight="false" outlineLevel="0" collapsed="false">
      <c r="A55" s="136" t="s">
        <v>27</v>
      </c>
      <c r="B55" s="137" t="n">
        <v>328</v>
      </c>
      <c r="C55" s="138" t="n">
        <f aca="false">+K8</f>
        <v>0</v>
      </c>
      <c r="D55" s="139" t="n">
        <f aca="false">+C55/M8</f>
        <v>0</v>
      </c>
    </row>
    <row r="56" customFormat="false" ht="15.75" hidden="false" customHeight="false" outlineLevel="0" collapsed="false">
      <c r="A56" s="91" t="s">
        <v>33</v>
      </c>
      <c r="B56" s="133" t="n">
        <v>223</v>
      </c>
      <c r="C56" s="140" t="n">
        <f aca="false">+K10</f>
        <v>0</v>
      </c>
      <c r="D56" s="135" t="n">
        <f aca="false">+C56/M10</f>
        <v>0</v>
      </c>
    </row>
    <row r="57" customFormat="false" ht="15.75" hidden="false" customHeight="false" outlineLevel="0" collapsed="false">
      <c r="A57" s="95" t="s">
        <v>36</v>
      </c>
      <c r="B57" s="133" t="n">
        <v>196</v>
      </c>
      <c r="C57" s="134" t="n">
        <f aca="false">+K11</f>
        <v>0</v>
      </c>
      <c r="D57" s="135" t="n">
        <f aca="false">+C57/M11</f>
        <v>0</v>
      </c>
    </row>
    <row r="58" customFormat="false" ht="15.75" hidden="false" customHeight="false" outlineLevel="0" collapsed="false">
      <c r="A58" s="95" t="s">
        <v>39</v>
      </c>
      <c r="B58" s="133" t="n">
        <v>131</v>
      </c>
      <c r="C58" s="134" t="n">
        <f aca="false">+K12</f>
        <v>0</v>
      </c>
      <c r="D58" s="135" t="n">
        <f aca="false">+C58/M12</f>
        <v>0</v>
      </c>
    </row>
    <row r="59" customFormat="false" ht="15.75" hidden="false" customHeight="false" outlineLevel="0" collapsed="false">
      <c r="A59" s="95" t="s">
        <v>42</v>
      </c>
      <c r="B59" s="133" t="n">
        <v>150</v>
      </c>
      <c r="C59" s="134" t="n">
        <f aca="false">+K13</f>
        <v>0</v>
      </c>
      <c r="D59" s="135" t="n">
        <f aca="false">+C59/M13</f>
        <v>0</v>
      </c>
    </row>
    <row r="60" customFormat="false" ht="15.75" hidden="false" customHeight="false" outlineLevel="0" collapsed="false">
      <c r="A60" s="95" t="s">
        <v>45</v>
      </c>
      <c r="B60" s="133" t="n">
        <v>237</v>
      </c>
      <c r="C60" s="134" t="n">
        <f aca="false">+K14</f>
        <v>0</v>
      </c>
      <c r="D60" s="135" t="n">
        <f aca="false">+C60/M14</f>
        <v>0</v>
      </c>
    </row>
    <row r="61" customFormat="false" ht="15.75" hidden="false" customHeight="false" outlineLevel="0" collapsed="false">
      <c r="A61" s="95" t="s">
        <v>48</v>
      </c>
      <c r="B61" s="133" t="n">
        <v>198</v>
      </c>
      <c r="C61" s="134" t="n">
        <f aca="false">+K15</f>
        <v>0</v>
      </c>
      <c r="D61" s="135" t="n">
        <f aca="false">+C61/M15</f>
        <v>0</v>
      </c>
    </row>
    <row r="62" customFormat="false" ht="15.75" hidden="false" customHeight="false" outlineLevel="0" collapsed="false">
      <c r="A62" s="136" t="s">
        <v>51</v>
      </c>
      <c r="B62" s="137" t="n">
        <v>210</v>
      </c>
      <c r="C62" s="138" t="n">
        <f aca="false">+K16</f>
        <v>0</v>
      </c>
      <c r="D62" s="139" t="n">
        <f aca="false">+C62/M16</f>
        <v>0</v>
      </c>
    </row>
    <row r="63" customFormat="false" ht="15.75" hidden="false" customHeight="false" outlineLevel="0" collapsed="false">
      <c r="A63" s="91" t="s">
        <v>56</v>
      </c>
      <c r="B63" s="133" t="n">
        <v>60</v>
      </c>
      <c r="C63" s="140" t="n">
        <f aca="false">+K18</f>
        <v>10</v>
      </c>
      <c r="D63" s="135" t="n">
        <f aca="false">+C63/M18</f>
        <v>0.2</v>
      </c>
    </row>
    <row r="64" customFormat="false" ht="15.75" hidden="false" customHeight="false" outlineLevel="0" collapsed="false">
      <c r="A64" s="136" t="s">
        <v>58</v>
      </c>
      <c r="B64" s="137" t="n">
        <v>69</v>
      </c>
      <c r="C64" s="138" t="n">
        <f aca="false">+K19</f>
        <v>0</v>
      </c>
      <c r="D64" s="139" t="n">
        <f aca="false">+C64/M19</f>
        <v>0</v>
      </c>
    </row>
  </sheetData>
  <mergeCells count="12">
    <mergeCell ref="A3:A4"/>
    <mergeCell ref="B3:B4"/>
    <mergeCell ref="C3:C4"/>
    <mergeCell ref="D3:D4"/>
    <mergeCell ref="E3:E4"/>
    <mergeCell ref="F3:G3"/>
    <mergeCell ref="H3:L3"/>
    <mergeCell ref="M3:M4"/>
    <mergeCell ref="N3:N4"/>
    <mergeCell ref="A21:C21"/>
    <mergeCell ref="A22:C22"/>
    <mergeCell ref="A23:C23"/>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49" man="true" max="16383" min="0"/>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5"/>
  <sheetViews>
    <sheetView showFormulas="false" showGridLines="true" showRowColHeaders="true" showZeros="true" rightToLeft="false" tabSelected="false" showOutlineSymbols="true" defaultGridColor="true" view="normal" topLeftCell="A8" colorId="64" zoomScale="80" zoomScaleNormal="80" zoomScalePageLayoutView="100" workbookViewId="0">
      <selection pane="topLeft" activeCell="E4" activeCellId="0" sqref="E4"/>
    </sheetView>
  </sheetViews>
  <sheetFormatPr defaultColWidth="10.5390625" defaultRowHeight="15" zeroHeight="false" outlineLevelRow="0" outlineLevelCol="0"/>
  <cols>
    <col collapsed="false" customWidth="true" hidden="false" outlineLevel="0" max="1" min="1" style="0" width="8.43"/>
    <col collapsed="false" customWidth="true" hidden="false" outlineLevel="0" max="2" min="2" style="0" width="16.71"/>
    <col collapsed="false" customWidth="true" hidden="false" outlineLevel="0" max="3" min="3" style="0" width="9"/>
    <col collapsed="false" customWidth="true" hidden="false" outlineLevel="0" max="4" min="4" style="0" width="10.28"/>
    <col collapsed="false" customWidth="true" hidden="false" outlineLevel="0" max="5" min="5" style="0" width="9.43"/>
    <col collapsed="false" customWidth="true" hidden="false" outlineLevel="0" max="7" min="6" style="0" width="9"/>
    <col collapsed="false" customWidth="true" hidden="false" outlineLevel="0" max="8" min="8" style="0" width="8.71"/>
    <col collapsed="false" customWidth="true" hidden="false" outlineLevel="0" max="9" min="9" style="0" width="7.71"/>
    <col collapsed="false" customWidth="true" hidden="false" outlineLevel="0" max="10" min="10" style="0" width="8.71"/>
    <col collapsed="false" customWidth="true" hidden="false" outlineLevel="0" max="11" min="11" style="0" width="7.71"/>
    <col collapsed="false" customWidth="true" hidden="false" outlineLevel="0" max="12" min="12" style="0" width="8.71"/>
    <col collapsed="false" customWidth="true" hidden="false" outlineLevel="0" max="13" min="13" style="0" width="7.71"/>
    <col collapsed="false" customWidth="true" hidden="false" outlineLevel="0" max="15" min="14" style="0" width="8.71"/>
    <col collapsed="false" customWidth="true" hidden="false" outlineLevel="0" max="16" min="16" style="0" width="9.71"/>
    <col collapsed="false" customWidth="true" hidden="false" outlineLevel="0" max="17" min="17" style="0" width="7.71"/>
    <col collapsed="false" customWidth="true" hidden="false" outlineLevel="0" max="18" min="18" style="0" width="8.71"/>
    <col collapsed="false" customWidth="true" hidden="false" outlineLevel="0" max="19" min="19" style="0" width="7.71"/>
    <col collapsed="false" customWidth="true" hidden="false" outlineLevel="0" max="20" min="20" style="0" width="8.71"/>
    <col collapsed="false" customWidth="true" hidden="false" outlineLevel="0" max="21" min="21" style="0" width="7.71"/>
    <col collapsed="false" customWidth="true" hidden="false" outlineLevel="0" max="22" min="22" style="0" width="8.71"/>
    <col collapsed="false" customWidth="true" hidden="false" outlineLevel="0" max="23" min="23" style="0" width="7.71"/>
    <col collapsed="false" customWidth="true" hidden="false" outlineLevel="0" max="24" min="24" style="0" width="8.71"/>
    <col collapsed="false" customWidth="true" hidden="false" outlineLevel="0" max="25" min="25" style="0" width="20.28"/>
    <col collapsed="false" customWidth="true" hidden="false" outlineLevel="0" max="26" min="26" style="0" width="8.71"/>
    <col collapsed="false" customWidth="true" hidden="false" outlineLevel="0" max="27" min="27" style="0" width="26.72"/>
    <col collapsed="false" customWidth="true" hidden="false" outlineLevel="0" max="28" min="28" style="0" width="27.42"/>
    <col collapsed="false" customWidth="true" hidden="false" outlineLevel="0" max="29" min="29" style="0" width="34"/>
    <col collapsed="false" customWidth="true" hidden="false" outlineLevel="0" max="31" min="31" style="0" width="11.43"/>
    <col collapsed="false" customWidth="true" hidden="false" outlineLevel="0" max="32" min="32" style="0" width="7.57"/>
  </cols>
  <sheetData>
    <row r="1" customFormat="false" ht="17.25" hidden="false" customHeight="false" outlineLevel="0" collapsed="false">
      <c r="A1" s="5" t="s">
        <v>77</v>
      </c>
    </row>
    <row r="3" customFormat="false" ht="18.75" hidden="false" customHeight="true" outlineLevel="0" collapsed="false">
      <c r="A3" s="7" t="s">
        <v>3</v>
      </c>
      <c r="B3" s="7" t="s">
        <v>4</v>
      </c>
      <c r="C3" s="7" t="s">
        <v>7</v>
      </c>
      <c r="D3" s="7" t="s">
        <v>8</v>
      </c>
      <c r="E3" s="141" t="s">
        <v>78</v>
      </c>
      <c r="F3" s="141"/>
      <c r="G3" s="141"/>
      <c r="H3" s="141"/>
      <c r="I3" s="141"/>
      <c r="J3" s="141"/>
      <c r="K3" s="141"/>
      <c r="L3" s="141"/>
      <c r="M3" s="141"/>
      <c r="N3" s="141"/>
      <c r="O3" s="141"/>
      <c r="P3" s="141"/>
      <c r="Q3" s="141"/>
      <c r="R3" s="141"/>
      <c r="S3" s="141"/>
      <c r="T3" s="141"/>
      <c r="U3" s="141"/>
      <c r="V3" s="141"/>
      <c r="W3" s="141"/>
      <c r="X3" s="141"/>
      <c r="Y3" s="142" t="s">
        <v>11</v>
      </c>
    </row>
    <row r="4" customFormat="false" ht="30" hidden="false" customHeight="true" outlineLevel="0" collapsed="false">
      <c r="A4" s="7"/>
      <c r="B4" s="7"/>
      <c r="C4" s="7"/>
      <c r="D4" s="7"/>
      <c r="E4" s="9" t="s">
        <v>79</v>
      </c>
      <c r="F4" s="9"/>
      <c r="G4" s="9" t="s">
        <v>80</v>
      </c>
      <c r="H4" s="9"/>
      <c r="I4" s="9" t="s">
        <v>81</v>
      </c>
      <c r="J4" s="9"/>
      <c r="K4" s="9" t="s">
        <v>82</v>
      </c>
      <c r="L4" s="9"/>
      <c r="M4" s="9" t="s">
        <v>83</v>
      </c>
      <c r="N4" s="9"/>
      <c r="O4" s="9" t="s">
        <v>84</v>
      </c>
      <c r="P4" s="9"/>
      <c r="Q4" s="9" t="s">
        <v>85</v>
      </c>
      <c r="R4" s="9"/>
      <c r="S4" s="9" t="s">
        <v>86</v>
      </c>
      <c r="T4" s="9"/>
      <c r="U4" s="9" t="s">
        <v>87</v>
      </c>
      <c r="V4" s="9"/>
      <c r="W4" s="9" t="s">
        <v>88</v>
      </c>
      <c r="X4" s="9"/>
      <c r="Y4" s="142"/>
    </row>
    <row r="5" customFormat="false" ht="19.5" hidden="false" customHeight="true" outlineLevel="0" collapsed="false">
      <c r="A5" s="7"/>
      <c r="B5" s="7"/>
      <c r="C5" s="7"/>
      <c r="D5" s="7"/>
      <c r="E5" s="143" t="s">
        <v>89</v>
      </c>
      <c r="F5" s="144" t="s">
        <v>90</v>
      </c>
      <c r="G5" s="143" t="s">
        <v>89</v>
      </c>
      <c r="H5" s="144" t="s">
        <v>90</v>
      </c>
      <c r="I5" s="143" t="s">
        <v>89</v>
      </c>
      <c r="J5" s="144" t="s">
        <v>90</v>
      </c>
      <c r="K5" s="143" t="s">
        <v>89</v>
      </c>
      <c r="L5" s="144" t="s">
        <v>90</v>
      </c>
      <c r="M5" s="143" t="s">
        <v>89</v>
      </c>
      <c r="N5" s="144" t="s">
        <v>90</v>
      </c>
      <c r="O5" s="143" t="s">
        <v>89</v>
      </c>
      <c r="P5" s="144" t="s">
        <v>90</v>
      </c>
      <c r="Q5" s="143" t="s">
        <v>89</v>
      </c>
      <c r="R5" s="144" t="s">
        <v>90</v>
      </c>
      <c r="S5" s="143" t="s">
        <v>89</v>
      </c>
      <c r="T5" s="144" t="s">
        <v>90</v>
      </c>
      <c r="U5" s="143" t="s">
        <v>89</v>
      </c>
      <c r="V5" s="144" t="s">
        <v>90</v>
      </c>
      <c r="W5" s="143" t="s">
        <v>89</v>
      </c>
      <c r="X5" s="144" t="s">
        <v>90</v>
      </c>
      <c r="Y5" s="142"/>
    </row>
    <row r="6" customFormat="false" ht="24.95" hidden="false" customHeight="true" outlineLevel="0" collapsed="false">
      <c r="A6" s="23" t="s">
        <v>20</v>
      </c>
      <c r="B6" s="33" t="s">
        <v>21</v>
      </c>
      <c r="C6" s="26" t="n">
        <v>71</v>
      </c>
      <c r="D6" s="145" t="n">
        <v>69</v>
      </c>
      <c r="E6" s="146" t="n">
        <v>0.6</v>
      </c>
      <c r="F6" s="147" t="n">
        <v>0.536</v>
      </c>
      <c r="G6" s="146" t="n">
        <v>7.2787609888</v>
      </c>
      <c r="H6" s="147" t="n">
        <v>4.6323</v>
      </c>
      <c r="I6" s="148" t="n">
        <v>0</v>
      </c>
      <c r="J6" s="149"/>
      <c r="K6" s="148" t="n">
        <v>0</v>
      </c>
      <c r="L6" s="149"/>
      <c r="M6" s="148" t="n">
        <v>1</v>
      </c>
      <c r="N6" s="149" t="n">
        <v>1</v>
      </c>
      <c r="O6" s="150" t="n">
        <v>25249</v>
      </c>
      <c r="P6" s="149" t="n">
        <v>25249</v>
      </c>
      <c r="Q6" s="148" t="n">
        <v>19</v>
      </c>
      <c r="R6" s="149" t="n">
        <v>14</v>
      </c>
      <c r="S6" s="148" t="n">
        <v>21</v>
      </c>
      <c r="T6" s="149" t="n">
        <v>18</v>
      </c>
      <c r="U6" s="148" t="n">
        <v>30</v>
      </c>
      <c r="V6" s="149" t="n">
        <v>30</v>
      </c>
      <c r="W6" s="148"/>
      <c r="X6" s="149"/>
      <c r="Y6" s="104"/>
    </row>
    <row r="7" customFormat="false" ht="24.95" hidden="false" customHeight="true" outlineLevel="0" collapsed="false">
      <c r="A7" s="23"/>
      <c r="B7" s="33" t="s">
        <v>25</v>
      </c>
      <c r="C7" s="26" t="n">
        <v>92</v>
      </c>
      <c r="D7" s="145" t="n">
        <v>92</v>
      </c>
      <c r="E7" s="151" t="n">
        <v>3.542</v>
      </c>
      <c r="F7" s="152" t="n">
        <v>0.7774</v>
      </c>
      <c r="G7" s="153" t="n">
        <v>9.843143101</v>
      </c>
      <c r="H7" s="154" t="n">
        <v>4.2699</v>
      </c>
      <c r="I7" s="155" t="n">
        <v>0</v>
      </c>
      <c r="J7" s="156"/>
      <c r="K7" s="155" t="n">
        <v>0</v>
      </c>
      <c r="L7" s="156"/>
      <c r="M7" s="155" t="n">
        <v>0</v>
      </c>
      <c r="N7" s="156"/>
      <c r="O7" s="157" t="n">
        <v>0</v>
      </c>
      <c r="P7" s="156"/>
      <c r="Q7" s="155" t="n">
        <v>5</v>
      </c>
      <c r="R7" s="156"/>
      <c r="S7" s="155" t="n">
        <v>9</v>
      </c>
      <c r="T7" s="156"/>
      <c r="U7" s="155" t="n">
        <v>16</v>
      </c>
      <c r="V7" s="156"/>
      <c r="W7" s="155"/>
      <c r="X7" s="156"/>
      <c r="Y7" s="95"/>
    </row>
    <row r="8" customFormat="false" ht="24.95" hidden="false" customHeight="true" outlineLevel="0" collapsed="false">
      <c r="A8" s="23"/>
      <c r="B8" s="33" t="s">
        <v>27</v>
      </c>
      <c r="C8" s="26" t="n">
        <v>328</v>
      </c>
      <c r="D8" s="145" t="n">
        <v>327</v>
      </c>
      <c r="E8" s="151" t="n">
        <v>1.5895</v>
      </c>
      <c r="F8" s="152"/>
      <c r="G8" s="153" t="n">
        <v>5.5177079426</v>
      </c>
      <c r="H8" s="154"/>
      <c r="I8" s="155" t="n">
        <v>0</v>
      </c>
      <c r="J8" s="156"/>
      <c r="K8" s="155" t="n">
        <v>0</v>
      </c>
      <c r="L8" s="156"/>
      <c r="M8" s="155" t="n">
        <v>1</v>
      </c>
      <c r="N8" s="156"/>
      <c r="O8" s="157" t="n">
        <v>468936</v>
      </c>
      <c r="P8" s="156"/>
      <c r="Q8" s="155" t="n">
        <v>127</v>
      </c>
      <c r="R8" s="156"/>
      <c r="S8" s="155" t="n">
        <v>284</v>
      </c>
      <c r="T8" s="156"/>
      <c r="U8" s="155" t="n">
        <v>0</v>
      </c>
      <c r="V8" s="156"/>
      <c r="W8" s="155"/>
      <c r="X8" s="156"/>
      <c r="Y8" s="95"/>
    </row>
    <row r="9" customFormat="false" ht="24.95" hidden="false" customHeight="true" outlineLevel="0" collapsed="false">
      <c r="A9" s="39"/>
      <c r="B9" s="40" t="s">
        <v>31</v>
      </c>
      <c r="C9" s="43" t="n">
        <f aca="false">+SUM(C6:C8)</f>
        <v>491</v>
      </c>
      <c r="D9" s="158" t="n">
        <f aca="false">+SUM(D6:D8)</f>
        <v>488</v>
      </c>
      <c r="E9" s="159" t="n">
        <f aca="false">+SUM(E6:E8)</f>
        <v>5.7315</v>
      </c>
      <c r="F9" s="160" t="n">
        <f aca="false">SUM(F6:F8)</f>
        <v>1.3134</v>
      </c>
      <c r="G9" s="159" t="n">
        <f aca="false">+SUM(G6:G8)</f>
        <v>22.6396120324</v>
      </c>
      <c r="H9" s="160" t="n">
        <f aca="false">SUM(H6:H8)</f>
        <v>8.9022</v>
      </c>
      <c r="I9" s="161" t="n">
        <f aca="false">+SUM(I6:I8)</f>
        <v>0</v>
      </c>
      <c r="J9" s="162" t="n">
        <f aca="false">SUM(J6:J8)</f>
        <v>0</v>
      </c>
      <c r="K9" s="161" t="n">
        <f aca="false">+SUM(K6:K8)</f>
        <v>0</v>
      </c>
      <c r="L9" s="162" t="n">
        <f aca="false">SUM(L6:L8)</f>
        <v>0</v>
      </c>
      <c r="M9" s="161" t="n">
        <f aca="false">+SUM(M6:M8)</f>
        <v>2</v>
      </c>
      <c r="N9" s="162" t="n">
        <f aca="false">SUM(N6:N8)</f>
        <v>1</v>
      </c>
      <c r="O9" s="163" t="n">
        <f aca="false">+SUM(O6:O8)</f>
        <v>494185</v>
      </c>
      <c r="P9" s="162" t="n">
        <f aca="false">SUM(P6:P8)</f>
        <v>25249</v>
      </c>
      <c r="Q9" s="161" t="n">
        <f aca="false">+SUM(Q6:Q8)</f>
        <v>151</v>
      </c>
      <c r="R9" s="162" t="n">
        <f aca="false">SUM(R6:R8)</f>
        <v>14</v>
      </c>
      <c r="S9" s="161" t="n">
        <f aca="false">+SUM(S6:S8)</f>
        <v>314</v>
      </c>
      <c r="T9" s="162" t="n">
        <f aca="false">SUM(T6:T8)</f>
        <v>18</v>
      </c>
      <c r="U9" s="161" t="n">
        <f aca="false">+SUM(U6:U8)</f>
        <v>46</v>
      </c>
      <c r="V9" s="162" t="n">
        <f aca="false">SUM(V6:V8)</f>
        <v>30</v>
      </c>
      <c r="W9" s="161" t="n">
        <f aca="false">+SUM(W6:W8)</f>
        <v>0</v>
      </c>
      <c r="X9" s="162" t="n">
        <f aca="false">SUM(X6:X8)</f>
        <v>0</v>
      </c>
      <c r="Y9" s="102"/>
    </row>
    <row r="10" customFormat="false" ht="24.95" hidden="false" customHeight="true" outlineLevel="0" collapsed="false">
      <c r="A10" s="50" t="s">
        <v>32</v>
      </c>
      <c r="B10" s="33" t="s">
        <v>33</v>
      </c>
      <c r="C10" s="26" t="n">
        <v>223</v>
      </c>
      <c r="D10" s="145" t="n">
        <v>223</v>
      </c>
      <c r="E10" s="146" t="n">
        <v>14.5225</v>
      </c>
      <c r="F10" s="154"/>
      <c r="G10" s="146" t="n">
        <v>26.6299783</v>
      </c>
      <c r="H10" s="147"/>
      <c r="I10" s="164" t="n">
        <v>1</v>
      </c>
      <c r="J10" s="149"/>
      <c r="K10" s="164" t="n">
        <v>1</v>
      </c>
      <c r="L10" s="149"/>
      <c r="M10" s="164" t="n">
        <v>2</v>
      </c>
      <c r="N10" s="149"/>
      <c r="O10" s="150" t="n">
        <v>151494</v>
      </c>
      <c r="P10" s="149"/>
      <c r="Q10" s="164" t="n">
        <v>14</v>
      </c>
      <c r="R10" s="149"/>
      <c r="S10" s="164" t="n">
        <v>37</v>
      </c>
      <c r="T10" s="149"/>
      <c r="U10" s="164" t="n">
        <v>56</v>
      </c>
      <c r="V10" s="149"/>
      <c r="W10" s="164"/>
      <c r="X10" s="149"/>
      <c r="Y10" s="104"/>
    </row>
    <row r="11" customFormat="false" ht="24.95" hidden="false" customHeight="true" outlineLevel="0" collapsed="false">
      <c r="A11" s="23"/>
      <c r="B11" s="33" t="s">
        <v>36</v>
      </c>
      <c r="C11" s="26" t="n">
        <v>196</v>
      </c>
      <c r="D11" s="145" t="n">
        <v>196</v>
      </c>
      <c r="E11" s="153" t="n">
        <v>8.2055</v>
      </c>
      <c r="F11" s="154"/>
      <c r="G11" s="153" t="n">
        <v>24.5789943513</v>
      </c>
      <c r="H11" s="154"/>
      <c r="I11" s="148" t="n">
        <v>2</v>
      </c>
      <c r="J11" s="149"/>
      <c r="K11" s="148" t="n">
        <v>0</v>
      </c>
      <c r="L11" s="149"/>
      <c r="M11" s="148" t="n">
        <v>4</v>
      </c>
      <c r="N11" s="149"/>
      <c r="O11" s="157" t="n">
        <v>165561.3</v>
      </c>
      <c r="P11" s="149"/>
      <c r="Q11" s="148" t="n">
        <v>55</v>
      </c>
      <c r="R11" s="149"/>
      <c r="S11" s="148" t="n">
        <v>73</v>
      </c>
      <c r="T11" s="149"/>
      <c r="U11" s="148" t="n">
        <v>106</v>
      </c>
      <c r="V11" s="149"/>
      <c r="W11" s="148"/>
      <c r="X11" s="149"/>
      <c r="Y11" s="91"/>
    </row>
    <row r="12" customFormat="false" ht="24.95" hidden="false" customHeight="true" outlineLevel="0" collapsed="false">
      <c r="A12" s="23"/>
      <c r="B12" s="33" t="s">
        <v>39</v>
      </c>
      <c r="C12" s="26" t="n">
        <v>131</v>
      </c>
      <c r="D12" s="145" t="n">
        <v>131</v>
      </c>
      <c r="E12" s="153" t="n">
        <v>10.41</v>
      </c>
      <c r="F12" s="154"/>
      <c r="G12" s="153" t="n">
        <v>21.1209273438</v>
      </c>
      <c r="H12" s="154"/>
      <c r="I12" s="148" t="n">
        <v>2</v>
      </c>
      <c r="J12" s="149"/>
      <c r="K12" s="148" t="n">
        <v>3</v>
      </c>
      <c r="L12" s="149"/>
      <c r="M12" s="148" t="n">
        <v>5</v>
      </c>
      <c r="N12" s="149"/>
      <c r="O12" s="157" t="n">
        <v>76829.1</v>
      </c>
      <c r="P12" s="149"/>
      <c r="Q12" s="148" t="n">
        <v>11</v>
      </c>
      <c r="R12" s="149"/>
      <c r="S12" s="148" t="n">
        <v>15</v>
      </c>
      <c r="T12" s="149"/>
      <c r="U12" s="148" t="n">
        <v>48</v>
      </c>
      <c r="V12" s="149"/>
      <c r="W12" s="148"/>
      <c r="X12" s="149"/>
      <c r="Y12" s="91"/>
    </row>
    <row r="13" customFormat="false" ht="24.95" hidden="false" customHeight="true" outlineLevel="0" collapsed="false">
      <c r="A13" s="23"/>
      <c r="B13" s="33" t="s">
        <v>42</v>
      </c>
      <c r="C13" s="26" t="n">
        <v>150</v>
      </c>
      <c r="D13" s="145" t="n">
        <v>150</v>
      </c>
      <c r="E13" s="153" t="n">
        <v>12.5267</v>
      </c>
      <c r="F13" s="154"/>
      <c r="G13" s="153" t="n">
        <v>32.6753944068</v>
      </c>
      <c r="H13" s="154"/>
      <c r="I13" s="148" t="n">
        <v>3</v>
      </c>
      <c r="J13" s="149"/>
      <c r="K13" s="148" t="n">
        <v>5</v>
      </c>
      <c r="L13" s="149"/>
      <c r="M13" s="148" t="n">
        <v>2</v>
      </c>
      <c r="N13" s="149"/>
      <c r="O13" s="157" t="n">
        <v>138869.5</v>
      </c>
      <c r="P13" s="149"/>
      <c r="Q13" s="148" t="n">
        <v>4</v>
      </c>
      <c r="R13" s="149"/>
      <c r="S13" s="148" t="n">
        <v>7</v>
      </c>
      <c r="T13" s="149"/>
      <c r="U13" s="148" t="n">
        <v>162</v>
      </c>
      <c r="V13" s="149"/>
      <c r="W13" s="148"/>
      <c r="X13" s="149"/>
      <c r="Y13" s="91"/>
    </row>
    <row r="14" customFormat="false" ht="24.95" hidden="false" customHeight="true" outlineLevel="0" collapsed="false">
      <c r="A14" s="23"/>
      <c r="B14" s="33" t="s">
        <v>45</v>
      </c>
      <c r="C14" s="26" t="n">
        <v>237</v>
      </c>
      <c r="D14" s="145" t="n">
        <v>237</v>
      </c>
      <c r="E14" s="153" t="n">
        <v>15.2345</v>
      </c>
      <c r="F14" s="154"/>
      <c r="G14" s="153" t="n">
        <v>48.0691646644</v>
      </c>
      <c r="H14" s="154"/>
      <c r="I14" s="148" t="n">
        <v>2</v>
      </c>
      <c r="J14" s="149"/>
      <c r="K14" s="148" t="n">
        <v>60</v>
      </c>
      <c r="L14" s="149"/>
      <c r="M14" s="148" t="n">
        <v>17</v>
      </c>
      <c r="N14" s="149"/>
      <c r="O14" s="157" t="n">
        <v>789211.6</v>
      </c>
      <c r="P14" s="149"/>
      <c r="Q14" s="148" t="n">
        <v>13</v>
      </c>
      <c r="R14" s="149"/>
      <c r="S14" s="148" t="n">
        <v>25</v>
      </c>
      <c r="T14" s="149"/>
      <c r="U14" s="148" t="n">
        <v>124</v>
      </c>
      <c r="V14" s="149"/>
      <c r="W14" s="148" t="n">
        <v>1</v>
      </c>
      <c r="X14" s="149"/>
      <c r="Y14" s="91"/>
    </row>
    <row r="15" customFormat="false" ht="24.95" hidden="false" customHeight="true" outlineLevel="0" collapsed="false">
      <c r="A15" s="23"/>
      <c r="B15" s="33" t="s">
        <v>48</v>
      </c>
      <c r="C15" s="26" t="n">
        <v>198</v>
      </c>
      <c r="D15" s="145" t="n">
        <v>198</v>
      </c>
      <c r="E15" s="153" t="n">
        <v>9.756</v>
      </c>
      <c r="F15" s="154"/>
      <c r="G15" s="153" t="n">
        <v>31.993762533</v>
      </c>
      <c r="H15" s="154"/>
      <c r="I15" s="148" t="n">
        <v>1</v>
      </c>
      <c r="J15" s="149"/>
      <c r="K15" s="148" t="n">
        <v>29</v>
      </c>
      <c r="L15" s="149"/>
      <c r="M15" s="148" t="n">
        <v>20</v>
      </c>
      <c r="N15" s="149"/>
      <c r="O15" s="157" t="n">
        <v>267279.3</v>
      </c>
      <c r="P15" s="149"/>
      <c r="Q15" s="148" t="n">
        <v>35</v>
      </c>
      <c r="R15" s="149"/>
      <c r="S15" s="148" t="n">
        <v>43</v>
      </c>
      <c r="T15" s="149"/>
      <c r="U15" s="148" t="n">
        <v>89</v>
      </c>
      <c r="V15" s="149"/>
      <c r="W15" s="148"/>
      <c r="X15" s="149"/>
      <c r="Y15" s="91"/>
    </row>
    <row r="16" customFormat="false" ht="24.95" hidden="false" customHeight="true" outlineLevel="0" collapsed="false">
      <c r="A16" s="23"/>
      <c r="B16" s="33" t="s">
        <v>51</v>
      </c>
      <c r="C16" s="26" t="n">
        <v>210</v>
      </c>
      <c r="D16" s="145" t="n">
        <v>210</v>
      </c>
      <c r="E16" s="151" t="n">
        <v>0</v>
      </c>
      <c r="F16" s="152"/>
      <c r="G16" s="153" t="n">
        <v>0</v>
      </c>
      <c r="H16" s="154"/>
      <c r="I16" s="148" t="n">
        <v>0</v>
      </c>
      <c r="J16" s="156"/>
      <c r="K16" s="148" t="n">
        <v>1</v>
      </c>
      <c r="L16" s="156"/>
      <c r="M16" s="148" t="n">
        <v>2</v>
      </c>
      <c r="N16" s="156"/>
      <c r="O16" s="157" t="n">
        <v>303016</v>
      </c>
      <c r="P16" s="156"/>
      <c r="Q16" s="148" t="n">
        <v>123</v>
      </c>
      <c r="R16" s="156"/>
      <c r="S16" s="148" t="n">
        <v>192</v>
      </c>
      <c r="T16" s="156"/>
      <c r="U16" s="148" t="n">
        <v>0</v>
      </c>
      <c r="V16" s="156"/>
      <c r="W16" s="148"/>
      <c r="X16" s="156"/>
      <c r="Y16" s="95"/>
    </row>
    <row r="17" customFormat="false" ht="24.95" hidden="false" customHeight="true" outlineLevel="0" collapsed="false">
      <c r="A17" s="39"/>
      <c r="B17" s="40" t="s">
        <v>54</v>
      </c>
      <c r="C17" s="43" t="n">
        <f aca="false">+SUM(C10:C16)</f>
        <v>1345</v>
      </c>
      <c r="D17" s="158" t="n">
        <f aca="false">+SUM(D10:D16)</f>
        <v>1345</v>
      </c>
      <c r="E17" s="159" t="n">
        <f aca="false">+SUM(E10:E16)</f>
        <v>70.6552</v>
      </c>
      <c r="F17" s="160" t="n">
        <f aca="false">+SUM(F10:F16)</f>
        <v>0</v>
      </c>
      <c r="G17" s="159" t="n">
        <f aca="false">+SUM(G10:G16)</f>
        <v>185.0682215993</v>
      </c>
      <c r="H17" s="160" t="n">
        <f aca="false">+SUM(H10:H16)</f>
        <v>0</v>
      </c>
      <c r="I17" s="161" t="n">
        <f aca="false">+SUM(I10:I16)</f>
        <v>11</v>
      </c>
      <c r="J17" s="162" t="n">
        <f aca="false">+SUM(J10:J16)</f>
        <v>0</v>
      </c>
      <c r="K17" s="161" t="n">
        <f aca="false">+SUM(K10:K16)</f>
        <v>99</v>
      </c>
      <c r="L17" s="162" t="n">
        <f aca="false">+SUM(L10:L16)</f>
        <v>0</v>
      </c>
      <c r="M17" s="161" t="n">
        <f aca="false">+SUM(M10:M16)</f>
        <v>52</v>
      </c>
      <c r="N17" s="162" t="n">
        <f aca="false">+SUM(N10:N16)</f>
        <v>0</v>
      </c>
      <c r="O17" s="163" t="n">
        <f aca="false">+SUM(O10:O16)</f>
        <v>1892260.8</v>
      </c>
      <c r="P17" s="162" t="n">
        <f aca="false">+SUM(P10:P16)</f>
        <v>0</v>
      </c>
      <c r="Q17" s="161" t="n">
        <f aca="false">+SUM(Q10:Q16)</f>
        <v>255</v>
      </c>
      <c r="R17" s="162" t="n">
        <f aca="false">+SUM(R10:R16)</f>
        <v>0</v>
      </c>
      <c r="S17" s="161" t="n">
        <f aca="false">+SUM(S10:S16)</f>
        <v>392</v>
      </c>
      <c r="T17" s="162" t="n">
        <f aca="false">+SUM(T10:T16)</f>
        <v>0</v>
      </c>
      <c r="U17" s="161" t="n">
        <f aca="false">+SUM(U10:U16)</f>
        <v>585</v>
      </c>
      <c r="V17" s="162" t="n">
        <f aca="false">+SUM(V10:V16)</f>
        <v>0</v>
      </c>
      <c r="W17" s="161" t="n">
        <f aca="false">+SUM(W10:W16)</f>
        <v>1</v>
      </c>
      <c r="X17" s="162" t="n">
        <f aca="false">+SUM(X10:X16)</f>
        <v>0</v>
      </c>
      <c r="Y17" s="102"/>
    </row>
    <row r="18" customFormat="false" ht="24.95" hidden="false" customHeight="true" outlineLevel="0" collapsed="false">
      <c r="A18" s="50" t="s">
        <v>55</v>
      </c>
      <c r="B18" s="33" t="s">
        <v>56</v>
      </c>
      <c r="C18" s="26" t="n">
        <v>60</v>
      </c>
      <c r="D18" s="145" t="n">
        <v>60</v>
      </c>
      <c r="E18" s="146" t="n">
        <v>6.9834</v>
      </c>
      <c r="F18" s="154" t="n">
        <v>0.3194</v>
      </c>
      <c r="G18" s="153" t="n">
        <v>14.8495181642</v>
      </c>
      <c r="H18" s="154" t="n">
        <v>0.3194</v>
      </c>
      <c r="I18" s="148" t="n">
        <v>0</v>
      </c>
      <c r="J18" s="149"/>
      <c r="K18" s="148" t="n">
        <v>0</v>
      </c>
      <c r="L18" s="149"/>
      <c r="M18" s="148" t="n">
        <v>0</v>
      </c>
      <c r="N18" s="149"/>
      <c r="O18" s="157" t="n">
        <v>23806.2</v>
      </c>
      <c r="P18" s="149" t="n">
        <v>15149</v>
      </c>
      <c r="Q18" s="148" t="n">
        <v>1</v>
      </c>
      <c r="R18" s="149"/>
      <c r="S18" s="148" t="n">
        <v>3</v>
      </c>
      <c r="T18" s="149"/>
      <c r="U18" s="148" t="n">
        <v>0</v>
      </c>
      <c r="V18" s="149"/>
      <c r="W18" s="148"/>
      <c r="X18" s="149"/>
      <c r="Y18" s="104"/>
    </row>
    <row r="19" customFormat="false" ht="24.95" hidden="false" customHeight="true" outlineLevel="0" collapsed="false">
      <c r="A19" s="23"/>
      <c r="B19" s="33" t="s">
        <v>58</v>
      </c>
      <c r="C19" s="26" t="n">
        <v>69</v>
      </c>
      <c r="D19" s="145" t="n">
        <v>69</v>
      </c>
      <c r="E19" s="151" t="n">
        <v>6.0544</v>
      </c>
      <c r="F19" s="152"/>
      <c r="G19" s="153" t="n">
        <v>9.1356160157</v>
      </c>
      <c r="H19" s="152"/>
      <c r="I19" s="155" t="n">
        <v>0</v>
      </c>
      <c r="J19" s="156"/>
      <c r="K19" s="155" t="n">
        <v>1</v>
      </c>
      <c r="L19" s="156"/>
      <c r="M19" s="155" t="n">
        <v>4</v>
      </c>
      <c r="N19" s="156"/>
      <c r="O19" s="157" t="n">
        <v>485141.5</v>
      </c>
      <c r="P19" s="156"/>
      <c r="Q19" s="155" t="n">
        <v>2</v>
      </c>
      <c r="R19" s="156"/>
      <c r="S19" s="155" t="n">
        <v>2</v>
      </c>
      <c r="T19" s="156"/>
      <c r="U19" s="155" t="n">
        <v>0</v>
      </c>
      <c r="V19" s="156"/>
      <c r="W19" s="155"/>
      <c r="X19" s="156"/>
      <c r="Y19" s="95"/>
    </row>
    <row r="20" customFormat="false" ht="24.95" hidden="false" customHeight="true" outlineLevel="0" collapsed="false">
      <c r="A20" s="39"/>
      <c r="B20" s="40" t="s">
        <v>60</v>
      </c>
      <c r="C20" s="43" t="n">
        <f aca="false">+SUM(C18:C19)</f>
        <v>129</v>
      </c>
      <c r="D20" s="158" t="n">
        <f aca="false">+SUM(D18:D19)</f>
        <v>129</v>
      </c>
      <c r="E20" s="159" t="n">
        <f aca="false">+SUM(E18:E19)</f>
        <v>13.0378</v>
      </c>
      <c r="F20" s="160" t="n">
        <f aca="false">+SUM(F18:F19)</f>
        <v>0.3194</v>
      </c>
      <c r="G20" s="159" t="n">
        <f aca="false">+SUM(G18:G19)</f>
        <v>23.9851341799</v>
      </c>
      <c r="H20" s="160" t="n">
        <f aca="false">+SUM(H18:H19)</f>
        <v>0.3194</v>
      </c>
      <c r="I20" s="161" t="n">
        <f aca="false">+SUM(I18:I19)</f>
        <v>0</v>
      </c>
      <c r="J20" s="162" t="n">
        <f aca="false">+SUM(J18:J19)</f>
        <v>0</v>
      </c>
      <c r="K20" s="161" t="n">
        <f aca="false">+SUM(K18:K19)</f>
        <v>1</v>
      </c>
      <c r="L20" s="162" t="n">
        <f aca="false">+SUM(L18:L19)</f>
        <v>0</v>
      </c>
      <c r="M20" s="161" t="n">
        <f aca="false">+SUM(M18:M19)</f>
        <v>4</v>
      </c>
      <c r="N20" s="162" t="n">
        <f aca="false">+SUM(N18:N19)</f>
        <v>0</v>
      </c>
      <c r="O20" s="163" t="n">
        <f aca="false">+SUM(O18:O19)</f>
        <v>508947.7</v>
      </c>
      <c r="P20" s="162" t="n">
        <f aca="false">+SUM(P18:P19)</f>
        <v>15149</v>
      </c>
      <c r="Q20" s="161" t="n">
        <f aca="false">+SUM(Q18:Q19)</f>
        <v>3</v>
      </c>
      <c r="R20" s="162" t="n">
        <f aca="false">+SUM(R18:R19)</f>
        <v>0</v>
      </c>
      <c r="S20" s="161" t="n">
        <f aca="false">+SUM(S18:S19)</f>
        <v>5</v>
      </c>
      <c r="T20" s="162" t="n">
        <f aca="false">+SUM(T18:T19)</f>
        <v>0</v>
      </c>
      <c r="U20" s="161" t="n">
        <f aca="false">+SUM(U18:U19)</f>
        <v>0</v>
      </c>
      <c r="V20" s="162" t="n">
        <f aca="false">+SUM(V18:V19)</f>
        <v>0</v>
      </c>
      <c r="W20" s="161" t="n">
        <f aca="false">+SUM(W18:W19)</f>
        <v>0</v>
      </c>
      <c r="X20" s="162" t="n">
        <f aca="false">+SUM(X18:X19)</f>
        <v>0</v>
      </c>
      <c r="Y20" s="102"/>
    </row>
    <row r="21" customFormat="false" ht="25.5" hidden="false" customHeight="true" outlineLevel="0" collapsed="false">
      <c r="A21" s="57" t="s">
        <v>61</v>
      </c>
      <c r="B21" s="57"/>
      <c r="C21" s="62" t="n">
        <f aca="false">+C20+C17+C9</f>
        <v>1965</v>
      </c>
      <c r="D21" s="165" t="n">
        <f aca="false">+D20+D17+D9</f>
        <v>1962</v>
      </c>
      <c r="E21" s="166" t="n">
        <f aca="false">+E20+E17+E9</f>
        <v>89.4245</v>
      </c>
      <c r="F21" s="167" t="n">
        <f aca="false">F20+F17+F9</f>
        <v>1.6328</v>
      </c>
      <c r="G21" s="166" t="n">
        <f aca="false">+G20+G17+G9</f>
        <v>231.6929678116</v>
      </c>
      <c r="H21" s="167" t="n">
        <f aca="false">H20+H17+H9</f>
        <v>9.2216</v>
      </c>
      <c r="I21" s="168" t="n">
        <f aca="false">+I20+I17+I9</f>
        <v>11</v>
      </c>
      <c r="J21" s="169" t="n">
        <f aca="false">J20+J17+J9</f>
        <v>0</v>
      </c>
      <c r="K21" s="168" t="n">
        <f aca="false">+K20+K17+K9</f>
        <v>100</v>
      </c>
      <c r="L21" s="169" t="n">
        <f aca="false">L20+L17+L9</f>
        <v>0</v>
      </c>
      <c r="M21" s="168" t="n">
        <f aca="false">+M20+M17+M9</f>
        <v>58</v>
      </c>
      <c r="N21" s="169" t="n">
        <f aca="false">+N20+N17+N9</f>
        <v>1</v>
      </c>
      <c r="O21" s="170" t="n">
        <f aca="false">+O20+O17+O9</f>
        <v>2895393.5</v>
      </c>
      <c r="P21" s="169" t="n">
        <f aca="false">P20+P17+P9</f>
        <v>40398</v>
      </c>
      <c r="Q21" s="168" t="n">
        <f aca="false">+Q20+Q17+Q9</f>
        <v>409</v>
      </c>
      <c r="R21" s="169" t="n">
        <f aca="false">R20+R17+R9</f>
        <v>14</v>
      </c>
      <c r="S21" s="168" t="n">
        <f aca="false">+S20+S17+S9</f>
        <v>711</v>
      </c>
      <c r="T21" s="169" t="n">
        <f aca="false">T20+T17+T9</f>
        <v>18</v>
      </c>
      <c r="U21" s="168" t="n">
        <f aca="false">+U20+U17+U9</f>
        <v>631</v>
      </c>
      <c r="V21" s="169" t="n">
        <f aca="false">V20+V17+V9</f>
        <v>30</v>
      </c>
      <c r="W21" s="168" t="n">
        <f aca="false">+W20+W17+W9</f>
        <v>1</v>
      </c>
      <c r="X21" s="169" t="n">
        <f aca="false">+X20+X17+X9</f>
        <v>0</v>
      </c>
      <c r="Y21" s="111"/>
    </row>
    <row r="22" customFormat="false" ht="21" hidden="false" customHeight="true" outlineLevel="0" collapsed="false">
      <c r="A22" s="171" t="s">
        <v>91</v>
      </c>
      <c r="B22" s="171"/>
      <c r="C22" s="171"/>
      <c r="D22" s="171"/>
      <c r="E22" s="172" t="n">
        <f aca="false">F21/E21</f>
        <v>0.0182589782442172</v>
      </c>
      <c r="F22" s="172"/>
      <c r="G22" s="172" t="n">
        <f aca="false">H21/G21</f>
        <v>0.0398009490193008</v>
      </c>
      <c r="H22" s="172"/>
      <c r="I22" s="173" t="n">
        <f aca="false">J21/I21</f>
        <v>0</v>
      </c>
      <c r="J22" s="173"/>
      <c r="K22" s="173" t="n">
        <f aca="false">L21/K21</f>
        <v>0</v>
      </c>
      <c r="L22" s="173"/>
      <c r="M22" s="173" t="n">
        <f aca="false">N21/M21</f>
        <v>0.0172413793103448</v>
      </c>
      <c r="N22" s="173"/>
      <c r="O22" s="173" t="n">
        <f aca="false">P21/O21</f>
        <v>0.0139525076643296</v>
      </c>
      <c r="P22" s="173"/>
      <c r="Q22" s="173" t="n">
        <f aca="false">R21/Q21</f>
        <v>0.0342298288508557</v>
      </c>
      <c r="R22" s="173"/>
      <c r="S22" s="173" t="n">
        <f aca="false">T21/S21</f>
        <v>0.0253164556962025</v>
      </c>
      <c r="T22" s="173"/>
      <c r="U22" s="173" t="n">
        <f aca="false">V21/U21</f>
        <v>0.0475435816164818</v>
      </c>
      <c r="V22" s="173"/>
      <c r="W22" s="173" t="n">
        <f aca="false">X21/W21</f>
        <v>0</v>
      </c>
      <c r="X22" s="173"/>
      <c r="Y22" s="129"/>
    </row>
    <row r="24" customFormat="false" ht="15" hidden="true" customHeight="false" outlineLevel="0" collapsed="false">
      <c r="A24" s="174" t="s">
        <v>92</v>
      </c>
      <c r="B24" s="174"/>
      <c r="C24" s="174"/>
      <c r="D24" s="174"/>
      <c r="E24" s="175" t="s">
        <v>93</v>
      </c>
      <c r="F24" s="174"/>
      <c r="G24" s="175" t="s">
        <v>94</v>
      </c>
      <c r="H24" s="174"/>
      <c r="I24" s="175" t="s">
        <v>95</v>
      </c>
      <c r="J24" s="174"/>
      <c r="K24" s="175" t="s">
        <v>96</v>
      </c>
      <c r="L24" s="174"/>
      <c r="M24" s="175" t="s">
        <v>97</v>
      </c>
      <c r="N24" s="174"/>
      <c r="O24" s="175" t="s">
        <v>98</v>
      </c>
      <c r="P24" s="174"/>
      <c r="Q24" s="175" t="s">
        <v>99</v>
      </c>
      <c r="R24" s="174"/>
      <c r="S24" s="175" t="s">
        <v>100</v>
      </c>
      <c r="T24" s="174"/>
      <c r="U24" s="175" t="s">
        <v>101</v>
      </c>
      <c r="V24" s="174"/>
      <c r="W24" s="175" t="s">
        <v>102</v>
      </c>
      <c r="X24" s="174"/>
      <c r="Y24" s="174"/>
    </row>
    <row r="25" customFormat="false" ht="15" hidden="true" customHeight="false" outlineLevel="0" collapsed="false"/>
  </sheetData>
  <mergeCells count="28">
    <mergeCell ref="A3:A5"/>
    <mergeCell ref="B3:B5"/>
    <mergeCell ref="C3:C5"/>
    <mergeCell ref="D3:D5"/>
    <mergeCell ref="E3:X3"/>
    <mergeCell ref="Y3:Y5"/>
    <mergeCell ref="E4:F4"/>
    <mergeCell ref="G4:H4"/>
    <mergeCell ref="I4:J4"/>
    <mergeCell ref="K4:L4"/>
    <mergeCell ref="M4:N4"/>
    <mergeCell ref="O4:P4"/>
    <mergeCell ref="Q4:R4"/>
    <mergeCell ref="S4:T4"/>
    <mergeCell ref="U4:V4"/>
    <mergeCell ref="W4:X4"/>
    <mergeCell ref="A21:B21"/>
    <mergeCell ref="A22:D22"/>
    <mergeCell ref="E22:F22"/>
    <mergeCell ref="G22:H22"/>
    <mergeCell ref="I22:J22"/>
    <mergeCell ref="K22:L22"/>
    <mergeCell ref="M22:N22"/>
    <mergeCell ref="O22:P22"/>
    <mergeCell ref="Q22:R22"/>
    <mergeCell ref="S22:T22"/>
    <mergeCell ref="U22:V22"/>
    <mergeCell ref="W22:X22"/>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A3" activeCellId="0" sqref="A3"/>
    </sheetView>
  </sheetViews>
  <sheetFormatPr defaultColWidth="10.5390625" defaultRowHeight="15" zeroHeight="false" outlineLevelRow="0" outlineLevelCol="0"/>
  <cols>
    <col collapsed="false" customWidth="true" hidden="false" outlineLevel="0" max="1" min="1" style="0" width="21.15"/>
    <col collapsed="false" customWidth="true" hidden="false" outlineLevel="0" max="2" min="2" style="0" width="19"/>
    <col collapsed="false" customWidth="true" hidden="false" outlineLevel="0" max="3" min="3" style="0" width="19.85"/>
    <col collapsed="false" customWidth="true" hidden="false" outlineLevel="0" max="4" min="4" style="0" width="9.71"/>
    <col collapsed="false" customWidth="true" hidden="false" outlineLevel="0" max="5" min="5" style="0" width="14.43"/>
    <col collapsed="false" customWidth="true" hidden="false" outlineLevel="0" max="6" min="6" style="0" width="20.14"/>
    <col collapsed="false" customWidth="true" hidden="false" outlineLevel="0" max="9" min="7" style="0" width="12.71"/>
    <col collapsed="false" customWidth="true" hidden="false" outlineLevel="0" max="10" min="10" style="0" width="13.71"/>
    <col collapsed="false" customWidth="true" hidden="false" outlineLevel="0" max="11" min="11" style="0" width="10.71"/>
    <col collapsed="false" customWidth="true" hidden="false" outlineLevel="0" max="12" min="12" style="0" width="16.43"/>
    <col collapsed="false" customWidth="true" hidden="false" outlineLevel="0" max="13" min="13" style="0" width="20"/>
    <col collapsed="false" customWidth="true" hidden="false" outlineLevel="0" max="14" min="14" style="0" width="13.85"/>
    <col collapsed="false" customWidth="true" hidden="false" outlineLevel="0" max="18" min="18" style="0" width="11.43"/>
    <col collapsed="false" customWidth="true" hidden="false" outlineLevel="0" max="19" min="19" style="0" width="7.57"/>
  </cols>
  <sheetData>
    <row r="1" customFormat="false" ht="15.75" hidden="false" customHeight="false" outlineLevel="0" collapsed="false">
      <c r="A1" s="176" t="s">
        <v>103</v>
      </c>
    </row>
    <row r="3" customFormat="false" ht="24.75" hidden="false" customHeight="true" outlineLevel="0" collapsed="false">
      <c r="A3" s="6" t="s">
        <v>3</v>
      </c>
      <c r="B3" s="6" t="s">
        <v>4</v>
      </c>
      <c r="C3" s="6" t="s">
        <v>5</v>
      </c>
      <c r="D3" s="6" t="s">
        <v>7</v>
      </c>
      <c r="E3" s="6" t="s">
        <v>104</v>
      </c>
      <c r="F3" s="177" t="s">
        <v>105</v>
      </c>
      <c r="G3" s="142" t="s">
        <v>106</v>
      </c>
      <c r="H3" s="142"/>
      <c r="I3" s="142"/>
      <c r="J3" s="142"/>
      <c r="K3" s="142"/>
      <c r="L3" s="71" t="s">
        <v>107</v>
      </c>
      <c r="M3" s="71" t="s">
        <v>11</v>
      </c>
    </row>
    <row r="4" customFormat="false" ht="28.5" hidden="false" customHeight="true" outlineLevel="0" collapsed="false">
      <c r="A4" s="6"/>
      <c r="B4" s="6"/>
      <c r="C4" s="6"/>
      <c r="D4" s="6"/>
      <c r="E4" s="6"/>
      <c r="F4" s="177"/>
      <c r="G4" s="178" t="s">
        <v>65</v>
      </c>
      <c r="H4" s="179" t="s">
        <v>66</v>
      </c>
      <c r="I4" s="179" t="s">
        <v>67</v>
      </c>
      <c r="J4" s="180" t="s">
        <v>68</v>
      </c>
      <c r="K4" s="181" t="s">
        <v>108</v>
      </c>
      <c r="L4" s="71"/>
      <c r="M4" s="71"/>
    </row>
    <row r="5" customFormat="false" ht="12.75" hidden="false" customHeight="true" outlineLevel="0" collapsed="false">
      <c r="A5" s="182" t="n">
        <v>1</v>
      </c>
      <c r="B5" s="182" t="n">
        <v>2</v>
      </c>
      <c r="C5" s="182" t="n">
        <v>3</v>
      </c>
      <c r="D5" s="182" t="n">
        <v>4</v>
      </c>
      <c r="E5" s="183" t="n">
        <v>5</v>
      </c>
      <c r="F5" s="184" t="n">
        <v>6</v>
      </c>
      <c r="G5" s="185" t="n">
        <v>7</v>
      </c>
      <c r="H5" s="186" t="n">
        <v>8</v>
      </c>
      <c r="I5" s="186" t="n">
        <v>9</v>
      </c>
      <c r="J5" s="187" t="s">
        <v>109</v>
      </c>
      <c r="K5" s="188" t="s">
        <v>110</v>
      </c>
      <c r="L5" s="189" t="s">
        <v>111</v>
      </c>
      <c r="M5" s="84"/>
    </row>
    <row r="6" customFormat="false" ht="24.95" hidden="false" customHeight="true" outlineLevel="0" collapsed="false">
      <c r="A6" s="23" t="s">
        <v>20</v>
      </c>
      <c r="B6" s="190" t="s">
        <v>21</v>
      </c>
      <c r="C6" s="190" t="s">
        <v>22</v>
      </c>
      <c r="D6" s="191" t="n">
        <v>71</v>
      </c>
      <c r="E6" s="192" t="n">
        <v>69</v>
      </c>
      <c r="F6" s="148" t="n">
        <v>12206277</v>
      </c>
      <c r="G6" s="193" t="n">
        <v>8753503</v>
      </c>
      <c r="H6" s="194" t="n">
        <v>1180085</v>
      </c>
      <c r="I6" s="194" t="n">
        <v>0</v>
      </c>
      <c r="J6" s="140" t="n">
        <f aca="false">+SUM(G6:I6)</f>
        <v>9933588</v>
      </c>
      <c r="K6" s="195" t="n">
        <f aca="false">+J6/F6</f>
        <v>0.813809812770921</v>
      </c>
      <c r="L6" s="196" t="n">
        <f aca="false">+F6-J6</f>
        <v>2272689</v>
      </c>
      <c r="M6" s="91"/>
    </row>
    <row r="7" customFormat="false" ht="24.95" hidden="false" customHeight="true" outlineLevel="0" collapsed="false">
      <c r="A7" s="23"/>
      <c r="B7" s="197" t="s">
        <v>25</v>
      </c>
      <c r="C7" s="197" t="s">
        <v>22</v>
      </c>
      <c r="D7" s="191" t="n">
        <v>92</v>
      </c>
      <c r="E7" s="192" t="n">
        <v>92</v>
      </c>
      <c r="F7" s="148" t="n">
        <v>8825938</v>
      </c>
      <c r="G7" s="198" t="n">
        <v>1094110</v>
      </c>
      <c r="H7" s="199" t="n">
        <v>85323</v>
      </c>
      <c r="I7" s="199" t="n">
        <v>0</v>
      </c>
      <c r="J7" s="134" t="n">
        <f aca="false">+SUM(G7:I7)</f>
        <v>1179433</v>
      </c>
      <c r="K7" s="195" t="n">
        <f aca="false">+J7/F7</f>
        <v>0.13363259519838</v>
      </c>
      <c r="L7" s="196" t="n">
        <f aca="false">+F7-J7</f>
        <v>7646505</v>
      </c>
      <c r="M7" s="95"/>
    </row>
    <row r="8" customFormat="false" ht="24.95" hidden="false" customHeight="true" outlineLevel="0" collapsed="false">
      <c r="A8" s="23"/>
      <c r="B8" s="197" t="s">
        <v>27</v>
      </c>
      <c r="C8" s="197" t="s">
        <v>28</v>
      </c>
      <c r="D8" s="191" t="n">
        <v>328</v>
      </c>
      <c r="E8" s="192" t="n">
        <v>327</v>
      </c>
      <c r="F8" s="148" t="n">
        <v>131098166</v>
      </c>
      <c r="G8" s="198"/>
      <c r="H8" s="199"/>
      <c r="I8" s="199"/>
      <c r="J8" s="134" t="n">
        <f aca="false">+SUM(G8:I8)</f>
        <v>0</v>
      </c>
      <c r="K8" s="195" t="n">
        <f aca="false">+J8/F8</f>
        <v>0</v>
      </c>
      <c r="L8" s="196" t="n">
        <f aca="false">+F8-J8</f>
        <v>131098166</v>
      </c>
      <c r="M8" s="95"/>
    </row>
    <row r="9" customFormat="false" ht="24.95" hidden="false" customHeight="true" outlineLevel="0" collapsed="false">
      <c r="A9" s="39"/>
      <c r="B9" s="200" t="s">
        <v>31</v>
      </c>
      <c r="C9" s="201"/>
      <c r="D9" s="202" t="n">
        <f aca="false">+SUM(D6:D8)</f>
        <v>491</v>
      </c>
      <c r="E9" s="203" t="n">
        <f aca="false">+SUM(E6:E8)</f>
        <v>488</v>
      </c>
      <c r="F9" s="161" t="n">
        <f aca="false">+SUM(F6:F8)</f>
        <v>152130381</v>
      </c>
      <c r="G9" s="204" t="n">
        <f aca="false">+SUM(G6:G8)</f>
        <v>9847613</v>
      </c>
      <c r="H9" s="205" t="n">
        <f aca="false">SUM(H6:H8)</f>
        <v>1265408</v>
      </c>
      <c r="I9" s="205" t="n">
        <f aca="false">SUM(I6:I8)</f>
        <v>0</v>
      </c>
      <c r="J9" s="206" t="n">
        <f aca="false">SUM(J6:J8)</f>
        <v>11113021</v>
      </c>
      <c r="K9" s="207" t="n">
        <f aca="false">+J9/F9</f>
        <v>0.0730493207665075</v>
      </c>
      <c r="L9" s="208" t="n">
        <f aca="false">+SUM(L6:L8)</f>
        <v>141017360</v>
      </c>
      <c r="M9" s="102"/>
    </row>
    <row r="10" customFormat="false" ht="24.95" hidden="false" customHeight="true" outlineLevel="0" collapsed="false">
      <c r="A10" s="50" t="s">
        <v>32</v>
      </c>
      <c r="B10" s="197" t="s">
        <v>33</v>
      </c>
      <c r="C10" s="190" t="s">
        <v>34</v>
      </c>
      <c r="D10" s="191" t="n">
        <v>223</v>
      </c>
      <c r="E10" s="192" t="n">
        <v>223</v>
      </c>
      <c r="F10" s="148" t="n">
        <v>35819885</v>
      </c>
      <c r="G10" s="209"/>
      <c r="H10" s="194"/>
      <c r="I10" s="194"/>
      <c r="J10" s="134" t="n">
        <f aca="false">+SUM(G10:I10)</f>
        <v>0</v>
      </c>
      <c r="K10" s="195" t="n">
        <f aca="false">+J10/F10</f>
        <v>0</v>
      </c>
      <c r="L10" s="196" t="n">
        <f aca="false">+F10-J10</f>
        <v>35819885</v>
      </c>
      <c r="M10" s="104"/>
    </row>
    <row r="11" customFormat="false" ht="24.95" hidden="false" customHeight="true" outlineLevel="0" collapsed="false">
      <c r="A11" s="23"/>
      <c r="B11" s="197" t="s">
        <v>36</v>
      </c>
      <c r="C11" s="197" t="s">
        <v>37</v>
      </c>
      <c r="D11" s="191" t="n">
        <v>196</v>
      </c>
      <c r="E11" s="192" t="n">
        <v>196</v>
      </c>
      <c r="F11" s="148" t="n">
        <v>52357426</v>
      </c>
      <c r="G11" s="198"/>
      <c r="H11" s="194"/>
      <c r="I11" s="194"/>
      <c r="J11" s="134" t="n">
        <f aca="false">+SUM(G11:I11)</f>
        <v>0</v>
      </c>
      <c r="K11" s="195" t="n">
        <f aca="false">+J11/F11</f>
        <v>0</v>
      </c>
      <c r="L11" s="196" t="n">
        <f aca="false">+F11-J11</f>
        <v>52357426</v>
      </c>
      <c r="M11" s="91"/>
    </row>
    <row r="12" customFormat="false" ht="24.95" hidden="false" customHeight="true" outlineLevel="0" collapsed="false">
      <c r="A12" s="23"/>
      <c r="B12" s="197" t="s">
        <v>39</v>
      </c>
      <c r="C12" s="197" t="s">
        <v>40</v>
      </c>
      <c r="D12" s="191" t="n">
        <v>131</v>
      </c>
      <c r="E12" s="192" t="n">
        <v>131</v>
      </c>
      <c r="F12" s="148" t="n">
        <v>24016902.1925056</v>
      </c>
      <c r="G12" s="193"/>
      <c r="H12" s="194"/>
      <c r="I12" s="194"/>
      <c r="J12" s="134" t="n">
        <f aca="false">+SUM(G12:I12)</f>
        <v>0</v>
      </c>
      <c r="K12" s="195" t="n">
        <f aca="false">+J12/F12</f>
        <v>0</v>
      </c>
      <c r="L12" s="196" t="n">
        <f aca="false">+F12-J12</f>
        <v>24016902.1925056</v>
      </c>
      <c r="M12" s="91"/>
    </row>
    <row r="13" customFormat="false" ht="24.95" hidden="false" customHeight="true" outlineLevel="0" collapsed="false">
      <c r="A13" s="23"/>
      <c r="B13" s="197" t="s">
        <v>42</v>
      </c>
      <c r="C13" s="197" t="s">
        <v>43</v>
      </c>
      <c r="D13" s="191" t="n">
        <v>150</v>
      </c>
      <c r="E13" s="192" t="n">
        <v>150</v>
      </c>
      <c r="F13" s="148" t="n">
        <v>26869135.448104</v>
      </c>
      <c r="G13" s="193"/>
      <c r="H13" s="194"/>
      <c r="I13" s="194"/>
      <c r="J13" s="134" t="n">
        <f aca="false">+SUM(G13:I13)</f>
        <v>0</v>
      </c>
      <c r="K13" s="195" t="n">
        <f aca="false">+J13/F13</f>
        <v>0</v>
      </c>
      <c r="L13" s="196" t="n">
        <f aca="false">+F13-J13</f>
        <v>26869135.448104</v>
      </c>
      <c r="M13" s="91"/>
    </row>
    <row r="14" customFormat="false" ht="24.95" hidden="false" customHeight="true" outlineLevel="0" collapsed="false">
      <c r="A14" s="23"/>
      <c r="B14" s="197" t="s">
        <v>45</v>
      </c>
      <c r="C14" s="197" t="s">
        <v>46</v>
      </c>
      <c r="D14" s="191" t="n">
        <v>237</v>
      </c>
      <c r="E14" s="192" t="n">
        <v>237</v>
      </c>
      <c r="F14" s="148" t="n">
        <v>63169709.6111681</v>
      </c>
      <c r="G14" s="193"/>
      <c r="H14" s="194"/>
      <c r="I14" s="194"/>
      <c r="J14" s="134" t="n">
        <f aca="false">+SUM(G14:I14)</f>
        <v>0</v>
      </c>
      <c r="K14" s="195" t="n">
        <f aca="false">+J14/F14</f>
        <v>0</v>
      </c>
      <c r="L14" s="196" t="n">
        <f aca="false">+F14-J14</f>
        <v>63169709.6111681</v>
      </c>
      <c r="M14" s="91"/>
    </row>
    <row r="15" customFormat="false" ht="24.95" hidden="false" customHeight="true" outlineLevel="0" collapsed="false">
      <c r="A15" s="23"/>
      <c r="B15" s="197" t="s">
        <v>48</v>
      </c>
      <c r="C15" s="197" t="s">
        <v>49</v>
      </c>
      <c r="D15" s="191" t="n">
        <v>198</v>
      </c>
      <c r="E15" s="192" t="n">
        <v>198</v>
      </c>
      <c r="F15" s="148" t="n">
        <v>55074447.8869214</v>
      </c>
      <c r="G15" s="193"/>
      <c r="H15" s="194"/>
      <c r="I15" s="194"/>
      <c r="J15" s="134" t="n">
        <f aca="false">+SUM(G15:I15)</f>
        <v>0</v>
      </c>
      <c r="K15" s="195" t="n">
        <f aca="false">+J15/F15</f>
        <v>0</v>
      </c>
      <c r="L15" s="196" t="n">
        <f aca="false">+F15-J15</f>
        <v>55074447.8869214</v>
      </c>
      <c r="M15" s="91"/>
    </row>
    <row r="16" customFormat="false" ht="24.95" hidden="false" customHeight="true" outlineLevel="0" collapsed="false">
      <c r="A16" s="23"/>
      <c r="B16" s="197" t="s">
        <v>51</v>
      </c>
      <c r="C16" s="197" t="s">
        <v>52</v>
      </c>
      <c r="D16" s="191" t="n">
        <v>210</v>
      </c>
      <c r="E16" s="192" t="n">
        <v>210</v>
      </c>
      <c r="F16" s="148" t="n">
        <v>92861686</v>
      </c>
      <c r="G16" s="198"/>
      <c r="H16" s="199"/>
      <c r="I16" s="199"/>
      <c r="J16" s="134" t="n">
        <f aca="false">+SUM(G16:I16)</f>
        <v>0</v>
      </c>
      <c r="K16" s="195" t="n">
        <f aca="false">+J16/F16</f>
        <v>0</v>
      </c>
      <c r="L16" s="196" t="n">
        <f aca="false">+F16-J16</f>
        <v>92861686</v>
      </c>
      <c r="M16" s="95"/>
    </row>
    <row r="17" customFormat="false" ht="24.95" hidden="false" customHeight="true" outlineLevel="0" collapsed="false">
      <c r="A17" s="39"/>
      <c r="B17" s="200" t="s">
        <v>54</v>
      </c>
      <c r="C17" s="201"/>
      <c r="D17" s="202" t="n">
        <f aca="false">+SUM(D10:D16)</f>
        <v>1345</v>
      </c>
      <c r="E17" s="203" t="n">
        <f aca="false">+SUM(E10:E16)</f>
        <v>1345</v>
      </c>
      <c r="F17" s="161" t="n">
        <f aca="false">+SUM(F10:F16)</f>
        <v>350169192.138699</v>
      </c>
      <c r="G17" s="204" t="n">
        <f aca="false">SUM(G10:G16)</f>
        <v>0</v>
      </c>
      <c r="H17" s="205" t="n">
        <f aca="false">SUM(H10:H16)</f>
        <v>0</v>
      </c>
      <c r="I17" s="205" t="n">
        <f aca="false">SUM(I10:I16)</f>
        <v>0</v>
      </c>
      <c r="J17" s="206" t="n">
        <f aca="false">SUM(J10:J16)</f>
        <v>0</v>
      </c>
      <c r="K17" s="207" t="n">
        <f aca="false">+J17/F17</f>
        <v>0</v>
      </c>
      <c r="L17" s="208" t="n">
        <f aca="false">+SUM(L10:L16)</f>
        <v>350169192.138699</v>
      </c>
      <c r="M17" s="102"/>
    </row>
    <row r="18" customFormat="false" ht="24.95" hidden="false" customHeight="true" outlineLevel="0" collapsed="false">
      <c r="A18" s="50" t="s">
        <v>55</v>
      </c>
      <c r="B18" s="197" t="s">
        <v>56</v>
      </c>
      <c r="C18" s="190" t="s">
        <v>57</v>
      </c>
      <c r="D18" s="191" t="n">
        <v>60</v>
      </c>
      <c r="E18" s="192" t="n">
        <v>60</v>
      </c>
      <c r="F18" s="148" t="n">
        <v>11069993</v>
      </c>
      <c r="G18" s="209" t="n">
        <v>453110</v>
      </c>
      <c r="H18" s="194" t="n">
        <v>0</v>
      </c>
      <c r="I18" s="194" t="n">
        <v>0</v>
      </c>
      <c r="J18" s="134" t="n">
        <f aca="false">+SUM(G18:I18)</f>
        <v>453110</v>
      </c>
      <c r="K18" s="195" t="n">
        <f aca="false">+J18/F18</f>
        <v>0.0409313718626561</v>
      </c>
      <c r="L18" s="196" t="n">
        <f aca="false">+F18-J18</f>
        <v>10616883</v>
      </c>
      <c r="M18" s="104"/>
    </row>
    <row r="19" customFormat="false" ht="24.95" hidden="false" customHeight="true" outlineLevel="0" collapsed="false">
      <c r="A19" s="23"/>
      <c r="B19" s="197" t="s">
        <v>58</v>
      </c>
      <c r="C19" s="197" t="s">
        <v>43</v>
      </c>
      <c r="D19" s="191" t="n">
        <v>69</v>
      </c>
      <c r="E19" s="192" t="n">
        <v>69</v>
      </c>
      <c r="F19" s="148" t="n">
        <v>10050862</v>
      </c>
      <c r="G19" s="198"/>
      <c r="H19" s="199"/>
      <c r="I19" s="199"/>
      <c r="J19" s="134" t="n">
        <f aca="false">+SUM(G19:I19)</f>
        <v>0</v>
      </c>
      <c r="K19" s="195" t="n">
        <f aca="false">+J19/F19</f>
        <v>0</v>
      </c>
      <c r="L19" s="196" t="n">
        <f aca="false">+F19-J19</f>
        <v>10050862</v>
      </c>
      <c r="M19" s="95"/>
    </row>
    <row r="20" customFormat="false" ht="24.95" hidden="false" customHeight="true" outlineLevel="0" collapsed="false">
      <c r="A20" s="39"/>
      <c r="B20" s="200" t="s">
        <v>60</v>
      </c>
      <c r="C20" s="197"/>
      <c r="D20" s="202" t="n">
        <f aca="false">+SUM(D18:D19)</f>
        <v>129</v>
      </c>
      <c r="E20" s="203" t="n">
        <f aca="false">+SUM(E18:E19)</f>
        <v>129</v>
      </c>
      <c r="F20" s="161" t="n">
        <f aca="false">+SUM(F18:F19)</f>
        <v>21120855</v>
      </c>
      <c r="G20" s="204" t="n">
        <f aca="false">SUM(G18:G19)</f>
        <v>453110</v>
      </c>
      <c r="H20" s="205" t="n">
        <f aca="false">SUM(H18:H19)</f>
        <v>0</v>
      </c>
      <c r="I20" s="205" t="n">
        <f aca="false">SUM(I18:I19)</f>
        <v>0</v>
      </c>
      <c r="J20" s="206" t="n">
        <f aca="false">SUM(J18:J19)</f>
        <v>453110</v>
      </c>
      <c r="K20" s="207" t="n">
        <f aca="false">+J20/F20</f>
        <v>0.0214532034806356</v>
      </c>
      <c r="L20" s="208" t="n">
        <f aca="false">+SUM(L18:L19)</f>
        <v>20667745</v>
      </c>
      <c r="M20" s="102"/>
    </row>
    <row r="21" customFormat="false" ht="24" hidden="false" customHeight="true" outlineLevel="0" collapsed="false">
      <c r="A21" s="210" t="s">
        <v>61</v>
      </c>
      <c r="B21" s="210"/>
      <c r="C21" s="211"/>
      <c r="D21" s="65" t="n">
        <f aca="false">+D20+D17+D9</f>
        <v>1965</v>
      </c>
      <c r="E21" s="63" t="n">
        <f aca="false">+E20+E17+E9</f>
        <v>1962</v>
      </c>
      <c r="F21" s="63" t="n">
        <f aca="false">+F20+F17+F9</f>
        <v>523420428.138699</v>
      </c>
      <c r="G21" s="212" t="n">
        <f aca="false">+G20+G17+G9</f>
        <v>10300723</v>
      </c>
      <c r="H21" s="117" t="n">
        <f aca="false">+H20+H17+H9</f>
        <v>1265408</v>
      </c>
      <c r="I21" s="117" t="n">
        <f aca="false">+I20+I17+I9</f>
        <v>0</v>
      </c>
      <c r="J21" s="213" t="n">
        <f aca="false">+J20+J17+J9</f>
        <v>11566131</v>
      </c>
      <c r="K21" s="214" t="n">
        <f aca="false">+J21/F21</f>
        <v>0.0220972097728962</v>
      </c>
      <c r="L21" s="120" t="n">
        <f aca="false">+L20+L17+L9</f>
        <v>511854297.138699</v>
      </c>
      <c r="M21" s="111"/>
    </row>
    <row r="25" customFormat="false" ht="15" hidden="false" customHeight="false" outlineLevel="0" collapsed="false">
      <c r="G25" s="55"/>
      <c r="H25" s="55"/>
      <c r="I25" s="55"/>
      <c r="J25" s="55"/>
    </row>
  </sheetData>
  <mergeCells count="10">
    <mergeCell ref="A3:A4"/>
    <mergeCell ref="B3:B4"/>
    <mergeCell ref="C3:C4"/>
    <mergeCell ref="D3:D4"/>
    <mergeCell ref="E3:E4"/>
    <mergeCell ref="F3:F4"/>
    <mergeCell ref="G3:K3"/>
    <mergeCell ref="L3:L4"/>
    <mergeCell ref="M3:M4"/>
    <mergeCell ref="A21:B21"/>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7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2021-01-23T12:16:28Z</dcterms:created>
  <dc:creator>Cifope 009</dc:creator>
  <dc:description/>
  <dc:language>fr-FR</dc:language>
  <cp:lastModifiedBy/>
  <cp:lastPrinted>2021-03-31T14:36:45Z</cp:lastPrinted>
  <dcterms:modified xsi:type="dcterms:W3CDTF">2021-06-02T11:35:33Z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