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andler\Desktop\Politics\The Visible Primary\Endoresements\"/>
    </mc:Choice>
  </mc:AlternateContent>
  <xr:revisionPtr revIDLastSave="0" documentId="13_ncr:1_{210E1FB6-71E6-4876-93C2-E0A0743ACB94}" xr6:coauthVersionLast="43" xr6:coauthVersionMax="43" xr10:uidLastSave="{00000000-0000-0000-0000-000000000000}"/>
  <bookViews>
    <workbookView xWindow="-108" yWindow="-108" windowWidth="22320" windowHeight="13176" xr2:uid="{00000000-000D-0000-FFFF-FFFF00000000}"/>
  </bookViews>
  <sheets>
    <sheet name="Main" sheetId="1" r:id="rId1"/>
    <sheet name="Endorsements" sheetId="2" r:id="rId2"/>
  </sheets>
  <definedNames>
    <definedName name="_xlnm._FilterDatabase" localSheetId="0" hidden="1">Main!$A$1:$T$12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N2" i="1" l="1"/>
  <c r="N5" i="1"/>
  <c r="N7" i="1"/>
  <c r="N9" i="1"/>
  <c r="N6" i="1"/>
  <c r="N8" i="1"/>
  <c r="N10" i="1"/>
  <c r="N11" i="1"/>
  <c r="N4" i="1"/>
  <c r="N3" i="1"/>
  <c r="C3" i="2"/>
  <c r="C4" i="2"/>
  <c r="C5" i="2"/>
  <c r="C6" i="2"/>
  <c r="C7" i="2"/>
  <c r="C8" i="2"/>
  <c r="C9" i="2"/>
  <c r="C10" i="2"/>
  <c r="C11" i="2"/>
  <c r="C2" i="2"/>
  <c r="D2" i="1"/>
  <c r="D5" i="1"/>
  <c r="R5" i="1" s="1"/>
  <c r="D7" i="1"/>
  <c r="R7" i="1" s="1"/>
  <c r="D9" i="1"/>
  <c r="R9" i="1" s="1"/>
  <c r="D6" i="1"/>
  <c r="R6" i="1" s="1"/>
  <c r="D8" i="1"/>
  <c r="R8" i="1" s="1"/>
  <c r="D10" i="1"/>
  <c r="R10" i="1" s="1"/>
  <c r="D11" i="1"/>
  <c r="R11" i="1" s="1"/>
  <c r="D4" i="1"/>
  <c r="R4" i="1" s="1"/>
  <c r="D3" i="1"/>
  <c r="L2" i="1"/>
  <c r="L5" i="1"/>
  <c r="L7" i="1"/>
  <c r="L9" i="1"/>
  <c r="L6" i="1"/>
  <c r="L8" i="1"/>
  <c r="L10" i="1"/>
  <c r="L11" i="1"/>
  <c r="L4" i="1"/>
  <c r="L3" i="1"/>
  <c r="Q3" i="1" l="1"/>
  <c r="S3" i="1"/>
  <c r="S5" i="1"/>
  <c r="Q5" i="1"/>
  <c r="S4" i="1"/>
  <c r="Q4" i="1"/>
  <c r="S2" i="1"/>
  <c r="Q2" i="1"/>
  <c r="Q11" i="1"/>
  <c r="S11" i="1"/>
  <c r="S10" i="1"/>
  <c r="Q10" i="1"/>
  <c r="R3" i="1"/>
  <c r="S8" i="1"/>
  <c r="Q8" i="1"/>
  <c r="S6" i="1"/>
  <c r="Q6" i="1"/>
  <c r="S9" i="1"/>
  <c r="Q9" i="1"/>
  <c r="R2" i="1"/>
  <c r="Q7" i="1"/>
  <c r="S7" i="1"/>
</calcChain>
</file>

<file path=xl/sharedStrings.xml><?xml version="1.0" encoding="utf-8"?>
<sst xmlns="http://schemas.openxmlformats.org/spreadsheetml/2006/main" count="42" uniqueCount="32">
  <si>
    <t>Candidate</t>
  </si>
  <si>
    <t>Biden</t>
  </si>
  <si>
    <t>Sanders</t>
  </si>
  <si>
    <t>Warren</t>
  </si>
  <si>
    <t>Buttigieg</t>
  </si>
  <si>
    <t>Harris</t>
  </si>
  <si>
    <t>O'Rourke</t>
  </si>
  <si>
    <t>Booker</t>
  </si>
  <si>
    <t>Klobuchar</t>
  </si>
  <si>
    <t>Castro</t>
  </si>
  <si>
    <t>Yang</t>
  </si>
  <si>
    <t>Total Raised 2019 through Q2</t>
  </si>
  <si>
    <t>Small donors</t>
  </si>
  <si>
    <t>Big donors</t>
  </si>
  <si>
    <t>Transfers</t>
  </si>
  <si>
    <t>Other</t>
  </si>
  <si>
    <t>PACs</t>
  </si>
  <si>
    <t>Self Funding</t>
  </si>
  <si>
    <t>Days Since Announcement</t>
  </si>
  <si>
    <t>Small dollars/day</t>
  </si>
  <si>
    <t>Big dollars/day</t>
  </si>
  <si>
    <t>Small/day percent</t>
  </si>
  <si>
    <t>Small percent</t>
  </si>
  <si>
    <t>Endorsement Score</t>
  </si>
  <si>
    <t>Percent</t>
  </si>
  <si>
    <t>Endorsements</t>
  </si>
  <si>
    <t>National Polling</t>
  </si>
  <si>
    <t>National Polling Adj.</t>
  </si>
  <si>
    <t>Polling-Endorsement Disagreement</t>
  </si>
  <si>
    <t>Polling-donor Disagreement</t>
  </si>
  <si>
    <t>Donor-Endorsement Disagreement</t>
  </si>
  <si>
    <t>Average Disagreement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</si>
</sst>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Franklin Gothic Demi"/>
      <family val="2"/>
    </font>
    <font>
      <sz val="11"/>
      <color theme="1"/>
      <name val="Franklin Gothic Medium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1" xfId="0" applyFill="1" applyBorder="1"/>
    <xf numFmtId="3" fontId="0" fillId="0" borderId="2" xfId="0" applyNumberFormat="1" applyFill="1" applyBorder="1"/>
    <xf numFmtId="166" fontId="0" fillId="0" borderId="2" xfId="0" applyNumberFormat="1" applyFill="1" applyBorder="1"/>
    <xf numFmtId="164" fontId="0" fillId="0" borderId="2" xfId="0" applyNumberFormat="1" applyFill="1" applyBorder="1"/>
    <xf numFmtId="166" fontId="2" fillId="0" borderId="3" xfId="0" applyNumberFormat="1" applyFont="1" applyFill="1" applyBorder="1"/>
    <xf numFmtId="0" fontId="1" fillId="0" borderId="4" xfId="0" applyFont="1" applyFill="1" applyBorder="1"/>
    <xf numFmtId="3" fontId="0" fillId="0" borderId="5" xfId="0" applyNumberFormat="1" applyFill="1" applyBorder="1"/>
    <xf numFmtId="166" fontId="0" fillId="0" borderId="5" xfId="0" applyNumberFormat="1" applyFill="1" applyBorder="1"/>
    <xf numFmtId="164" fontId="0" fillId="0" borderId="5" xfId="0" applyNumberFormat="1" applyFill="1" applyBorder="1"/>
    <xf numFmtId="166" fontId="2" fillId="0" borderId="6" xfId="0" applyNumberFormat="1" applyFont="1" applyFill="1" applyBorder="1"/>
    <xf numFmtId="0" fontId="1" fillId="0" borderId="7" xfId="0" applyFont="1" applyFill="1" applyBorder="1"/>
    <xf numFmtId="3" fontId="0" fillId="0" borderId="8" xfId="0" applyNumberFormat="1" applyFill="1" applyBorder="1"/>
    <xf numFmtId="166" fontId="0" fillId="0" borderId="8" xfId="0" applyNumberFormat="1" applyFill="1" applyBorder="1"/>
    <xf numFmtId="164" fontId="0" fillId="0" borderId="8" xfId="0" applyNumberFormat="1" applyFill="1" applyBorder="1"/>
    <xf numFmtId="166" fontId="2" fillId="0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ranklin Gothic Demi" panose="020B0703020102020204" pitchFamily="34" charset="0"/>
              </a:rPr>
              <a:t>Disagreement Between Party</a:t>
            </a:r>
            <a:r>
              <a:rPr lang="en-US" baseline="0">
                <a:latin typeface="Franklin Gothic Demi" panose="020B0703020102020204" pitchFamily="34" charset="0"/>
              </a:rPr>
              <a:t> Elites and Small-Dollar Donors</a:t>
            </a:r>
            <a:endParaRPr lang="en-US">
              <a:latin typeface="Franklin Gothic Demi" panose="020B0703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Main!$N$1</c:f>
              <c:strCache>
                <c:ptCount val="1"/>
                <c:pt idx="0">
                  <c:v>Endorsements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9933FF">
                  <a:alpha val="59000"/>
                </a:srgbClr>
              </a:solidFill>
              <a:ln w="9525">
                <a:solidFill>
                  <a:srgbClr val="9933FF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456669568146498E-2"/>
                  <c:y val="-3.3262360062135093E-2"/>
                </c:manualLayout>
              </c:layout>
              <c:tx>
                <c:rich>
                  <a:bodyPr/>
                  <a:lstStyle/>
                  <a:p>
                    <a:fld id="{EA6F2659-01CE-4DE9-B573-E5AFDCA829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E01-4319-B72E-F092F763700A}"/>
                </c:ext>
              </c:extLst>
            </c:dLbl>
            <c:dLbl>
              <c:idx val="1"/>
              <c:layout>
                <c:manualLayout>
                  <c:x val="-5.846581756695915E-2"/>
                  <c:y val="-3.0427892941953787E-2"/>
                </c:manualLayout>
              </c:layout>
              <c:tx>
                <c:rich>
                  <a:bodyPr/>
                  <a:lstStyle/>
                  <a:p>
                    <a:fld id="{8F0F9FED-CBAC-44EC-8876-809B941827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E01-4319-B72E-F092F763700A}"/>
                </c:ext>
              </c:extLst>
            </c:dLbl>
            <c:dLbl>
              <c:idx val="2"/>
              <c:layout>
                <c:manualLayout>
                  <c:x val="-4.7236423909527189E-2"/>
                  <c:y val="-3.3262360062135093E-2"/>
                </c:manualLayout>
              </c:layout>
              <c:tx>
                <c:rich>
                  <a:bodyPr/>
                  <a:lstStyle/>
                  <a:p>
                    <a:fld id="{BD99B45A-91D1-41FA-B74D-036B245B28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E01-4319-B72E-F092F763700A}"/>
                </c:ext>
              </c:extLst>
            </c:dLbl>
            <c:dLbl>
              <c:idx val="3"/>
              <c:layout>
                <c:manualLayout>
                  <c:x val="-0.13207335741228035"/>
                  <c:y val="3.5857125002231862E-3"/>
                </c:manualLayout>
              </c:layout>
              <c:tx>
                <c:rich>
                  <a:bodyPr/>
                  <a:lstStyle/>
                  <a:p>
                    <a:fld id="{35101339-B408-4017-89A9-BD22450D0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E01-4319-B72E-F092F763700A}"/>
                </c:ext>
              </c:extLst>
            </c:dLbl>
            <c:dLbl>
              <c:idx val="4"/>
              <c:layout>
                <c:manualLayout>
                  <c:x val="-2.843083305819305E-2"/>
                  <c:y val="3.1930383702037192E-2"/>
                </c:manualLayout>
              </c:layout>
              <c:tx>
                <c:rich>
                  <a:bodyPr/>
                  <a:lstStyle/>
                  <a:p>
                    <a:fld id="{260579D1-8554-48CD-93F6-47F042F726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E01-4319-B72E-F092F763700A}"/>
                </c:ext>
              </c:extLst>
            </c:dLbl>
            <c:dLbl>
              <c:idx val="5"/>
              <c:layout>
                <c:manualLayout>
                  <c:x val="-5.6242183513591934E-2"/>
                  <c:y val="-3.3262360062135093E-2"/>
                </c:manualLayout>
              </c:layout>
              <c:tx>
                <c:rich>
                  <a:bodyPr/>
                  <a:lstStyle/>
                  <a:p>
                    <a:fld id="{081A5D3E-F222-4659-A50B-7559F7598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E01-4319-B72E-F092F763700A}"/>
                </c:ext>
              </c:extLst>
            </c:dLbl>
            <c:dLbl>
              <c:idx val="6"/>
              <c:layout>
                <c:manualLayout>
                  <c:x val="-6.4665479394491188E-2"/>
                  <c:y val="-3.6096827182316597E-2"/>
                </c:manualLayout>
              </c:layout>
              <c:tx>
                <c:rich>
                  <a:bodyPr/>
                  <a:lstStyle/>
                  <a:p>
                    <a:fld id="{AA130A17-C675-4344-8581-E2819CAB9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E01-4319-B72E-F092F763700A}"/>
                </c:ext>
              </c:extLst>
            </c:dLbl>
            <c:dLbl>
              <c:idx val="7"/>
              <c:layout>
                <c:manualLayout>
                  <c:x val="-5.0725369938668718E-2"/>
                  <c:y val="-3.3262360062135198E-2"/>
                </c:manualLayout>
              </c:layout>
              <c:tx>
                <c:rich>
                  <a:bodyPr/>
                  <a:lstStyle/>
                  <a:p>
                    <a:fld id="{6348F917-BCB6-4CF8-B3B7-EC56E11239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E01-4319-B72E-F092F763700A}"/>
                </c:ext>
              </c:extLst>
            </c:dLbl>
            <c:dLbl>
              <c:idx val="8"/>
              <c:layout>
                <c:manualLayout>
                  <c:x val="-2.9447351482589455E-2"/>
                  <c:y val="-3.0427892941953891E-2"/>
                </c:manualLayout>
              </c:layout>
              <c:tx>
                <c:rich>
                  <a:bodyPr/>
                  <a:lstStyle/>
                  <a:p>
                    <a:fld id="{8BC07BFB-B7AA-4185-96FA-4CFB9A01A6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E01-4319-B72E-F092F763700A}"/>
                </c:ext>
              </c:extLst>
            </c:dLbl>
            <c:dLbl>
              <c:idx val="9"/>
              <c:layout>
                <c:manualLayout>
                  <c:x val="-6.5258448475389141E-2"/>
                  <c:y val="-3.0427892941953683E-2"/>
                </c:manualLayout>
              </c:layout>
              <c:tx>
                <c:rich>
                  <a:bodyPr/>
                  <a:lstStyle/>
                  <a:p>
                    <a:fld id="{B1730313-B8BD-403B-981A-F5015121C7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2E01-4319-B72E-F092F76370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Franklin Gothic Demi" panose="020B0703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Main!$D$2:$D$11</c:f>
              <c:numCache>
                <c:formatCode>0.0%</c:formatCode>
                <c:ptCount val="10"/>
                <c:pt idx="0">
                  <c:v>8.5663373688193961E-2</c:v>
                </c:pt>
                <c:pt idx="1">
                  <c:v>0.28712757519891957</c:v>
                </c:pt>
                <c:pt idx="2">
                  <c:v>2.0695719918072956E-2</c:v>
                </c:pt>
                <c:pt idx="3">
                  <c:v>0.1626648734215799</c:v>
                </c:pt>
                <c:pt idx="4">
                  <c:v>0.10060821929738607</c:v>
                </c:pt>
                <c:pt idx="5">
                  <c:v>0.17494196052853683</c:v>
                </c:pt>
                <c:pt idx="6">
                  <c:v>3.3015779921095528E-2</c:v>
                </c:pt>
                <c:pt idx="7">
                  <c:v>7.3819911268758073E-2</c:v>
                </c:pt>
                <c:pt idx="8">
                  <c:v>3.5939737959414908E-2</c:v>
                </c:pt>
                <c:pt idx="9">
                  <c:v>2.5522848798042216E-2</c:v>
                </c:pt>
              </c:numCache>
            </c:numRef>
          </c:xVal>
          <c:yVal>
            <c:numRef>
              <c:f>Main!$N$2:$N$11</c:f>
              <c:numCache>
                <c:formatCode>0.0%</c:formatCode>
                <c:ptCount val="10"/>
                <c:pt idx="0">
                  <c:v>0.27419354838709675</c:v>
                </c:pt>
                <c:pt idx="1">
                  <c:v>6.4516129032258063E-2</c:v>
                </c:pt>
                <c:pt idx="2">
                  <c:v>0.15322580645161291</c:v>
                </c:pt>
                <c:pt idx="3">
                  <c:v>3.2258064516129031E-2</c:v>
                </c:pt>
                <c:pt idx="4">
                  <c:v>0.21505376344086022</c:v>
                </c:pt>
                <c:pt idx="5">
                  <c:v>6.7204301075268813E-2</c:v>
                </c:pt>
                <c:pt idx="6">
                  <c:v>0.11290322580645161</c:v>
                </c:pt>
                <c:pt idx="7">
                  <c:v>4.8387096774193547E-2</c:v>
                </c:pt>
                <c:pt idx="8">
                  <c:v>0</c:v>
                </c:pt>
                <c:pt idx="9">
                  <c:v>3.2258064516129031E-2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Main!$A$2:$A$11</c15:f>
                <c15:dlblRangeCache>
                  <c:ptCount val="10"/>
                  <c:pt idx="0">
                    <c:v>Biden</c:v>
                  </c:pt>
                  <c:pt idx="1">
                    <c:v>Sanders</c:v>
                  </c:pt>
                  <c:pt idx="2">
                    <c:v>Booker</c:v>
                  </c:pt>
                  <c:pt idx="3">
                    <c:v>Buttigieg</c:v>
                  </c:pt>
                  <c:pt idx="4">
                    <c:v>Harris</c:v>
                  </c:pt>
                  <c:pt idx="5">
                    <c:v>Warren</c:v>
                  </c:pt>
                  <c:pt idx="6">
                    <c:v>Klobuchar</c:v>
                  </c:pt>
                  <c:pt idx="7">
                    <c:v>O'Rourke</c:v>
                  </c:pt>
                  <c:pt idx="8">
                    <c:v>Yang</c:v>
                  </c:pt>
                  <c:pt idx="9">
                    <c:v>Castro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E01-4319-B72E-F092F76370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29671496"/>
        <c:axId val="529674776"/>
      </c:scatterChart>
      <c:valAx>
        <c:axId val="529671496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Franklin Gothic Demi" panose="020B0703020102020204" pitchFamily="34" charset="0"/>
                  </a:rPr>
                  <a:t>Percent</a:t>
                </a:r>
                <a:r>
                  <a:rPr lang="en-US" baseline="0">
                    <a:latin typeface="Franklin Gothic Demi" panose="020B0703020102020204" pitchFamily="34" charset="0"/>
                  </a:rPr>
                  <a:t> of Small-Dollar Donations</a:t>
                </a:r>
                <a:endParaRPr lang="en-US">
                  <a:latin typeface="Franklin Gothic Demi" panose="020B07030201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529674776"/>
        <c:crosses val="autoZero"/>
        <c:crossBetween val="midCat"/>
        <c:majorUnit val="5.000000000000001E-2"/>
      </c:valAx>
      <c:valAx>
        <c:axId val="5296747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Franklin Gothic Demi" panose="020B0703020102020204" pitchFamily="34" charset="0"/>
                  </a:rPr>
                  <a:t>Percent of Endorsements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52967149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ranklin Gothic Demi" panose="020B0703020102020204" pitchFamily="34" charset="0"/>
              </a:rPr>
              <a:t>Disagreement Between Voters </a:t>
            </a:r>
            <a:r>
              <a:rPr lang="en-US" baseline="0">
                <a:latin typeface="Franklin Gothic Demi" panose="020B0703020102020204" pitchFamily="34" charset="0"/>
              </a:rPr>
              <a:t>and Small-Dollar Donors</a:t>
            </a:r>
            <a:endParaRPr lang="en-US">
              <a:latin typeface="Franklin Gothic Demi" panose="020B0703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62664675561539"/>
          <c:y val="0.14948979591836734"/>
          <c:w val="0.82231358553664435"/>
          <c:h val="0.72780612244897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Main!$N$1</c:f>
              <c:strCache>
                <c:ptCount val="1"/>
                <c:pt idx="0">
                  <c:v>Endorsements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9933FF">
                  <a:alpha val="59000"/>
                </a:srgbClr>
              </a:solidFill>
              <a:ln w="9525">
                <a:solidFill>
                  <a:srgbClr val="9933FF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987967688812475E-3"/>
                  <c:y val="-3.2630649336508159E-3"/>
                </c:manualLayout>
              </c:layout>
              <c:tx>
                <c:rich>
                  <a:bodyPr/>
                  <a:lstStyle/>
                  <a:p>
                    <a:fld id="{087C64DE-DE49-4DE0-92F7-BD6979D078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9C-45A6-AB32-AD19ECA1F1DC}"/>
                </c:ext>
              </c:extLst>
            </c:dLbl>
            <c:dLbl>
              <c:idx val="1"/>
              <c:layout>
                <c:manualLayout>
                  <c:x val="-0.10478787566552547"/>
                  <c:y val="-2.8315008264182408E-2"/>
                </c:manualLayout>
              </c:layout>
              <c:tx>
                <c:rich>
                  <a:bodyPr/>
                  <a:lstStyle/>
                  <a:p>
                    <a:fld id="{67F062FB-D768-476E-890D-C60DE57D4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9C-45A6-AB32-AD19ECA1F1D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9C-45A6-AB32-AD19ECA1F1DC}"/>
                </c:ext>
              </c:extLst>
            </c:dLbl>
            <c:dLbl>
              <c:idx val="3"/>
              <c:layout>
                <c:manualLayout>
                  <c:x val="-0.11146613702942436"/>
                  <c:y val="-3.0820202597235568E-2"/>
                </c:manualLayout>
              </c:layout>
              <c:tx>
                <c:rich>
                  <a:bodyPr/>
                  <a:lstStyle/>
                  <a:p>
                    <a:fld id="{FD077B10-F6A3-48DD-8FCA-64CB196DC8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9C-45A6-AB32-AD19ECA1F1DC}"/>
                </c:ext>
              </c:extLst>
            </c:dLbl>
            <c:dLbl>
              <c:idx val="4"/>
              <c:layout>
                <c:manualLayout>
                  <c:x val="-0.10544216478563725"/>
                  <c:y val="-1.5789036598916614E-2"/>
                </c:manualLayout>
              </c:layout>
              <c:tx>
                <c:rich>
                  <a:bodyPr/>
                  <a:lstStyle/>
                  <a:p>
                    <a:fld id="{1C63D0D6-C7F8-48C9-B48F-601522109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A9C-45A6-AB32-AD19ECA1F1DC}"/>
                </c:ext>
              </c:extLst>
            </c:dLbl>
            <c:dLbl>
              <c:idx val="5"/>
              <c:layout>
                <c:manualLayout>
                  <c:x val="-5.8654719035851774E-2"/>
                  <c:y val="-2.8315008264182408E-2"/>
                </c:manualLayout>
              </c:layout>
              <c:tx>
                <c:rich>
                  <a:bodyPr/>
                  <a:lstStyle/>
                  <a:p>
                    <a:fld id="{467EDB69-9E3B-45B1-BF08-0A79009D0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A9C-45A6-AB32-AD19ECA1F1DC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9C-45A6-AB32-AD19ECA1F1DC}"/>
                </c:ext>
              </c:extLst>
            </c:dLbl>
            <c:dLbl>
              <c:idx val="7"/>
              <c:layout>
                <c:manualLayout>
                  <c:x val="-6.4859184830014516E-2"/>
                  <c:y val="-2.8315008264182501E-2"/>
                </c:manualLayout>
              </c:layout>
              <c:tx>
                <c:rich>
                  <a:bodyPr/>
                  <a:lstStyle/>
                  <a:p>
                    <a:fld id="{B5B9CFEE-7B51-40B4-AC3F-3BB583554E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A9C-45A6-AB32-AD19ECA1F1D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A9C-45A6-AB32-AD19ECA1F1D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A9C-45A6-AB32-AD19ECA1F1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Franklin Gothic Demi" panose="020B0703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Main!$D$2:$D$11</c:f>
              <c:numCache>
                <c:formatCode>0.0%</c:formatCode>
                <c:ptCount val="10"/>
                <c:pt idx="0">
                  <c:v>8.5663373688193961E-2</c:v>
                </c:pt>
                <c:pt idx="1">
                  <c:v>0.28712757519891957</c:v>
                </c:pt>
                <c:pt idx="2">
                  <c:v>2.0695719918072956E-2</c:v>
                </c:pt>
                <c:pt idx="3">
                  <c:v>0.1626648734215799</c:v>
                </c:pt>
                <c:pt idx="4">
                  <c:v>0.10060821929738607</c:v>
                </c:pt>
                <c:pt idx="5">
                  <c:v>0.17494196052853683</c:v>
                </c:pt>
                <c:pt idx="6">
                  <c:v>3.3015779921095528E-2</c:v>
                </c:pt>
                <c:pt idx="7">
                  <c:v>7.3819911268758073E-2</c:v>
                </c:pt>
                <c:pt idx="8">
                  <c:v>3.5939737959414908E-2</c:v>
                </c:pt>
                <c:pt idx="9">
                  <c:v>2.5522848798042216E-2</c:v>
                </c:pt>
              </c:numCache>
            </c:numRef>
          </c:xVal>
          <c:yVal>
            <c:numRef>
              <c:f>Main!$O$2:$O$11</c:f>
              <c:numCache>
                <c:formatCode>0.0%</c:formatCode>
                <c:ptCount val="10"/>
                <c:pt idx="0">
                  <c:v>0.27700000000000002</c:v>
                </c:pt>
                <c:pt idx="1">
                  <c:v>0.14699999999999999</c:v>
                </c:pt>
                <c:pt idx="2">
                  <c:v>1.3999999999999999E-2</c:v>
                </c:pt>
                <c:pt idx="3">
                  <c:v>4.7E-2</c:v>
                </c:pt>
                <c:pt idx="4">
                  <c:v>0.13300000000000001</c:v>
                </c:pt>
                <c:pt idx="5">
                  <c:v>0.15</c:v>
                </c:pt>
                <c:pt idx="6">
                  <c:v>0.01</c:v>
                </c:pt>
                <c:pt idx="7">
                  <c:v>2.7999999999999997E-2</c:v>
                </c:pt>
                <c:pt idx="8">
                  <c:v>1.2E-2</c:v>
                </c:pt>
                <c:pt idx="9">
                  <c:v>0.01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Main!$A$2:$A$11</c15:f>
                <c15:dlblRangeCache>
                  <c:ptCount val="10"/>
                  <c:pt idx="0">
                    <c:v>Biden</c:v>
                  </c:pt>
                  <c:pt idx="1">
                    <c:v>Sanders</c:v>
                  </c:pt>
                  <c:pt idx="2">
                    <c:v>Booker</c:v>
                  </c:pt>
                  <c:pt idx="3">
                    <c:v>Buttigieg</c:v>
                  </c:pt>
                  <c:pt idx="4">
                    <c:v>Harris</c:v>
                  </c:pt>
                  <c:pt idx="5">
                    <c:v>Warren</c:v>
                  </c:pt>
                  <c:pt idx="6">
                    <c:v>Klobuchar</c:v>
                  </c:pt>
                  <c:pt idx="7">
                    <c:v>O'Rourke</c:v>
                  </c:pt>
                  <c:pt idx="8">
                    <c:v>Yang</c:v>
                  </c:pt>
                  <c:pt idx="9">
                    <c:v>Castro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FA9C-45A6-AB32-AD19ECA1F1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29671496"/>
        <c:axId val="529674776"/>
      </c:scatterChart>
      <c:valAx>
        <c:axId val="529671496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16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dirty="0">
                    <a:latin typeface="Franklin Gothic Demi" panose="020B0703020102020204" pitchFamily="34" charset="0"/>
                  </a:rPr>
                  <a:t>Percent</a:t>
                </a:r>
                <a:r>
                  <a:rPr lang="en-US" sz="1100" baseline="0" dirty="0">
                    <a:latin typeface="Franklin Gothic Demi" panose="020B0703020102020204" pitchFamily="34" charset="0"/>
                  </a:rPr>
                  <a:t> of Field’s Small-Dollar Donations</a:t>
                </a:r>
                <a:endParaRPr lang="en-US" sz="1100" dirty="0">
                  <a:latin typeface="Franklin Gothic Demi" panose="020B07030201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2313367696923351"/>
              <c:y val="0.94234693877551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529674776"/>
        <c:crosses val="autoZero"/>
        <c:crossBetween val="midCat"/>
        <c:majorUnit val="5.000000000000001E-2"/>
      </c:valAx>
      <c:valAx>
        <c:axId val="5296747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3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dirty="0">
                    <a:latin typeface="Franklin Gothic Demi" panose="020B0703020102020204" pitchFamily="34" charset="0"/>
                  </a:rPr>
                  <a:t>National Polling</a:t>
                </a:r>
              </a:p>
            </c:rich>
          </c:tx>
          <c:layout>
            <c:manualLayout>
              <c:xMode val="edge"/>
              <c:yMode val="edge"/>
              <c:x val="1.1924846798582389E-2"/>
              <c:y val="0.34521689253129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52967149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12</xdr:row>
      <xdr:rowOff>114300</xdr:rowOff>
    </xdr:from>
    <xdr:to>
      <xdr:col>10</xdr:col>
      <xdr:colOff>335280</xdr:colOff>
      <xdr:row>37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97236-699F-4AA6-B19D-CEC35F5AD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39</xdr:row>
      <xdr:rowOff>160020</xdr:rowOff>
    </xdr:from>
    <xdr:to>
      <xdr:col>12</xdr:col>
      <xdr:colOff>752210</xdr:colOff>
      <xdr:row>67</xdr:row>
      <xdr:rowOff>108847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97236-699F-4AA6-B19D-CEC35F5AD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0.19701</cdr:x>
      <cdr:y>0.16112</cdr:y>
    </cdr:from>
    <cdr:to>
      <cdr:x>0.28938</cdr:x>
      <cdr:y>0.37924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1AC559-DBCD-401B-9502-268908ED6D92}"/>
            </a:ext>
          </a:extLst>
        </cdr:cNvPr>
        <cdr:cNvSpPr txBox="1"/>
      </cdr:nvSpPr>
      <cdr:spPr>
        <a:xfrm xmlns:a="http://schemas.openxmlformats.org/drawingml/2006/main" rot="18751471">
          <a:off x="806385" y="964627"/>
          <a:ext cx="977274" cy="4918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dirty="0">
              <a:latin typeface="Franklin Gothic Demi" panose="020B0703020102020204" pitchFamily="34" charset="0"/>
              <a:cs typeface="Aharoni" panose="02010803020104030203" pitchFamily="2" charset="-79"/>
            </a:rPr>
            <a:t>h</a:t>
          </a:r>
          <a:r>
            <a:rPr lang="en-US" dirty="0">
              <a:solidFill>
                <a:sysClr val="windowText" lastClr="000000"/>
              </a:solidFill>
              <a:latin typeface="Franklin Gothic Demi" panose="020B0703020102020204" pitchFamily="34" charset="0"/>
              <a:cs typeface="Aharoni" panose="02010803020104030203" pitchFamily="2" charset="-79"/>
            </a:rPr>
            <a:t>igh disagreement</a:t>
          </a:r>
        </a:p>
      </cdr:txBody>
    </cdr:sp>
  </cdr:relSizeAnchor>
  <cdr:relSizeAnchor xmlns:cdr="http://schemas.openxmlformats.org/drawingml/2006/chartDrawing">
    <cdr:from>
      <cdr:x>0.19865</cdr:x>
      <cdr:y>0.2065</cdr:y>
    </cdr:from>
    <cdr:to>
      <cdr:x>0.23704</cdr:x>
      <cdr:y>0.25409</cdr:y>
    </cdr:to>
    <cdr:sp macro="" textlink="">
      <cdr:nvSpPr>
        <cdr:cNvPr id="3" name="Half Frame 2">
          <a:extLst xmlns:a="http://schemas.openxmlformats.org/drawingml/2006/main">
            <a:ext uri="{FF2B5EF4-FFF2-40B4-BE49-F238E27FC236}">
              <a16:creationId xmlns:a16="http://schemas.microsoft.com/office/drawing/2014/main" id="{D8EFC518-C928-4DDE-9FF1-3D6A26EA956C}"/>
            </a:ext>
          </a:extLst>
        </cdr:cNvPr>
        <cdr:cNvSpPr/>
      </cdr:nvSpPr>
      <cdr:spPr>
        <a:xfrm xmlns:a="http://schemas.openxmlformats.org/drawingml/2006/main">
          <a:off x="1057815" y="925239"/>
          <a:ext cx="204419" cy="213213"/>
        </a:xfrm>
        <a:prstGeom xmlns:a="http://schemas.openxmlformats.org/drawingml/2006/main" prst="halfFrame">
          <a:avLst>
            <a:gd name="adj1" fmla="val 26734"/>
            <a:gd name="adj2" fmla="val 24529"/>
          </a:avLst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0.75026</cdr:x>
      <cdr:y>0.21003</cdr:y>
    </cdr:from>
    <cdr:to>
      <cdr:x>0.93379</cdr:x>
      <cdr:y>0.31981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5AFD3E53-DEC3-4BB1-947E-53CCD0A5AF4D}"/>
            </a:ext>
          </a:extLst>
        </cdr:cNvPr>
        <cdr:cNvSpPr txBox="1"/>
      </cdr:nvSpPr>
      <cdr:spPr>
        <a:xfrm xmlns:a="http://schemas.openxmlformats.org/drawingml/2006/main" rot="2643911">
          <a:off x="3995152" y="941056"/>
          <a:ext cx="977274" cy="4918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dirty="0">
              <a:latin typeface="Franklin Gothic Demi" panose="020B0703020102020204" pitchFamily="34" charset="0"/>
              <a:cs typeface="Aharoni" panose="02010803020104030203" pitchFamily="2" charset="-79"/>
            </a:rPr>
            <a:t>low</a:t>
          </a:r>
          <a:r>
            <a:rPr lang="en-US" dirty="0">
              <a:solidFill>
                <a:sysClr val="windowText" lastClr="000000"/>
              </a:solidFill>
              <a:latin typeface="Franklin Gothic Demi" panose="020B0703020102020204" pitchFamily="34" charset="0"/>
              <a:cs typeface="Aharoni" panose="02010803020104030203" pitchFamily="2" charset="-79"/>
            </a:rPr>
            <a:t> disagreement</a:t>
          </a:r>
        </a:p>
      </cdr:txBody>
    </cdr:sp>
  </cdr:relSizeAnchor>
  <cdr:relSizeAnchor xmlns:cdr="http://schemas.openxmlformats.org/drawingml/2006/chartDrawing">
    <cdr:from>
      <cdr:x>0.85149</cdr:x>
      <cdr:y>0.20672</cdr:y>
    </cdr:from>
    <cdr:to>
      <cdr:x>0.89153</cdr:x>
      <cdr:y>0.25235</cdr:y>
    </cdr:to>
    <cdr:sp macro="" textlink="">
      <cdr:nvSpPr>
        <cdr:cNvPr id="5" name="Half Frame 4">
          <a:extLst xmlns:a="http://schemas.openxmlformats.org/drawingml/2006/main">
            <a:ext uri="{FF2B5EF4-FFF2-40B4-BE49-F238E27FC236}">
              <a16:creationId xmlns:a16="http://schemas.microsoft.com/office/drawing/2014/main" id="{36A130E8-ABD5-4564-A59F-781D09AFE853}"/>
            </a:ext>
          </a:extLst>
        </cdr:cNvPr>
        <cdr:cNvSpPr/>
      </cdr:nvSpPr>
      <cdr:spPr>
        <a:xfrm xmlns:a="http://schemas.openxmlformats.org/drawingml/2006/main" rot="5400000">
          <a:off x="4538583" y="921832"/>
          <a:ext cx="204419" cy="213213"/>
        </a:xfrm>
        <a:prstGeom xmlns:a="http://schemas.openxmlformats.org/drawingml/2006/main" prst="halfFrame">
          <a:avLst>
            <a:gd name="adj1" fmla="val 26734"/>
            <a:gd name="adj2" fmla="val 24529"/>
          </a:avLst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0.82408</cdr:x>
      <cdr:y>0.68136</cdr:y>
    </cdr:from>
    <cdr:to>
      <cdr:x>0.91644</cdr:x>
      <cdr:y>0.89947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0792673-0DDD-44F5-8826-0ABF927EB43A}"/>
            </a:ext>
          </a:extLst>
        </cdr:cNvPr>
        <cdr:cNvSpPr txBox="1"/>
      </cdr:nvSpPr>
      <cdr:spPr>
        <a:xfrm xmlns:a="http://schemas.openxmlformats.org/drawingml/2006/main" rot="18751471">
          <a:off x="4145508" y="3295565"/>
          <a:ext cx="977274" cy="4918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dirty="0">
              <a:latin typeface="Franklin Gothic Demi" panose="020B0703020102020204" pitchFamily="34" charset="0"/>
              <a:cs typeface="Aharoni" panose="02010803020104030203" pitchFamily="2" charset="-79"/>
            </a:rPr>
            <a:t>h</a:t>
          </a:r>
          <a:r>
            <a:rPr lang="en-US" dirty="0">
              <a:solidFill>
                <a:sysClr val="windowText" lastClr="000000"/>
              </a:solidFill>
              <a:latin typeface="Franklin Gothic Demi" panose="020B0703020102020204" pitchFamily="34" charset="0"/>
              <a:cs typeface="Aharoni" panose="02010803020104030203" pitchFamily="2" charset="-79"/>
            </a:rPr>
            <a:t>igh disagreement</a:t>
          </a:r>
        </a:p>
      </cdr:txBody>
    </cdr:sp>
  </cdr:relSizeAnchor>
  <cdr:relSizeAnchor xmlns:cdr="http://schemas.openxmlformats.org/drawingml/2006/chartDrawing">
    <cdr:from>
      <cdr:x>0.85415</cdr:x>
      <cdr:y>0.76391</cdr:y>
    </cdr:from>
    <cdr:to>
      <cdr:x>0.89254</cdr:x>
      <cdr:y>0.8115</cdr:y>
    </cdr:to>
    <cdr:sp macro="" textlink="">
      <cdr:nvSpPr>
        <cdr:cNvPr id="8" name="Half Frame 7">
          <a:extLst xmlns:a="http://schemas.openxmlformats.org/drawingml/2006/main">
            <a:ext uri="{FF2B5EF4-FFF2-40B4-BE49-F238E27FC236}">
              <a16:creationId xmlns:a16="http://schemas.microsoft.com/office/drawing/2014/main" id="{10C2D0F0-AC82-4687-9CB9-0D1334F9F8A6}"/>
            </a:ext>
          </a:extLst>
        </cdr:cNvPr>
        <cdr:cNvSpPr/>
      </cdr:nvSpPr>
      <cdr:spPr>
        <a:xfrm xmlns:a="http://schemas.openxmlformats.org/drawingml/2006/main" rot="10800000">
          <a:off x="4548352" y="3422755"/>
          <a:ext cx="204419" cy="213213"/>
        </a:xfrm>
        <a:prstGeom xmlns:a="http://schemas.openxmlformats.org/drawingml/2006/main" prst="halfFrame">
          <a:avLst>
            <a:gd name="adj1" fmla="val 26734"/>
            <a:gd name="adj2" fmla="val 24529"/>
          </a:avLst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L14" sqref="L14"/>
    </sheetView>
  </sheetViews>
  <sheetFormatPr defaultRowHeight="14.4" x14ac:dyDescent="0.3"/>
  <cols>
    <col min="1" max="1" width="11.44140625" bestFit="1" customWidth="1"/>
    <col min="2" max="2" width="27.6640625" style="1" customWidth="1"/>
    <col min="3" max="3" width="13.6640625" style="1" customWidth="1"/>
    <col min="4" max="4" width="13.6640625" style="3" customWidth="1"/>
    <col min="5" max="5" width="11.77734375" style="1" customWidth="1"/>
    <col min="6" max="6" width="10.77734375" style="1" customWidth="1"/>
    <col min="7" max="7" width="7.88671875" style="1" customWidth="1"/>
    <col min="8" max="8" width="7.44140625" style="1" customWidth="1"/>
    <col min="9" max="9" width="12.88671875" style="1" customWidth="1"/>
    <col min="10" max="10" width="24.88671875" customWidth="1"/>
    <col min="11" max="11" width="17.21875" style="2" customWidth="1"/>
    <col min="12" max="12" width="17.21875" style="3" customWidth="1"/>
    <col min="13" max="13" width="15.33203125" style="2" customWidth="1"/>
    <col min="14" max="14" width="12.5546875" style="3" customWidth="1"/>
    <col min="15" max="15" width="13.88671875" style="3" customWidth="1"/>
    <col min="16" max="16" width="17.5546875" customWidth="1"/>
    <col min="17" max="17" width="30" style="3" customWidth="1"/>
    <col min="18" max="18" width="23.88671875" style="3" customWidth="1"/>
    <col min="19" max="19" width="29.77734375" style="3" customWidth="1"/>
    <col min="20" max="20" width="22.88671875" style="3" bestFit="1" customWidth="1"/>
  </cols>
  <sheetData>
    <row r="1" spans="1:20" ht="15" x14ac:dyDescent="0.35">
      <c r="A1" s="5"/>
      <c r="B1" s="6" t="s">
        <v>11</v>
      </c>
      <c r="C1" s="6" t="s">
        <v>12</v>
      </c>
      <c r="D1" s="7" t="s">
        <v>22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8" t="s">
        <v>19</v>
      </c>
      <c r="L1" s="7" t="s">
        <v>21</v>
      </c>
      <c r="M1" s="8" t="s">
        <v>20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9" t="s">
        <v>31</v>
      </c>
    </row>
    <row r="2" spans="1:20" ht="15" x14ac:dyDescent="0.35">
      <c r="A2" s="10" t="s">
        <v>1</v>
      </c>
      <c r="B2" s="11">
        <v>22043829</v>
      </c>
      <c r="C2" s="11">
        <v>8310523.5329999998</v>
      </c>
      <c r="D2" s="12">
        <f>C2/SUM($C$2:$C$11)</f>
        <v>8.5663373688193961E-2</v>
      </c>
      <c r="E2" s="11">
        <v>13645130.151000001</v>
      </c>
      <c r="F2" s="11">
        <v>0</v>
      </c>
      <c r="G2" s="11">
        <v>22043.829000000002</v>
      </c>
      <c r="H2" s="11">
        <v>44087.658000000003</v>
      </c>
      <c r="I2" s="11">
        <v>0</v>
      </c>
      <c r="J2" s="11">
        <v>67</v>
      </c>
      <c r="K2" s="13">
        <v>124037.66467164179</v>
      </c>
      <c r="L2" s="12">
        <f>K2/SUM($K$2:$K$11)</f>
        <v>0.17124356741836555</v>
      </c>
      <c r="M2" s="13">
        <v>203658.65897014926</v>
      </c>
      <c r="N2" s="12">
        <f>VLOOKUP(A2,Endorsements!$A$2:$C$11,3,FALSE)</f>
        <v>0.27419354838709675</v>
      </c>
      <c r="O2" s="12">
        <v>0.27700000000000002</v>
      </c>
      <c r="P2" s="12">
        <v>0.33454106280193241</v>
      </c>
      <c r="Q2" s="12">
        <f>ABS(P2-N2)</f>
        <v>6.0347514414835657E-2</v>
      </c>
      <c r="R2" s="12">
        <f>ABS(P2-D2)</f>
        <v>0.24887768911373845</v>
      </c>
      <c r="S2" s="12">
        <f>ABS(N2-D2)</f>
        <v>0.18853017469890279</v>
      </c>
      <c r="T2" s="14">
        <f>AVERAGE(Q2:S2)</f>
        <v>0.16591845940915895</v>
      </c>
    </row>
    <row r="3" spans="1:20" ht="15" x14ac:dyDescent="0.35">
      <c r="A3" s="10" t="s">
        <v>2</v>
      </c>
      <c r="B3" s="11">
        <v>46348282</v>
      </c>
      <c r="C3" s="11">
        <v>27855317.482000001</v>
      </c>
      <c r="D3" s="12">
        <f>C3/SUM($C$2:$C$11)</f>
        <v>0.28712757519891957</v>
      </c>
      <c r="E3" s="11">
        <v>8389039.0419999994</v>
      </c>
      <c r="F3" s="11">
        <v>10103925.476</v>
      </c>
      <c r="G3" s="11">
        <v>46348.281999999999</v>
      </c>
      <c r="H3" s="11">
        <v>0</v>
      </c>
      <c r="I3" s="11">
        <v>0</v>
      </c>
      <c r="J3" s="11">
        <v>132</v>
      </c>
      <c r="K3" s="13">
        <v>211025.13243939396</v>
      </c>
      <c r="L3" s="12">
        <f>K3/SUM($K$2:$K$11)</f>
        <v>0.29133647904060112</v>
      </c>
      <c r="M3" s="13">
        <v>63553.32607575757</v>
      </c>
      <c r="N3" s="12">
        <f>VLOOKUP(A3,Endorsements!$A$2:$C$11,3,FALSE)</f>
        <v>6.4516129032258063E-2</v>
      </c>
      <c r="O3" s="12">
        <v>0.14699999999999999</v>
      </c>
      <c r="P3" s="12">
        <v>0.17753623188405798</v>
      </c>
      <c r="Q3" s="12">
        <f>ABS(P3-N3)</f>
        <v>0.11302010285179992</v>
      </c>
      <c r="R3" s="12">
        <f>ABS(P3-D3)</f>
        <v>0.10959134331486159</v>
      </c>
      <c r="S3" s="12">
        <f>ABS(N3-D3)</f>
        <v>0.22261144616666151</v>
      </c>
      <c r="T3" s="14">
        <f t="shared" ref="T3:T11" si="0">AVERAGE(Q3:S3)</f>
        <v>0.14840763077777433</v>
      </c>
    </row>
    <row r="4" spans="1:20" ht="15" x14ac:dyDescent="0.35">
      <c r="A4" s="10" t="s">
        <v>7</v>
      </c>
      <c r="B4" s="11">
        <v>12470615</v>
      </c>
      <c r="C4" s="11">
        <v>2007769.0150000001</v>
      </c>
      <c r="D4" s="12">
        <f>C4/SUM($C$2:$C$11)</f>
        <v>2.0695719918072956E-2</v>
      </c>
      <c r="E4" s="11">
        <v>7494839.6149999993</v>
      </c>
      <c r="F4" s="11">
        <v>2731064.6850000001</v>
      </c>
      <c r="G4" s="11">
        <v>99764.92</v>
      </c>
      <c r="H4" s="11">
        <v>137176.76499999998</v>
      </c>
      <c r="I4" s="11">
        <v>0</v>
      </c>
      <c r="J4" s="11">
        <v>150</v>
      </c>
      <c r="K4" s="13">
        <v>13385.126766666668</v>
      </c>
      <c r="L4" s="12">
        <f>K4/SUM($K$2:$K$11)</f>
        <v>1.8479200361751814E-2</v>
      </c>
      <c r="M4" s="13">
        <v>49965.597433333329</v>
      </c>
      <c r="N4" s="12">
        <f>VLOOKUP(A4,Endorsements!$A$2:$C$11,3,FALSE)</f>
        <v>0.15322580645161291</v>
      </c>
      <c r="O4" s="12">
        <v>1.3999999999999999E-2</v>
      </c>
      <c r="P4" s="12">
        <v>1.6908212560386472E-2</v>
      </c>
      <c r="Q4" s="12">
        <f>ABS(P4-N4)</f>
        <v>0.13631759389122644</v>
      </c>
      <c r="R4" s="12">
        <f>ABS(P4-D4)</f>
        <v>3.7875073576864836E-3</v>
      </c>
      <c r="S4" s="12">
        <f>ABS(N4-D4)</f>
        <v>0.13253008653353995</v>
      </c>
      <c r="T4" s="14">
        <f t="shared" si="0"/>
        <v>9.0878395927484298E-2</v>
      </c>
    </row>
    <row r="5" spans="1:20" ht="15" x14ac:dyDescent="0.35">
      <c r="A5" s="10" t="s">
        <v>4</v>
      </c>
      <c r="B5" s="11">
        <v>32337554</v>
      </c>
      <c r="C5" s="11">
        <v>15780726.352</v>
      </c>
      <c r="D5" s="12">
        <f>C5/SUM($C$2:$C$11)</f>
        <v>0.1626648734215799</v>
      </c>
      <c r="E5" s="11">
        <v>16556827.648</v>
      </c>
      <c r="F5" s="11">
        <v>0</v>
      </c>
      <c r="G5" s="11">
        <v>16168.777</v>
      </c>
      <c r="H5" s="11">
        <v>16168.777</v>
      </c>
      <c r="I5" s="11">
        <v>0</v>
      </c>
      <c r="J5" s="11">
        <v>159</v>
      </c>
      <c r="K5" s="13">
        <v>99249.851270440253</v>
      </c>
      <c r="L5" s="12">
        <f>K5/SUM($K$2:$K$11)</f>
        <v>0.13702207827182747</v>
      </c>
      <c r="M5" s="13">
        <v>104130.99149685535</v>
      </c>
      <c r="N5" s="12">
        <f>VLOOKUP(A5,Endorsements!$A$2:$C$11,3,FALSE)</f>
        <v>3.2258064516129031E-2</v>
      </c>
      <c r="O5" s="12">
        <v>4.7E-2</v>
      </c>
      <c r="P5" s="12">
        <v>5.6763285024154592E-2</v>
      </c>
      <c r="Q5" s="12">
        <f>ABS(P5-N5)</f>
        <v>2.450522050802556E-2</v>
      </c>
      <c r="R5" s="12">
        <f>ABS(P5-D5)</f>
        <v>0.10590158839742531</v>
      </c>
      <c r="S5" s="12">
        <f>ABS(N5-D5)</f>
        <v>0.13040680890545087</v>
      </c>
      <c r="T5" s="14">
        <f t="shared" si="0"/>
        <v>8.6937872603633906E-2</v>
      </c>
    </row>
    <row r="6" spans="1:20" ht="15" x14ac:dyDescent="0.35">
      <c r="A6" s="10" t="s">
        <v>5</v>
      </c>
      <c r="B6" s="11">
        <v>25090948</v>
      </c>
      <c r="C6" s="11">
        <v>9760378.7719999999</v>
      </c>
      <c r="D6" s="12">
        <f>C6/SUM($C$2:$C$11)</f>
        <v>0.10060821929738607</v>
      </c>
      <c r="E6" s="11">
        <v>14076021.828000002</v>
      </c>
      <c r="F6" s="11">
        <v>1204365.504</v>
      </c>
      <c r="G6" s="11">
        <v>12545.474</v>
      </c>
      <c r="H6" s="11">
        <v>50181.896000000001</v>
      </c>
      <c r="I6" s="11">
        <v>0</v>
      </c>
      <c r="J6" s="11">
        <v>161</v>
      </c>
      <c r="K6" s="13">
        <v>60623.470633540375</v>
      </c>
      <c r="L6" s="12">
        <f>K6/SUM($K$2:$K$11)</f>
        <v>8.3695379206405088E-2</v>
      </c>
      <c r="M6" s="13">
        <v>87428.707006211189</v>
      </c>
      <c r="N6" s="12">
        <f>VLOOKUP(A6,Endorsements!$A$2:$C$11,3,FALSE)</f>
        <v>0.21505376344086022</v>
      </c>
      <c r="O6" s="12">
        <v>0.13300000000000001</v>
      </c>
      <c r="P6" s="12">
        <v>0.16062801932367152</v>
      </c>
      <c r="Q6" s="12">
        <f>ABS(P6-N6)</f>
        <v>5.4425744117188701E-2</v>
      </c>
      <c r="R6" s="12">
        <f>ABS(P6-D6)</f>
        <v>6.0019800026285444E-2</v>
      </c>
      <c r="S6" s="12">
        <f>ABS(N6-D6)</f>
        <v>0.11444554414347415</v>
      </c>
      <c r="T6" s="14">
        <f t="shared" si="0"/>
        <v>7.6297029428982768E-2</v>
      </c>
    </row>
    <row r="7" spans="1:20" ht="15" x14ac:dyDescent="0.35">
      <c r="A7" s="10" t="s">
        <v>3</v>
      </c>
      <c r="B7" s="11">
        <v>35654984</v>
      </c>
      <c r="C7" s="11">
        <v>16971772.384</v>
      </c>
      <c r="D7" s="12">
        <f>C7/SUM($C$2:$C$11)</f>
        <v>0.17494196052853683</v>
      </c>
      <c r="E7" s="11">
        <v>8200646.3200000003</v>
      </c>
      <c r="F7" s="11">
        <v>10411255.328</v>
      </c>
      <c r="G7" s="11">
        <v>71309.968000000008</v>
      </c>
      <c r="H7" s="11">
        <v>17827.492000000002</v>
      </c>
      <c r="I7" s="11">
        <v>0</v>
      </c>
      <c r="J7" s="11">
        <v>181</v>
      </c>
      <c r="K7" s="13">
        <v>93766.698254143645</v>
      </c>
      <c r="L7" s="12">
        <f>K7/SUM($K$2:$K$11)</f>
        <v>0.12945216242653124</v>
      </c>
      <c r="M7" s="13">
        <v>45307.438232044202</v>
      </c>
      <c r="N7" s="12">
        <f>VLOOKUP(A7,Endorsements!$A$2:$C$11,3,FALSE)</f>
        <v>6.7204301075268813E-2</v>
      </c>
      <c r="O7" s="12">
        <v>0.15</v>
      </c>
      <c r="P7" s="12">
        <v>0.18115942028985507</v>
      </c>
      <c r="Q7" s="12">
        <f>ABS(P7-N7)</f>
        <v>0.11395511921458626</v>
      </c>
      <c r="R7" s="12">
        <f>ABS(P7-D7)</f>
        <v>6.2174597613182392E-3</v>
      </c>
      <c r="S7" s="12">
        <f>ABS(N7-D7)</f>
        <v>0.10773765945326802</v>
      </c>
      <c r="T7" s="14">
        <f t="shared" si="0"/>
        <v>7.5970079476390839E-2</v>
      </c>
    </row>
    <row r="8" spans="1:20" ht="15" x14ac:dyDescent="0.35">
      <c r="A8" s="10" t="s">
        <v>8</v>
      </c>
      <c r="B8" s="11">
        <v>12710254</v>
      </c>
      <c r="C8" s="11">
        <v>3202984.0079999999</v>
      </c>
      <c r="D8" s="12">
        <f>C8/SUM($C$2:$C$11)</f>
        <v>3.3015779921095528E-2</v>
      </c>
      <c r="E8" s="11">
        <v>5897557.8560000006</v>
      </c>
      <c r="F8" s="11">
        <v>3571581.3740000003</v>
      </c>
      <c r="G8" s="11">
        <v>25420.508000000002</v>
      </c>
      <c r="H8" s="11">
        <v>6355.1270000000004</v>
      </c>
      <c r="I8" s="11">
        <v>0</v>
      </c>
      <c r="J8" s="11">
        <v>141</v>
      </c>
      <c r="K8" s="13">
        <v>22716.198638297872</v>
      </c>
      <c r="L8" s="12">
        <f>K8/SUM($K$2:$K$11)</f>
        <v>3.1361465110651188E-2</v>
      </c>
      <c r="M8" s="13">
        <v>41826.651460992915</v>
      </c>
      <c r="N8" s="12">
        <f>VLOOKUP(A8,Endorsements!$A$2:$C$11,3,FALSE)</f>
        <v>0.11290322580645161</v>
      </c>
      <c r="O8" s="12">
        <v>0.01</v>
      </c>
      <c r="P8" s="12">
        <v>1.207729468599034E-2</v>
      </c>
      <c r="Q8" s="12">
        <f>ABS(P8-N8)</f>
        <v>0.10082593112046127</v>
      </c>
      <c r="R8" s="12">
        <f>ABS(P8-D8)</f>
        <v>2.0938485235105189E-2</v>
      </c>
      <c r="S8" s="12">
        <f>ABS(N8-D8)</f>
        <v>7.9887445885356081E-2</v>
      </c>
      <c r="T8" s="14">
        <f t="shared" si="0"/>
        <v>6.7217287413640844E-2</v>
      </c>
    </row>
    <row r="9" spans="1:20" ht="15" x14ac:dyDescent="0.35">
      <c r="A9" s="10" t="s">
        <v>6</v>
      </c>
      <c r="B9" s="11">
        <v>13020991</v>
      </c>
      <c r="C9" s="11">
        <v>7161545.0500000007</v>
      </c>
      <c r="D9" s="12">
        <f>C9/SUM($C$2:$C$11)</f>
        <v>7.3819911268758073E-2</v>
      </c>
      <c r="E9" s="11">
        <v>5859445.9500000002</v>
      </c>
      <c r="F9" s="11">
        <v>0</v>
      </c>
      <c r="G9" s="11">
        <v>0</v>
      </c>
      <c r="H9" s="11">
        <v>6510.4955</v>
      </c>
      <c r="I9" s="11">
        <v>0</v>
      </c>
      <c r="J9" s="11">
        <v>109</v>
      </c>
      <c r="K9" s="13">
        <v>65702.248165137615</v>
      </c>
      <c r="L9" s="12">
        <f>K9/SUM($K$2:$K$11)</f>
        <v>9.0707023491528344E-2</v>
      </c>
      <c r="M9" s="13">
        <v>53756.384862385326</v>
      </c>
      <c r="N9" s="12">
        <f>VLOOKUP(A9,Endorsements!$A$2:$C$11,3,FALSE)</f>
        <v>4.8387096774193547E-2</v>
      </c>
      <c r="O9" s="12">
        <v>2.7999999999999997E-2</v>
      </c>
      <c r="P9" s="12">
        <v>3.3816425120772944E-2</v>
      </c>
      <c r="Q9" s="12">
        <f>ABS(P9-N9)</f>
        <v>1.4570671653420603E-2</v>
      </c>
      <c r="R9" s="12">
        <f>ABS(P9-D9)</f>
        <v>4.0003486147985129E-2</v>
      </c>
      <c r="S9" s="12">
        <f>ABS(N9-D9)</f>
        <v>2.5432814494564526E-2</v>
      </c>
      <c r="T9" s="14">
        <f t="shared" si="0"/>
        <v>2.6668990765323419E-2</v>
      </c>
    </row>
    <row r="10" spans="1:20" ht="15" x14ac:dyDescent="0.35">
      <c r="A10" s="10" t="s">
        <v>10</v>
      </c>
      <c r="B10" s="11">
        <v>5274808</v>
      </c>
      <c r="C10" s="11">
        <v>3486648.088</v>
      </c>
      <c r="D10" s="12">
        <f>C10/SUM($C$2:$C$11)</f>
        <v>3.5939737959414908E-2</v>
      </c>
      <c r="E10" s="11">
        <v>1724862.216</v>
      </c>
      <c r="F10" s="11">
        <v>0</v>
      </c>
      <c r="G10" s="11">
        <v>5274.808</v>
      </c>
      <c r="H10" s="11">
        <v>2637.404</v>
      </c>
      <c r="I10" s="11">
        <v>52748.08</v>
      </c>
      <c r="J10" s="11">
        <v>181</v>
      </c>
      <c r="K10" s="13">
        <v>19263.249104972376</v>
      </c>
      <c r="L10" s="12">
        <f>K10/SUM($K$2:$K$11)</f>
        <v>2.6594401833802638E-2</v>
      </c>
      <c r="M10" s="13">
        <v>9529.6255027624302</v>
      </c>
      <c r="N10" s="12">
        <f>VLOOKUP(A10,Endorsements!$A$2:$C$11,3,FALSE)</f>
        <v>0</v>
      </c>
      <c r="O10" s="12">
        <v>1.2E-2</v>
      </c>
      <c r="P10" s="12">
        <v>1.4492753623188406E-2</v>
      </c>
      <c r="Q10" s="12">
        <f>ABS(P10-N10)</f>
        <v>1.4492753623188406E-2</v>
      </c>
      <c r="R10" s="12">
        <f>ABS(P10-D10)</f>
        <v>2.14469843362265E-2</v>
      </c>
      <c r="S10" s="12">
        <f>ABS(N10-D10)</f>
        <v>3.5939737959414908E-2</v>
      </c>
      <c r="T10" s="14">
        <f t="shared" si="0"/>
        <v>2.3959825306276605E-2</v>
      </c>
    </row>
    <row r="11" spans="1:20" ht="15" x14ac:dyDescent="0.35">
      <c r="A11" s="15" t="s">
        <v>9</v>
      </c>
      <c r="B11" s="16">
        <v>4126778</v>
      </c>
      <c r="C11" s="16">
        <v>2476066.7999999998</v>
      </c>
      <c r="D11" s="17">
        <f>C11/SUM($C$2:$C$11)</f>
        <v>2.5522848798042216E-2</v>
      </c>
      <c r="E11" s="16">
        <v>1630077.31</v>
      </c>
      <c r="F11" s="16">
        <v>0</v>
      </c>
      <c r="G11" s="16">
        <v>8253.5560000000005</v>
      </c>
      <c r="H11" s="16">
        <v>16507.112000000001</v>
      </c>
      <c r="I11" s="16">
        <v>0</v>
      </c>
      <c r="J11" s="16">
        <v>170</v>
      </c>
      <c r="K11" s="18">
        <v>14565.09882352941</v>
      </c>
      <c r="L11" s="17">
        <f>K11/SUM($K$2:$K$11)</f>
        <v>2.0108242838535552E-2</v>
      </c>
      <c r="M11" s="18">
        <v>9588.6900588235294</v>
      </c>
      <c r="N11" s="17">
        <f>VLOOKUP(A11,Endorsements!$A$2:$C$11,3,FALSE)</f>
        <v>3.2258064516129031E-2</v>
      </c>
      <c r="O11" s="17">
        <v>0.01</v>
      </c>
      <c r="P11" s="17">
        <v>1.207729468599034E-2</v>
      </c>
      <c r="Q11" s="17">
        <f>ABS(P11-N11)</f>
        <v>2.0180769830138692E-2</v>
      </c>
      <c r="R11" s="17">
        <f>ABS(P11-D11)</f>
        <v>1.3445554112051877E-2</v>
      </c>
      <c r="S11" s="17">
        <f>ABS(N11-D11)</f>
        <v>6.735215718086815E-3</v>
      </c>
      <c r="T11" s="19">
        <f t="shared" si="0"/>
        <v>1.3453846553425795E-2</v>
      </c>
    </row>
    <row r="12" spans="1:20" x14ac:dyDescent="0.3">
      <c r="E12" s="4"/>
    </row>
  </sheetData>
  <conditionalFormatting sqref="T2:T11">
    <cfRule type="colorScale" priority="1">
      <colorScale>
        <cfvo type="num" val="0"/>
        <cfvo type="num" val="0.2"/>
        <color theme="0"/>
        <color rgb="FF9933FF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2656-3B53-4278-8883-BF5DF47EA915}">
  <dimension ref="A1:C11"/>
  <sheetViews>
    <sheetView workbookViewId="0">
      <selection activeCell="F7" sqref="F7"/>
    </sheetView>
  </sheetViews>
  <sheetFormatPr defaultRowHeight="14.4" x14ac:dyDescent="0.3"/>
  <cols>
    <col min="1" max="1" width="9.21875" bestFit="1" customWidth="1"/>
    <col min="2" max="2" width="16.88671875" bestFit="1" customWidth="1"/>
    <col min="3" max="3" width="8.88671875" style="3"/>
  </cols>
  <sheetData>
    <row r="1" spans="1:3" x14ac:dyDescent="0.3">
      <c r="A1" t="s">
        <v>0</v>
      </c>
      <c r="B1" t="s">
        <v>23</v>
      </c>
      <c r="C1" s="3" t="s">
        <v>24</v>
      </c>
    </row>
    <row r="2" spans="1:3" x14ac:dyDescent="0.3">
      <c r="A2" t="s">
        <v>1</v>
      </c>
      <c r="B2">
        <v>102</v>
      </c>
      <c r="C2" s="3">
        <f>B2/SUM($B$2:$B$11)</f>
        <v>0.27419354838709675</v>
      </c>
    </row>
    <row r="3" spans="1:3" x14ac:dyDescent="0.3">
      <c r="A3" t="s">
        <v>2</v>
      </c>
      <c r="B3">
        <v>24</v>
      </c>
      <c r="C3" s="3">
        <f t="shared" ref="C3:C11" si="0">B3/SUM($B$2:$B$11)</f>
        <v>6.4516129032258063E-2</v>
      </c>
    </row>
    <row r="4" spans="1:3" x14ac:dyDescent="0.3">
      <c r="A4" t="s">
        <v>3</v>
      </c>
      <c r="B4">
        <v>25</v>
      </c>
      <c r="C4" s="3">
        <f t="shared" si="0"/>
        <v>6.7204301075268813E-2</v>
      </c>
    </row>
    <row r="5" spans="1:3" x14ac:dyDescent="0.3">
      <c r="A5" t="s">
        <v>4</v>
      </c>
      <c r="B5">
        <v>12</v>
      </c>
      <c r="C5" s="3">
        <f t="shared" si="0"/>
        <v>3.2258064516129031E-2</v>
      </c>
    </row>
    <row r="6" spans="1:3" x14ac:dyDescent="0.3">
      <c r="A6" t="s">
        <v>5</v>
      </c>
      <c r="B6">
        <v>80</v>
      </c>
      <c r="C6" s="3">
        <f t="shared" si="0"/>
        <v>0.21505376344086022</v>
      </c>
    </row>
    <row r="7" spans="1:3" x14ac:dyDescent="0.3">
      <c r="A7" t="s">
        <v>6</v>
      </c>
      <c r="B7">
        <v>18</v>
      </c>
      <c r="C7" s="3">
        <f t="shared" si="0"/>
        <v>4.8387096774193547E-2</v>
      </c>
    </row>
    <row r="8" spans="1:3" x14ac:dyDescent="0.3">
      <c r="A8" t="s">
        <v>7</v>
      </c>
      <c r="B8">
        <v>57</v>
      </c>
      <c r="C8" s="3">
        <f t="shared" si="0"/>
        <v>0.15322580645161291</v>
      </c>
    </row>
    <row r="9" spans="1:3" x14ac:dyDescent="0.3">
      <c r="A9" t="s">
        <v>8</v>
      </c>
      <c r="B9">
        <v>42</v>
      </c>
      <c r="C9" s="3">
        <f t="shared" si="0"/>
        <v>0.11290322580645161</v>
      </c>
    </row>
    <row r="10" spans="1:3" x14ac:dyDescent="0.3">
      <c r="A10" t="s">
        <v>9</v>
      </c>
      <c r="B10">
        <v>12</v>
      </c>
      <c r="C10" s="3">
        <f t="shared" si="0"/>
        <v>3.2258064516129031E-2</v>
      </c>
    </row>
    <row r="11" spans="1:3" x14ac:dyDescent="0.3">
      <c r="A11" t="s">
        <v>10</v>
      </c>
      <c r="B11">
        <v>0</v>
      </c>
      <c r="C11" s="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Endorsements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</dc:creator>
  <cp:lastModifiedBy>Chandler</cp:lastModifiedBy>
  <dcterms:created xsi:type="dcterms:W3CDTF">2015-06-05T18:17:20Z</dcterms:created>
  <dcterms:modified xsi:type="dcterms:W3CDTF">2019-07-17T03:59:41Z</dcterms:modified>
</cp:coreProperties>
</file>