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2\Desktop\Tri Le\Women_WC\"/>
    </mc:Choice>
  </mc:AlternateContent>
  <bookViews>
    <workbookView minimized="1" xWindow="0" yWindow="0" windowWidth="38400" windowHeight="18420"/>
  </bookViews>
  <sheets>
    <sheet name="data dictionary" sheetId="1" r:id="rId1"/>
    <sheet name="Example" sheetId="2" r:id="rId2"/>
  </sheets>
  <calcPr calcId="152511"/>
  <fileRecoveryPr repairLoad="1"/>
</workbook>
</file>

<file path=xl/calcChain.xml><?xml version="1.0" encoding="utf-8"?>
<calcChain xmlns="http://schemas.openxmlformats.org/spreadsheetml/2006/main">
  <c r="X3" i="2" l="1"/>
  <c r="W3" i="2"/>
  <c r="U3" i="2"/>
  <c r="V3" i="2"/>
  <c r="T3" i="2"/>
  <c r="R3" i="2"/>
  <c r="O3" i="2"/>
  <c r="Q3" i="2"/>
  <c r="S3" i="2" s="1"/>
  <c r="N3" i="2"/>
  <c r="P3" i="2" s="1"/>
  <c r="L3" i="2"/>
  <c r="K3" i="2"/>
  <c r="J3" i="2"/>
  <c r="C3" i="1"/>
  <c r="C4" i="1" s="1"/>
  <c r="C5" i="1" s="1"/>
  <c r="C6" i="1" s="1"/>
  <c r="C7" i="1" s="1"/>
  <c r="C8" i="1" s="1"/>
  <c r="C9" i="1" s="1"/>
  <c r="C10" i="1" s="1"/>
  <c r="C11" i="1" s="1"/>
  <c r="C12" i="1" l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M3" i="2"/>
  <c r="Y3" i="2"/>
</calcChain>
</file>

<file path=xl/comments1.xml><?xml version="1.0" encoding="utf-8"?>
<comments xmlns="http://schemas.openxmlformats.org/spreadsheetml/2006/main">
  <authors>
    <author>user2</author>
  </authors>
  <commentList>
    <comment ref="J9" authorId="0" shapeId="0">
      <text>
        <r>
          <rPr>
            <b/>
            <sz val="9"/>
            <color indexed="81"/>
            <rFont val="Tahoma"/>
            <charset val="1"/>
          </rPr>
          <t>user2:</t>
        </r>
        <r>
          <rPr>
            <sz val="9"/>
            <color indexed="81"/>
            <rFont val="Tahoma"/>
            <charset val="1"/>
          </rPr>
          <t xml:space="preserve">
Can not use ELO rank for women because it has not been updated yet =&gt; use FIFA rank instead. Then later I will create my own ELO rank  </t>
        </r>
      </text>
    </comment>
  </commentList>
</comments>
</file>

<file path=xl/sharedStrings.xml><?xml version="1.0" encoding="utf-8"?>
<sst xmlns="http://schemas.openxmlformats.org/spreadsheetml/2006/main" count="209" uniqueCount="85">
  <si>
    <t>Table Name</t>
  </si>
  <si>
    <t>id column</t>
  </si>
  <si>
    <t>Column Name</t>
  </si>
  <si>
    <t>Calculated columns</t>
  </si>
  <si>
    <t>Data Type</t>
  </si>
  <si>
    <t>Length</t>
  </si>
  <si>
    <t>Description</t>
  </si>
  <si>
    <t>Notes</t>
  </si>
  <si>
    <t>Matches</t>
  </si>
  <si>
    <t>id</t>
  </si>
  <si>
    <t>No</t>
  </si>
  <si>
    <t>Integer</t>
  </si>
  <si>
    <t>The unique identifier for the match</t>
  </si>
  <si>
    <t>tournament_id</t>
  </si>
  <si>
    <t>Varchar</t>
  </si>
  <si>
    <t>The unique identifier of the tournament
Ex: id of WC = 1</t>
  </si>
  <si>
    <t>year or Date</t>
  </si>
  <si>
    <t>date type or Interger</t>
  </si>
  <si>
    <t>Home</t>
  </si>
  <si>
    <t>Name of Home team</t>
  </si>
  <si>
    <t>Away</t>
  </si>
  <si>
    <t>Name of Away team</t>
  </si>
  <si>
    <t>ELO_rank_Home</t>
  </si>
  <si>
    <t>Home rank according to ELO</t>
  </si>
  <si>
    <t>ELO_rank_Away</t>
  </si>
  <si>
    <t>Away rank according to ELO</t>
  </si>
  <si>
    <t>Diff_ELO</t>
  </si>
  <si>
    <t>Yes</t>
  </si>
  <si>
    <t>Difference between ELO Home and ELO Away</t>
  </si>
  <si>
    <t>Streak_home</t>
  </si>
  <si>
    <t>Float</t>
  </si>
  <si>
    <t>Average of a streak of Home Team in 4 recent games 
Ex: AVG([W,W,L,D]) = avg([3,3,0,1]) = 7/4 =1.75</t>
  </si>
  <si>
    <t>Streak_away</t>
  </si>
  <si>
    <t>Average of a streak of Away Team in 4 recent games
Ex: AVG([L,L,W,L]) = avg([0,0,3,0]) = 3/4 = 0.75</t>
  </si>
  <si>
    <t xml:space="preserve">Diff_streak </t>
  </si>
  <si>
    <t>streak home - steak away = 1.75-0.75 = 1.0</t>
  </si>
  <si>
    <t>GF_Home</t>
  </si>
  <si>
    <t>Average of Goal For of Home Team in 4 recent games
Ex: AVG([3,4,1,0])  = 8/4 =2.00</t>
  </si>
  <si>
    <t>GF_Away</t>
  </si>
  <si>
    <t>Average of  Goal For of Home Team in 4 recent games
Ex: AVG([1,4,5,2])  = 12/4 =3.00</t>
  </si>
  <si>
    <t>Diff_GF</t>
  </si>
  <si>
    <t>GF_Home - GF_Away: Compare the making goal abilility which team is better ?</t>
  </si>
  <si>
    <t>GA_Home</t>
  </si>
  <si>
    <t>Average of Goal Against of Home Team in 4 recent games
Ex: AVG([-2,-3,0,0])  = -5/4 =-1.25</t>
  </si>
  <si>
    <t>GA_Away</t>
  </si>
  <si>
    <t>Average of Goal Against of AwayTeam in 4 recent games
Ex: AVG([-4,-2,-3,-1])  = -10/4 =-2.5</t>
  </si>
  <si>
    <t>Diff_GA</t>
  </si>
  <si>
    <t>GA_Home - GA_Away: -1.25 - (-2.5) = 2 (Home is better)
Compare the defending ability which team is scored easily</t>
  </si>
  <si>
    <t>Save%_Home</t>
  </si>
  <si>
    <t>Average of save goal of Home Team in 4 recent games 
Ex: AVG([0.2,0.3,0,0.7])  = 0.3</t>
  </si>
  <si>
    <t>Save%_Away</t>
  </si>
  <si>
    <t>Average of save goal of Home Team in 4 recent games of AwayTeam
Ex: AVG([0.4,0.8,0.5,0.2])  = 0.4.75</t>
  </si>
  <si>
    <t>Diff_Save%</t>
  </si>
  <si>
    <t>Category(encoding)</t>
  </si>
  <si>
    <t>Represent the defending cabability of which team better: 
{Draw:0,Home:1, ,Away:2}
Rule: 
IF diff(save_home - save_away) belong in range(-0.2, 0.2) =&gt; Diff_save = 0
ELIF diff(save_home - save_away) &gt; 0.2 =&gt; Diff_save = 1 (Home saves goal better)
ELSE: diff(save_home - save_away) &lt;- 0.2 =&gt; Diff_save = 0 (Away saves goal better)</t>
  </si>
  <si>
    <t>SoT_Home</t>
  </si>
  <si>
    <t>Average of Shoot on Taget percentage of Home in 4 recent games
Ex: AVG([0.5,0.7,0.4,0.8])  = 0.6</t>
  </si>
  <si>
    <t>SoT_Away</t>
  </si>
  <si>
    <t>Average of Shoot on Taget percentage of Away in 4 recent games
Ex: AVG([0.3,0.6,0.2,0.8])  = 0.475</t>
  </si>
  <si>
    <t>Diff_SoT</t>
  </si>
  <si>
    <t>"Represent the defending cabability of which team better: 
{Draw:0,Home:1, ,Away:2}
Rule: 
IF diff(SoT_home - SoT_away) belong in range(-0.2, 0.2) =&gt; Diff_SoT = 0
ELIFdiff(SoT_home - SoT_away) &gt; 0.2 =&gt; Diff_save = 1 (Home saves goal better)
ELSE: diff(SoT_home - SoT_away) &lt;- 0.2 =&gt; Diff_save = 0 (Away saves goal better)"</t>
  </si>
  <si>
    <t>True label</t>
  </si>
  <si>
    <t>The Result of match =&gt;  {Draw:0,Home:1, ,Away:2}</t>
  </si>
  <si>
    <t>Date or year starts a match</t>
  </si>
  <si>
    <t>Feature extraction in training process</t>
  </si>
  <si>
    <t>Spain</t>
  </si>
  <si>
    <t>South Africa</t>
  </si>
  <si>
    <t>Home_Performance</t>
  </si>
  <si>
    <t>Away_Performance</t>
  </si>
  <si>
    <t>choose one</t>
  </si>
  <si>
    <t>The of winning probability of Home team when playing HOME position in previous recent tournament 
(WC2019 or EURO 2022 or CONCACAF 2022)</t>
  </si>
  <si>
    <t>The of winning probability of Away team when playing AWAY position in previous recent tournament 
(WC2019 or EURO 2022 or CONCACAF 2022)</t>
  </si>
  <si>
    <t xml:space="preserve">not top player </t>
  </si>
  <si>
    <t>be careful</t>
  </si>
  <si>
    <t xml:space="preserve">weighted avg according to diff rank </t>
  </si>
  <si>
    <t>predict probalitty</t>
  </si>
  <si>
    <t>Create the clutering model building a proccess which evaluate head to head teams
- 3 to 4 teams in one groups: think about features to cluter (targer is determining ) 
- Compare with same team level.Ex: Germany vs VietNam ~ Germany vs Thailan =&gt; Thailand is same level with VietNam</t>
  </si>
  <si>
    <r>
      <t xml:space="preserve">crawling data from the other tournament to calculate it
There are 2 metrics we can calculate: win probability of that team in HOME or AWAY
</t>
    </r>
    <r>
      <rPr>
        <b/>
        <sz val="10"/>
        <color rgb="FF000000"/>
        <rFont val="Arial"/>
        <family val="2"/>
        <scheme val="minor"/>
      </rPr>
      <t>Notes: should be choose the most recent tournament and should have top players in this: (BE CAREFUL)
Ex: Qualification round in WC or Euro 22</t>
    </r>
  </si>
  <si>
    <t>https://everybodysoccer.com/even-the-goalkeepers-like-to/2016/8/19/womens-international-elo-ratings</t>
  </si>
  <si>
    <t>https://everybodysoccer.com/even-the-goalkeepers-like-to/2016/8/20/womens-international-football-elo-ratings</t>
  </si>
  <si>
    <r>
      <t xml:space="preserve">Why I choose ELO ranks than FIFA ranks: (but hard to find the updated rank)
</t>
    </r>
    <r>
      <rPr>
        <b/>
        <sz val="10"/>
        <color rgb="FF000000"/>
        <rFont val="Arial"/>
        <family val="2"/>
        <scheme val="minor"/>
      </rPr>
      <t xml:space="preserve">Notes: In future, should define the own rank. Should not depend on UEFA rank or ELO rank  </t>
    </r>
  </si>
  <si>
    <r>
      <t xml:space="preserve">weighted avg according to diff rank 
</t>
    </r>
    <r>
      <rPr>
        <b/>
        <sz val="10"/>
        <color rgb="FF000000"/>
        <rFont val="Arial"/>
        <family val="2"/>
        <scheme val="minor"/>
      </rPr>
      <t>Note: be careful with time factor (be okay with 2 3 months ago but more than 1 years, result is able to affected)</t>
    </r>
  </si>
  <si>
    <t>FIFA_rank_Home</t>
  </si>
  <si>
    <t>FIFA_rank_Away</t>
  </si>
  <si>
    <t>Diff_rank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</si>
</sst>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3">
    <xf numFmtId="0" fontId="0" fillId="0" borderId="0"/>
    <xf numFmtId="43" fontId="8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0" fillId="0" borderId="0" xfId="0" applyFont="1" applyAlignment="1">
      <alignment wrapText="1"/>
    </xf>
    <xf numFmtId="0" fontId="6" fillId="2" borderId="0" xfId="0" applyFont="1" applyFill="1" applyAlignment="1"/>
    <xf numFmtId="43" fontId="7" fillId="2" borderId="0" xfId="1" applyFont="1" applyFill="1" applyAlignment="1"/>
    <xf numFmtId="0" fontId="0" fillId="2" borderId="0" xfId="0" applyFont="1" applyFill="1" applyAlignment="1"/>
    <xf numFmtId="0" fontId="6" fillId="3" borderId="0" xfId="0" applyFont="1" applyFill="1" applyAlignment="1"/>
    <xf numFmtId="0" fontId="0" fillId="3" borderId="0" xfId="0" applyFont="1" applyFill="1" applyAlignment="1"/>
    <xf numFmtId="0" fontId="6" fillId="4" borderId="0" xfId="0" applyFont="1" applyFill="1" applyAlignment="1"/>
    <xf numFmtId="0" fontId="0" fillId="4" borderId="0" xfId="0" applyFont="1" applyFill="1" applyAlignment="1"/>
    <xf numFmtId="0" fontId="7" fillId="0" borderId="0" xfId="0" applyFont="1" applyAlignment="1">
      <alignment wrapText="1"/>
    </xf>
    <xf numFmtId="0" fontId="9" fillId="0" borderId="0" xfId="2" applyAlignment="1"/>
    <xf numFmtId="0" fontId="2" fillId="2" borderId="0" xfId="0" applyFont="1" applyFill="1" applyAlignment="1"/>
    <xf numFmtId="0" fontId="2" fillId="5" borderId="1" xfId="0" applyFont="1" applyFill="1" applyBorder="1" applyAlignment="1">
      <alignment horizontal="left" wrapText="1"/>
    </xf>
    <xf numFmtId="0" fontId="7" fillId="2" borderId="0" xfId="0" applyFont="1" applyFill="1" applyAlignment="1">
      <alignment wrapText="1"/>
    </xf>
  </cellXfs>
  <cellStyles count="3">
    <cellStyle name="Comma" xfId="1" builtinId="3"/>
    <cellStyle name="Hyperlink" xfId="2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B1:I28" totalsRowShown="0" headerRowDxfId="9" dataDxfId="8">
  <autoFilter ref="B1:I28"/>
  <tableColumns count="8">
    <tableColumn id="1" name="Table Name" dataDxfId="7"/>
    <tableColumn id="2" name="id column" dataDxfId="6">
      <calculatedColumnFormula>C1+1</calculatedColumnFormula>
    </tableColumn>
    <tableColumn id="3" name="Column Name" dataDxfId="5"/>
    <tableColumn id="4" name="Feature extraction in training process" dataDxfId="4"/>
    <tableColumn id="5" name="Calculated columns" dataDxfId="3"/>
    <tableColumn id="6" name="Data Type" dataDxfId="2"/>
    <tableColumn id="7" name="Length" dataDxfId="1"/>
    <tableColumn id="8" name="Descrip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verybodysoccer.com/even-the-goalkeepers-like-to/2016/8/20/womens-international-football-elo-ratings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everybodysoccer.com/even-the-goalkeepers-like-to/2016/8/19/womens-international-elo-ratings" TargetMode="External"/><Relationship Id="rId1" Type="http://schemas.openxmlformats.org/officeDocument/2006/relationships/hyperlink" Target="https://everybodysoccer.com/even-the-goalkeepers-like-to/2016/8/20/womens-international-football-elo-ratings" TargetMode="External"/><Relationship Id="rId6" Type="http://schemas.openxmlformats.org/officeDocument/2006/relationships/table" Target="../tables/table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B1:M28"/>
  <sheetViews>
    <sheetView tabSelected="1" topLeftCell="C13" zoomScaleNormal="100" workbookViewId="0">
      <selection activeCell="D24" sqref="D24"/>
    </sheetView>
  </sheetViews>
  <sheetFormatPr defaultColWidth="12.5703125" defaultRowHeight="15.75" customHeight="1" x14ac:dyDescent="0.2"/>
  <cols>
    <col min="2" max="2" width="18.85546875" bestFit="1" customWidth="1"/>
    <col min="3" max="3" width="16.5703125" bestFit="1" customWidth="1"/>
    <col min="4" max="4" width="26" customWidth="1"/>
    <col min="5" max="5" width="47.5703125" bestFit="1" customWidth="1"/>
    <col min="6" max="6" width="27.85546875" bestFit="1" customWidth="1"/>
    <col min="7" max="7" width="17.85546875" bestFit="1" customWidth="1"/>
    <col min="8" max="8" width="13.5703125" bestFit="1" customWidth="1"/>
    <col min="9" max="9" width="85.85546875" customWidth="1"/>
    <col min="10" max="10" width="86.85546875" bestFit="1" customWidth="1"/>
  </cols>
  <sheetData>
    <row r="1" spans="2:13" ht="36.75" customHeight="1" x14ac:dyDescent="0.25">
      <c r="B1" s="7" t="s">
        <v>0</v>
      </c>
      <c r="C1" s="7" t="s">
        <v>1</v>
      </c>
      <c r="D1" s="7" t="s">
        <v>2</v>
      </c>
      <c r="E1" s="7" t="s">
        <v>64</v>
      </c>
      <c r="F1" s="7" t="s">
        <v>3</v>
      </c>
      <c r="G1" s="7" t="s">
        <v>4</v>
      </c>
      <c r="H1" s="7" t="s">
        <v>5</v>
      </c>
      <c r="I1" s="7" t="s">
        <v>6</v>
      </c>
      <c r="J1" s="1" t="s">
        <v>7</v>
      </c>
    </row>
    <row r="2" spans="2:13" ht="12.75" x14ac:dyDescent="0.2">
      <c r="B2" s="2" t="s">
        <v>8</v>
      </c>
      <c r="C2" s="2">
        <v>1</v>
      </c>
      <c r="D2" s="2" t="s">
        <v>9</v>
      </c>
      <c r="E2" s="2" t="s">
        <v>10</v>
      </c>
      <c r="F2" s="2" t="s">
        <v>10</v>
      </c>
      <c r="G2" s="2" t="s">
        <v>11</v>
      </c>
      <c r="H2" s="2">
        <v>11</v>
      </c>
      <c r="I2" s="3" t="s">
        <v>12</v>
      </c>
    </row>
    <row r="3" spans="2:13" ht="12.75" x14ac:dyDescent="0.2">
      <c r="B3" s="2" t="s">
        <v>8</v>
      </c>
      <c r="C3" s="2">
        <f t="shared" ref="C3:C27" si="0">C2+1</f>
        <v>2</v>
      </c>
      <c r="D3" s="2" t="s">
        <v>13</v>
      </c>
      <c r="E3" s="2" t="s">
        <v>10</v>
      </c>
      <c r="F3" s="2" t="s">
        <v>10</v>
      </c>
      <c r="G3" s="2" t="s">
        <v>14</v>
      </c>
      <c r="H3" s="2">
        <v>50</v>
      </c>
      <c r="I3" s="3" t="s">
        <v>15</v>
      </c>
    </row>
    <row r="4" spans="2:13" ht="12.75" x14ac:dyDescent="0.2">
      <c r="B4" s="2" t="s">
        <v>8</v>
      </c>
      <c r="C4" s="2">
        <f t="shared" si="0"/>
        <v>3</v>
      </c>
      <c r="D4" s="2" t="s">
        <v>16</v>
      </c>
      <c r="E4" s="2" t="s">
        <v>10</v>
      </c>
      <c r="F4" s="2" t="s">
        <v>10</v>
      </c>
      <c r="G4" s="2" t="s">
        <v>17</v>
      </c>
      <c r="H4" s="2">
        <v>100</v>
      </c>
      <c r="I4" s="6" t="s">
        <v>63</v>
      </c>
    </row>
    <row r="5" spans="2:13" ht="12.75" x14ac:dyDescent="0.2">
      <c r="B5" s="2" t="s">
        <v>8</v>
      </c>
      <c r="C5" s="2">
        <f t="shared" si="0"/>
        <v>4</v>
      </c>
      <c r="D5" s="2" t="s">
        <v>18</v>
      </c>
      <c r="E5" s="2" t="s">
        <v>10</v>
      </c>
      <c r="F5" s="2" t="s">
        <v>10</v>
      </c>
      <c r="G5" s="2" t="s">
        <v>14</v>
      </c>
      <c r="H5" s="2">
        <v>50</v>
      </c>
      <c r="I5" s="3" t="s">
        <v>19</v>
      </c>
    </row>
    <row r="6" spans="2:13" ht="12.75" x14ac:dyDescent="0.2">
      <c r="B6" s="2" t="s">
        <v>8</v>
      </c>
      <c r="C6" s="2">
        <f t="shared" si="0"/>
        <v>5</v>
      </c>
      <c r="D6" s="2" t="s">
        <v>20</v>
      </c>
      <c r="E6" s="2" t="s">
        <v>10</v>
      </c>
      <c r="F6" s="2" t="s">
        <v>10</v>
      </c>
      <c r="G6" s="2" t="s">
        <v>14</v>
      </c>
      <c r="H6" s="2">
        <v>50</v>
      </c>
      <c r="I6" s="3" t="s">
        <v>21</v>
      </c>
    </row>
    <row r="7" spans="2:13" ht="72" customHeight="1" x14ac:dyDescent="0.2">
      <c r="B7" s="2" t="s">
        <v>8</v>
      </c>
      <c r="C7" s="2">
        <f t="shared" si="0"/>
        <v>6</v>
      </c>
      <c r="D7" s="2" t="s">
        <v>67</v>
      </c>
      <c r="E7" s="20" t="s">
        <v>27</v>
      </c>
      <c r="F7" s="2" t="s">
        <v>27</v>
      </c>
      <c r="G7" s="2" t="s">
        <v>30</v>
      </c>
      <c r="H7" s="2">
        <v>10</v>
      </c>
      <c r="I7" s="5" t="s">
        <v>70</v>
      </c>
      <c r="J7" s="18" t="s">
        <v>77</v>
      </c>
      <c r="K7" t="s">
        <v>69</v>
      </c>
      <c r="L7" t="s">
        <v>72</v>
      </c>
      <c r="M7" t="s">
        <v>73</v>
      </c>
    </row>
    <row r="8" spans="2:13" ht="29.25" customHeight="1" x14ac:dyDescent="0.2">
      <c r="B8" s="2" t="s">
        <v>8</v>
      </c>
      <c r="C8" s="2">
        <f t="shared" si="0"/>
        <v>7</v>
      </c>
      <c r="D8" s="2" t="s">
        <v>68</v>
      </c>
      <c r="E8" s="20" t="s">
        <v>27</v>
      </c>
      <c r="F8" s="2" t="s">
        <v>27</v>
      </c>
      <c r="G8" s="2" t="s">
        <v>30</v>
      </c>
      <c r="H8" s="2">
        <v>10</v>
      </c>
      <c r="I8" s="5" t="s">
        <v>71</v>
      </c>
      <c r="K8" t="s">
        <v>69</v>
      </c>
      <c r="M8" t="s">
        <v>73</v>
      </c>
    </row>
    <row r="9" spans="2:13" ht="36.75" customHeight="1" x14ac:dyDescent="0.2">
      <c r="B9" s="2" t="s">
        <v>8</v>
      </c>
      <c r="C9" s="2">
        <f t="shared" si="0"/>
        <v>8</v>
      </c>
      <c r="D9" s="2" t="s">
        <v>82</v>
      </c>
      <c r="E9" s="2" t="s">
        <v>10</v>
      </c>
      <c r="F9" s="2" t="s">
        <v>10</v>
      </c>
      <c r="G9" s="2" t="s">
        <v>11</v>
      </c>
      <c r="H9" s="2">
        <v>10</v>
      </c>
      <c r="I9" s="4" t="s">
        <v>23</v>
      </c>
      <c r="J9" s="22" t="s">
        <v>80</v>
      </c>
      <c r="K9" s="19" t="s">
        <v>78</v>
      </c>
      <c r="L9" s="19" t="s">
        <v>79</v>
      </c>
    </row>
    <row r="10" spans="2:13" ht="27" customHeight="1" x14ac:dyDescent="0.2">
      <c r="B10" s="2" t="s">
        <v>8</v>
      </c>
      <c r="C10" s="2">
        <f t="shared" si="0"/>
        <v>9</v>
      </c>
      <c r="D10" s="2" t="s">
        <v>83</v>
      </c>
      <c r="E10" s="2" t="s">
        <v>10</v>
      </c>
      <c r="F10" s="2" t="s">
        <v>10</v>
      </c>
      <c r="G10" s="2" t="s">
        <v>11</v>
      </c>
      <c r="H10" s="2">
        <v>10</v>
      </c>
      <c r="I10" s="3" t="s">
        <v>25</v>
      </c>
    </row>
    <row r="11" spans="2:13" ht="30" customHeight="1" x14ac:dyDescent="0.2">
      <c r="B11" s="2"/>
      <c r="C11" s="2">
        <f t="shared" si="0"/>
        <v>10</v>
      </c>
      <c r="D11" s="2" t="s">
        <v>84</v>
      </c>
      <c r="E11" s="20" t="s">
        <v>27</v>
      </c>
      <c r="F11" s="2" t="s">
        <v>27</v>
      </c>
      <c r="G11" s="2" t="s">
        <v>11</v>
      </c>
      <c r="H11" s="2">
        <v>10</v>
      </c>
      <c r="I11" s="3" t="s">
        <v>28</v>
      </c>
    </row>
    <row r="12" spans="2:13" ht="40.5" customHeight="1" x14ac:dyDescent="0.2">
      <c r="B12" s="2" t="s">
        <v>8</v>
      </c>
      <c r="C12" s="2">
        <f>C11+1</f>
        <v>11</v>
      </c>
      <c r="D12" s="2" t="s">
        <v>29</v>
      </c>
      <c r="E12" s="2" t="s">
        <v>10</v>
      </c>
      <c r="F12" s="2" t="s">
        <v>27</v>
      </c>
      <c r="G12" s="2" t="s">
        <v>30</v>
      </c>
      <c r="H12" s="2">
        <v>5</v>
      </c>
      <c r="I12" s="5" t="s">
        <v>31</v>
      </c>
      <c r="J12" s="18" t="s">
        <v>81</v>
      </c>
    </row>
    <row r="13" spans="2:13" ht="25.5" x14ac:dyDescent="0.2">
      <c r="B13" s="2" t="s">
        <v>8</v>
      </c>
      <c r="C13" s="2">
        <f t="shared" si="0"/>
        <v>12</v>
      </c>
      <c r="D13" s="2" t="s">
        <v>32</v>
      </c>
      <c r="E13" s="2" t="s">
        <v>10</v>
      </c>
      <c r="F13" s="2" t="s">
        <v>27</v>
      </c>
      <c r="G13" s="2" t="s">
        <v>30</v>
      </c>
      <c r="H13" s="2">
        <v>5</v>
      </c>
      <c r="I13" s="5" t="s">
        <v>33</v>
      </c>
    </row>
    <row r="14" spans="2:13" ht="42" customHeight="1" x14ac:dyDescent="0.2">
      <c r="B14" s="2" t="s">
        <v>8</v>
      </c>
      <c r="C14" s="2">
        <f t="shared" si="0"/>
        <v>13</v>
      </c>
      <c r="D14" s="2" t="s">
        <v>34</v>
      </c>
      <c r="E14" s="20" t="s">
        <v>27</v>
      </c>
      <c r="F14" s="2" t="s">
        <v>27</v>
      </c>
      <c r="G14" s="2" t="s">
        <v>30</v>
      </c>
      <c r="H14" s="2">
        <v>10</v>
      </c>
      <c r="I14" s="5" t="s">
        <v>35</v>
      </c>
    </row>
    <row r="15" spans="2:13" ht="42" customHeight="1" x14ac:dyDescent="0.2">
      <c r="B15" s="2" t="s">
        <v>8</v>
      </c>
      <c r="C15" s="2">
        <f t="shared" si="0"/>
        <v>14</v>
      </c>
      <c r="D15" s="2" t="s">
        <v>36</v>
      </c>
      <c r="E15" s="2" t="s">
        <v>10</v>
      </c>
      <c r="F15" s="2" t="s">
        <v>10</v>
      </c>
      <c r="G15" s="2" t="s">
        <v>30</v>
      </c>
      <c r="H15" s="2">
        <v>10</v>
      </c>
      <c r="I15" s="5" t="s">
        <v>37</v>
      </c>
      <c r="J15" s="8" t="s">
        <v>74</v>
      </c>
    </row>
    <row r="16" spans="2:13" ht="35.25" customHeight="1" x14ac:dyDescent="0.2">
      <c r="B16" s="2" t="s">
        <v>8</v>
      </c>
      <c r="C16" s="2">
        <f t="shared" si="0"/>
        <v>15</v>
      </c>
      <c r="D16" s="2" t="s">
        <v>38</v>
      </c>
      <c r="E16" s="2" t="s">
        <v>10</v>
      </c>
      <c r="F16" s="2" t="s">
        <v>10</v>
      </c>
      <c r="G16" s="2" t="s">
        <v>30</v>
      </c>
      <c r="H16" s="2">
        <v>10</v>
      </c>
      <c r="I16" s="5" t="s">
        <v>39</v>
      </c>
      <c r="J16" s="8" t="s">
        <v>74</v>
      </c>
    </row>
    <row r="17" spans="2:10" ht="29.25" customHeight="1" x14ac:dyDescent="0.2">
      <c r="B17" s="2" t="s">
        <v>8</v>
      </c>
      <c r="C17" s="2">
        <f t="shared" si="0"/>
        <v>16</v>
      </c>
      <c r="D17" s="2" t="s">
        <v>40</v>
      </c>
      <c r="E17" s="20" t="s">
        <v>27</v>
      </c>
      <c r="F17" s="2" t="s">
        <v>27</v>
      </c>
      <c r="G17" s="2" t="s">
        <v>30</v>
      </c>
      <c r="H17" s="2">
        <v>10</v>
      </c>
      <c r="I17" s="5" t="s">
        <v>41</v>
      </c>
      <c r="J17" s="8" t="s">
        <v>74</v>
      </c>
    </row>
    <row r="18" spans="2:10" ht="25.5" x14ac:dyDescent="0.2">
      <c r="B18" s="2" t="s">
        <v>8</v>
      </c>
      <c r="C18" s="2">
        <f t="shared" si="0"/>
        <v>17</v>
      </c>
      <c r="D18" s="2" t="s">
        <v>42</v>
      </c>
      <c r="E18" s="2" t="s">
        <v>10</v>
      </c>
      <c r="F18" s="2" t="s">
        <v>10</v>
      </c>
      <c r="G18" s="2" t="s">
        <v>30</v>
      </c>
      <c r="H18" s="2">
        <v>10</v>
      </c>
      <c r="I18" s="5" t="s">
        <v>43</v>
      </c>
      <c r="J18" s="8" t="s">
        <v>74</v>
      </c>
    </row>
    <row r="19" spans="2:10" ht="25.5" x14ac:dyDescent="0.2">
      <c r="B19" s="2" t="s">
        <v>8</v>
      </c>
      <c r="C19" s="2">
        <f t="shared" si="0"/>
        <v>18</v>
      </c>
      <c r="D19" s="2" t="s">
        <v>44</v>
      </c>
      <c r="E19" s="2" t="s">
        <v>10</v>
      </c>
      <c r="F19" s="2" t="s">
        <v>10</v>
      </c>
      <c r="G19" s="2" t="s">
        <v>30</v>
      </c>
      <c r="H19" s="2">
        <v>10</v>
      </c>
      <c r="I19" s="5" t="s">
        <v>45</v>
      </c>
      <c r="J19" s="8" t="s">
        <v>74</v>
      </c>
    </row>
    <row r="20" spans="2:10" ht="25.5" x14ac:dyDescent="0.2">
      <c r="B20" s="2" t="s">
        <v>8</v>
      </c>
      <c r="C20" s="2">
        <f t="shared" si="0"/>
        <v>19</v>
      </c>
      <c r="D20" s="2" t="s">
        <v>46</v>
      </c>
      <c r="E20" s="20" t="s">
        <v>27</v>
      </c>
      <c r="F20" s="2" t="s">
        <v>27</v>
      </c>
      <c r="G20" s="2" t="s">
        <v>30</v>
      </c>
      <c r="H20" s="2">
        <v>10</v>
      </c>
      <c r="I20" s="5" t="s">
        <v>47</v>
      </c>
    </row>
    <row r="21" spans="2:10" ht="70.5" customHeight="1" x14ac:dyDescent="0.2">
      <c r="B21" s="2" t="s">
        <v>8</v>
      </c>
      <c r="C21" s="2">
        <f t="shared" si="0"/>
        <v>20</v>
      </c>
      <c r="D21" s="2" t="s">
        <v>48</v>
      </c>
      <c r="E21" s="2" t="s">
        <v>10</v>
      </c>
      <c r="F21" s="2" t="s">
        <v>10</v>
      </c>
      <c r="G21" s="2" t="s">
        <v>30</v>
      </c>
      <c r="H21" s="2">
        <v>5</v>
      </c>
      <c r="I21" s="5" t="s">
        <v>49</v>
      </c>
      <c r="J21" s="10" t="s">
        <v>76</v>
      </c>
    </row>
    <row r="22" spans="2:10" ht="48" customHeight="1" x14ac:dyDescent="0.2">
      <c r="B22" s="2" t="s">
        <v>8</v>
      </c>
      <c r="C22" s="2">
        <f t="shared" si="0"/>
        <v>21</v>
      </c>
      <c r="D22" s="2" t="s">
        <v>50</v>
      </c>
      <c r="E22" s="2" t="s">
        <v>10</v>
      </c>
      <c r="F22" s="2" t="s">
        <v>10</v>
      </c>
      <c r="G22" s="2" t="s">
        <v>30</v>
      </c>
      <c r="H22" s="2">
        <v>5</v>
      </c>
      <c r="I22" s="5" t="s">
        <v>51</v>
      </c>
    </row>
    <row r="23" spans="2:10" ht="86.25" customHeight="1" x14ac:dyDescent="0.2">
      <c r="B23" s="2" t="s">
        <v>8</v>
      </c>
      <c r="C23" s="2">
        <f t="shared" si="0"/>
        <v>22</v>
      </c>
      <c r="D23" s="2" t="s">
        <v>52</v>
      </c>
      <c r="E23" s="20" t="s">
        <v>27</v>
      </c>
      <c r="F23" s="2" t="s">
        <v>27</v>
      </c>
      <c r="G23" s="2" t="s">
        <v>53</v>
      </c>
      <c r="H23" s="2">
        <v>1</v>
      </c>
      <c r="I23" s="5" t="s">
        <v>54</v>
      </c>
    </row>
    <row r="24" spans="2:10" ht="58.5" customHeight="1" x14ac:dyDescent="0.2">
      <c r="B24" s="2" t="s">
        <v>8</v>
      </c>
      <c r="C24" s="2">
        <f t="shared" si="0"/>
        <v>23</v>
      </c>
      <c r="D24" s="2" t="s">
        <v>55</v>
      </c>
      <c r="E24" s="2" t="s">
        <v>10</v>
      </c>
      <c r="F24" s="2" t="s">
        <v>10</v>
      </c>
      <c r="G24" s="2" t="s">
        <v>30</v>
      </c>
      <c r="H24" s="2">
        <v>5</v>
      </c>
      <c r="I24" s="5" t="s">
        <v>56</v>
      </c>
    </row>
    <row r="25" spans="2:10" ht="65.25" customHeight="1" x14ac:dyDescent="0.2">
      <c r="B25" s="2" t="s">
        <v>8</v>
      </c>
      <c r="C25" s="2">
        <f t="shared" si="0"/>
        <v>24</v>
      </c>
      <c r="D25" s="2" t="s">
        <v>57</v>
      </c>
      <c r="E25" s="20" t="s">
        <v>10</v>
      </c>
      <c r="F25" s="2" t="s">
        <v>10</v>
      </c>
      <c r="G25" s="2" t="s">
        <v>30</v>
      </c>
      <c r="H25" s="2">
        <v>5</v>
      </c>
      <c r="I25" s="5" t="s">
        <v>58</v>
      </c>
    </row>
    <row r="26" spans="2:10" ht="76.5" x14ac:dyDescent="0.2">
      <c r="B26" s="2" t="s">
        <v>8</v>
      </c>
      <c r="C26" s="2">
        <f t="shared" si="0"/>
        <v>25</v>
      </c>
      <c r="D26" s="2" t="s">
        <v>59</v>
      </c>
      <c r="E26" s="2" t="s">
        <v>27</v>
      </c>
      <c r="F26" s="2" t="s">
        <v>27</v>
      </c>
      <c r="G26" s="2" t="s">
        <v>53</v>
      </c>
      <c r="H26" s="2">
        <v>1</v>
      </c>
      <c r="I26" s="5" t="s">
        <v>60</v>
      </c>
    </row>
    <row r="27" spans="2:10" ht="12.75" x14ac:dyDescent="0.2">
      <c r="B27" s="2" t="s">
        <v>8</v>
      </c>
      <c r="C27" s="2">
        <f t="shared" si="0"/>
        <v>26</v>
      </c>
      <c r="D27" s="2" t="s">
        <v>61</v>
      </c>
      <c r="E27" s="2" t="s">
        <v>27</v>
      </c>
      <c r="F27" s="2" t="s">
        <v>10</v>
      </c>
      <c r="G27" s="2" t="s">
        <v>53</v>
      </c>
      <c r="H27" s="2">
        <v>1</v>
      </c>
      <c r="I27" s="3" t="s">
        <v>62</v>
      </c>
      <c r="J27" s="21" t="s">
        <v>75</v>
      </c>
    </row>
    <row r="28" spans="2:10" ht="15.75" customHeight="1" x14ac:dyDescent="0.2">
      <c r="B28" s="2"/>
      <c r="C28" s="2">
        <f>C27+1</f>
        <v>27</v>
      </c>
      <c r="D28" s="2"/>
      <c r="E28" s="2"/>
      <c r="F28" s="2"/>
      <c r="G28" s="2"/>
      <c r="H28" s="2"/>
      <c r="I28" s="5"/>
    </row>
  </sheetData>
  <hyperlinks>
    <hyperlink ref="I9" r:id="rId1"/>
    <hyperlink ref="K9" r:id="rId2"/>
    <hyperlink ref="L9" r:id="rId3"/>
  </hyperlinks>
  <pageMargins left="0.7" right="0.7" top="0.75" bottom="0.75" header="0.3" footer="0.3"/>
  <pageSetup orientation="portrait" r:id="rId4"/>
  <legacyDrawing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Z3"/>
  <sheetViews>
    <sheetView zoomScaleNormal="100" workbookViewId="0">
      <selection activeCell="F3" sqref="F3"/>
    </sheetView>
  </sheetViews>
  <sheetFormatPr defaultColWidth="12.5703125" defaultRowHeight="15.75" customHeight="1" x14ac:dyDescent="0.2"/>
  <cols>
    <col min="2" max="2" width="14.28515625" bestFit="1" customWidth="1"/>
    <col min="6" max="6" width="20" bestFit="1" customWidth="1"/>
    <col min="7" max="7" width="19.5703125" bestFit="1" customWidth="1"/>
    <col min="8" max="8" width="16.140625" bestFit="1" customWidth="1"/>
    <col min="9" max="9" width="15.85546875" bestFit="1" customWidth="1"/>
  </cols>
  <sheetData>
    <row r="2" spans="1:26" ht="15.75" customHeight="1" x14ac:dyDescent="0.2">
      <c r="A2" s="8" t="s">
        <v>9</v>
      </c>
      <c r="B2" s="8" t="s">
        <v>13</v>
      </c>
      <c r="C2" s="8" t="s">
        <v>16</v>
      </c>
      <c r="D2" s="8" t="s">
        <v>18</v>
      </c>
      <c r="E2" s="8" t="s">
        <v>20</v>
      </c>
      <c r="F2" s="11" t="s">
        <v>67</v>
      </c>
      <c r="G2" s="11" t="s">
        <v>68</v>
      </c>
      <c r="H2" s="8" t="s">
        <v>22</v>
      </c>
      <c r="I2" s="8" t="s">
        <v>24</v>
      </c>
      <c r="J2" s="11" t="s">
        <v>26</v>
      </c>
      <c r="K2" s="8" t="s">
        <v>29</v>
      </c>
      <c r="L2" s="8" t="s">
        <v>32</v>
      </c>
      <c r="M2" s="11" t="s">
        <v>34</v>
      </c>
      <c r="N2" s="8" t="s">
        <v>36</v>
      </c>
      <c r="O2" s="8" t="s">
        <v>38</v>
      </c>
      <c r="P2" s="11" t="s">
        <v>40</v>
      </c>
      <c r="Q2" s="8" t="s">
        <v>42</v>
      </c>
      <c r="R2" s="8" t="s">
        <v>44</v>
      </c>
      <c r="S2" s="11" t="s">
        <v>46</v>
      </c>
      <c r="T2" s="8" t="s">
        <v>48</v>
      </c>
      <c r="U2" s="8" t="s">
        <v>50</v>
      </c>
      <c r="V2" s="16" t="s">
        <v>52</v>
      </c>
      <c r="W2" s="8" t="s">
        <v>55</v>
      </c>
      <c r="X2" s="8" t="s">
        <v>57</v>
      </c>
      <c r="Y2" s="16" t="s">
        <v>59</v>
      </c>
      <c r="Z2" s="14" t="s">
        <v>61</v>
      </c>
    </row>
    <row r="3" spans="1:26" ht="15.75" customHeight="1" x14ac:dyDescent="0.2">
      <c r="A3">
        <v>1</v>
      </c>
      <c r="B3">
        <v>1</v>
      </c>
      <c r="C3">
        <v>2019</v>
      </c>
      <c r="D3" s="9" t="s">
        <v>65</v>
      </c>
      <c r="E3" s="9" t="s">
        <v>66</v>
      </c>
      <c r="F3" s="12">
        <v>0.5</v>
      </c>
      <c r="G3" s="12">
        <v>0.2</v>
      </c>
      <c r="H3" s="9">
        <v>1668</v>
      </c>
      <c r="I3" s="9">
        <v>1035</v>
      </c>
      <c r="J3" s="13">
        <f>H3-I3</f>
        <v>633</v>
      </c>
      <c r="K3">
        <f>AVERAGE(3,3,0,0)</f>
        <v>1.5</v>
      </c>
      <c r="L3">
        <f>AVERAGE(1,0,0,3)</f>
        <v>1</v>
      </c>
      <c r="M3" s="13">
        <f>K3-L3</f>
        <v>0.5</v>
      </c>
      <c r="N3">
        <f>AVERAGE(2,4,1,0)</f>
        <v>1.75</v>
      </c>
      <c r="O3">
        <f>AVERAGE(1,0,1,2)</f>
        <v>1</v>
      </c>
      <c r="P3" s="13">
        <f>N3-O3</f>
        <v>0.75</v>
      </c>
      <c r="Q3">
        <f>- AVERAGE(1,1,3,5)</f>
        <v>-2.5</v>
      </c>
      <c r="R3">
        <f>- AVERAGE(1,4,5,1)</f>
        <v>-2.75</v>
      </c>
      <c r="S3" s="13">
        <f>Q3-R3</f>
        <v>0.25</v>
      </c>
      <c r="T3">
        <f>AVERAGE(0.3,0.5,0.6,0.7)</f>
        <v>0.52499999999999991</v>
      </c>
      <c r="U3">
        <f>AVERAGE(0.1,0.3,0.1,0.3)</f>
        <v>0.2</v>
      </c>
      <c r="V3" s="17">
        <f>IF(AND(T3-U3&gt;-0.2,T3-U3&lt;0.2),0,IF(T3-U3&gt;0.2,1,2))</f>
        <v>1</v>
      </c>
      <c r="W3">
        <f>AVERAGE(0.7,0.8,0.8,0.5)</f>
        <v>0.7</v>
      </c>
      <c r="X3">
        <f>AVERAGE(0.5,0.4,0.4,0.6)</f>
        <v>0.47499999999999998</v>
      </c>
      <c r="Y3" s="17">
        <f>IF(AND(W3-X3&gt;-0.2,W3-X3&lt;0.2),0,IF(W3-X3&gt;0.2,1,2))</f>
        <v>1</v>
      </c>
      <c r="Z3" s="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user2</cp:lastModifiedBy>
  <dcterms:created xsi:type="dcterms:W3CDTF">2023-08-10T10:44:14Z</dcterms:created>
  <dcterms:modified xsi:type="dcterms:W3CDTF">2023-08-10T10:44:14Z</dcterms:modified>
</cp:coreProperties>
</file>