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mc:AlternateContent xmlns:mc="http://schemas.openxmlformats.org/markup-compatibility/2006">
    <mc:Choice Requires="x15">
      <x15ac:absPath xmlns:x15ac="http://schemas.microsoft.com/office/spreadsheetml/2010/11/ac" url="Z:\Dropbox\Remstar Computing\TR Work\SI Testing\9.1P3 Upgrade FAS2554\"/>
    </mc:Choice>
  </mc:AlternateContent>
  <bookViews>
    <workbookView xWindow="11775" yWindow="480" windowWidth="38400" windowHeight="22725" activeTab="3"/>
  </bookViews>
  <sheets>
    <sheet name="Summary" sheetId="1" r:id="rId1"/>
    <sheet name="Information" sheetId="2" r:id="rId2"/>
    <sheet name="Environment" sheetId="8" r:id="rId3"/>
    <sheet name="SI Hardware Testing" sheetId="4" r:id="rId4"/>
    <sheet name="SI ONTAP Testing" sheetId="9" r:id="rId5"/>
    <sheet name="OCUM Events" sheetId="11" r:id="rId6"/>
    <sheet name="SI ONTAP Upgrade Testing" sheetId="10" r:id="rId7"/>
  </sheets>
  <externalReferences>
    <externalReference r:id="rId8"/>
  </externalReferences>
  <definedNames>
    <definedName name="_xlnm._FilterDatabase" localSheetId="5" hidden="1">'OCUM Events'!$A$1:$J$31</definedName>
    <definedName name="_xlnm._FilterDatabase" localSheetId="3" hidden="1">'SI Hardware Testing'!$A$12:$I$49</definedName>
    <definedName name="_xlnm._FilterDatabase" localSheetId="4" hidden="1">'SI ONTAP Testing'!$A$12:$I$56</definedName>
    <definedName name="_xlnm._FilterDatabase" localSheetId="6" hidden="1">'SI ONTAP Upgrade Testing'!$A$12:$I$26</definedName>
    <definedName name="Current" localSheetId="4">'SI ONTAP Testing'!#REF!</definedName>
    <definedName name="Current" localSheetId="6">'SI ONTAP Upgrade Testing'!#REF!</definedName>
    <definedName name="Current">'SI Hardware Testing'!#REF!</definedName>
    <definedName name="EATT" localSheetId="4">'SI ONTAP Testing'!#REF!</definedName>
    <definedName name="EATT" localSheetId="6">'SI ONTAP Upgrade Testing'!#REF!</definedName>
    <definedName name="EATT">'SI Hardware Testing'!#REF!</definedName>
    <definedName name="MENU" localSheetId="4">'SI ONTAP Testing'!$L$23:$L$27</definedName>
    <definedName name="MENU" localSheetId="6">'SI ONTAP Upgrade Testing'!$L$14:$L$18</definedName>
    <definedName name="MENU">'OCUM Events'!$N$7:$N$11</definedName>
    <definedName name="Severity">[1]Utility!$A$1:$A$5</definedName>
    <definedName name="SourceType">[1]Utility!$B$1:$B$4</definedName>
    <definedName name="SP">Summary!$C$47</definedName>
    <definedName name="Status" localSheetId="4">'SI ONTAP Testing'!#REF!</definedName>
    <definedName name="Status" localSheetId="6">'SI ONTAP Upgrade Testing'!#REF!</definedName>
    <definedName name="Status">'SI Hardware Testing'!#REF!</definedName>
    <definedName name="StorageType">[1]Utility!$E$1:$E$8</definedName>
    <definedName name="Upgrade">'SI Hardware Testing'!#REF!</definedName>
  </definedNames>
  <calcPr calcId="171027" concurrentCalc="0"/>
</workbook>
</file>

<file path=xl/calcChain.xml><?xml version="1.0" encoding="utf-8"?>
<calcChain xmlns="http://schemas.openxmlformats.org/spreadsheetml/2006/main">
  <c r="H44" i="1" l="1"/>
  <c r="H37" i="1"/>
  <c r="G44" i="1"/>
  <c r="F44" i="1"/>
  <c r="E44" i="1"/>
  <c r="D44" i="1"/>
  <c r="C44" i="1"/>
  <c r="I37" i="1"/>
  <c r="I12" i="1"/>
  <c r="G37" i="1"/>
  <c r="F37" i="1"/>
  <c r="E37" i="1"/>
  <c r="D37" i="1"/>
  <c r="C37" i="1"/>
  <c r="H30" i="1"/>
  <c r="G30" i="1"/>
  <c r="F30" i="1"/>
  <c r="E30" i="1"/>
  <c r="D30" i="1"/>
  <c r="C30" i="1"/>
  <c r="H29" i="1"/>
  <c r="G29" i="1"/>
  <c r="F29" i="1"/>
  <c r="E29" i="1"/>
  <c r="D29" i="1"/>
  <c r="C29" i="1"/>
  <c r="H28" i="1"/>
  <c r="G28" i="1"/>
  <c r="F28" i="1"/>
  <c r="E28" i="1"/>
  <c r="D28" i="1"/>
  <c r="C28" i="1"/>
  <c r="H27" i="1"/>
  <c r="G27" i="1"/>
  <c r="F27" i="1"/>
  <c r="E27" i="1"/>
  <c r="D27" i="1"/>
  <c r="C27" i="1"/>
  <c r="H26" i="1"/>
  <c r="G26" i="1"/>
  <c r="F26" i="1"/>
  <c r="E26" i="1"/>
  <c r="D26" i="1"/>
  <c r="C26" i="1"/>
  <c r="H25" i="1"/>
  <c r="G25" i="1"/>
  <c r="F25" i="1"/>
  <c r="E25" i="1"/>
  <c r="D25" i="1"/>
  <c r="C25" i="1"/>
  <c r="H24" i="1"/>
  <c r="G24" i="1"/>
  <c r="F24" i="1"/>
  <c r="E24" i="1"/>
  <c r="D24" i="1"/>
  <c r="C24" i="1"/>
  <c r="I20" i="1"/>
  <c r="H23" i="1"/>
  <c r="G23" i="1"/>
  <c r="F23" i="1"/>
  <c r="E23" i="1"/>
  <c r="D23" i="1"/>
  <c r="C23" i="1"/>
  <c r="H22" i="1"/>
  <c r="H21" i="1"/>
  <c r="G22" i="1"/>
  <c r="F22" i="1"/>
  <c r="E22" i="1"/>
  <c r="D22" i="1"/>
  <c r="C22" i="1"/>
  <c r="D21" i="1"/>
  <c r="G21" i="1"/>
  <c r="F21" i="1"/>
  <c r="E21" i="1"/>
  <c r="C21" i="1"/>
  <c r="H13" i="1"/>
  <c r="H12" i="1"/>
  <c r="G13" i="1"/>
  <c r="G12" i="1"/>
  <c r="F13" i="1"/>
  <c r="F12" i="1"/>
  <c r="E13" i="1"/>
  <c r="E12" i="1"/>
  <c r="C13" i="1"/>
  <c r="D13" i="1"/>
  <c r="D12" i="1"/>
  <c r="C12" i="1"/>
  <c r="I8" i="10"/>
  <c r="I44" i="1"/>
  <c r="E7" i="10"/>
  <c r="I7" i="9"/>
  <c r="E7" i="9"/>
  <c r="E7" i="4"/>
  <c r="I7" i="4"/>
</calcChain>
</file>

<file path=xl/sharedStrings.xml><?xml version="1.0" encoding="utf-8"?>
<sst xmlns="http://schemas.openxmlformats.org/spreadsheetml/2006/main" count="1776" uniqueCount="840">
  <si>
    <t>Introduction</t>
  </si>
  <si>
    <t>Document History</t>
  </si>
  <si>
    <t>Version</t>
  </si>
  <si>
    <t>Date</t>
  </si>
  <si>
    <t>Author</t>
  </si>
  <si>
    <t>Comment</t>
  </si>
  <si>
    <t>Management Overview</t>
  </si>
  <si>
    <t>Ian Daniel</t>
  </si>
  <si>
    <t>Draft</t>
  </si>
  <si>
    <t>Distribution List</t>
  </si>
  <si>
    <t>Role</t>
  </si>
  <si>
    <t>Glossary</t>
  </si>
  <si>
    <t>Term</t>
  </si>
  <si>
    <t>Definition</t>
  </si>
  <si>
    <t>Item</t>
  </si>
  <si>
    <t>ASUP</t>
  </si>
  <si>
    <t>PSU</t>
  </si>
  <si>
    <t>Ops Mgr</t>
  </si>
  <si>
    <t>FlexVol</t>
  </si>
  <si>
    <t>WAFL</t>
  </si>
  <si>
    <t>ACP</t>
  </si>
  <si>
    <t>Write Anywhere File Layout</t>
  </si>
  <si>
    <t>Flexible Volume</t>
  </si>
  <si>
    <t>Operations Manager</t>
  </si>
  <si>
    <t>Power Supply Unit</t>
  </si>
  <si>
    <t>Autosupport Email Notification (Call Home)</t>
  </si>
  <si>
    <t>Alternative Control Path</t>
  </si>
  <si>
    <t>Autosupport</t>
  </si>
  <si>
    <t>Component</t>
  </si>
  <si>
    <t>Test(s)</t>
  </si>
  <si>
    <t>Expected Outcome</t>
  </si>
  <si>
    <t>Critical, High Risk or New Technology</t>
  </si>
  <si>
    <t>Result</t>
  </si>
  <si>
    <t>Verified By</t>
  </si>
  <si>
    <t>Verified Date</t>
  </si>
  <si>
    <t>Notes</t>
  </si>
  <si>
    <t>Input Power</t>
  </si>
  <si>
    <t xml:space="preserve">NetApp array has been correctly commissioned </t>
  </si>
  <si>
    <t>C</t>
  </si>
  <si>
    <t>Standard Remote Management</t>
  </si>
  <si>
    <t>Disable autosupport for remaining tests</t>
  </si>
  <si>
    <t>Ref#</t>
  </si>
  <si>
    <t>MultiPath HA to Disks</t>
  </si>
  <si>
    <t>Check all disks have redundant connections to controller pair</t>
  </si>
  <si>
    <t>Partial Power Failure (A side)</t>
  </si>
  <si>
    <t>Remove one of the left hand side PSU cords from a  disk tray and one from a controller</t>
  </si>
  <si>
    <t>Confirm that services on both controllers are still running by using SSH on the console.  Amber light on from of array should turn on and console warning should show.</t>
  </si>
  <si>
    <t>Restore Full power (A side)</t>
  </si>
  <si>
    <t>Replace the removed power cords</t>
  </si>
  <si>
    <t>PSU should return to service. Amber light should turn off.  Console should return to status normal after a couple of minutes.</t>
  </si>
  <si>
    <t>Partial Power Failure (B side)</t>
  </si>
  <si>
    <t>Restore Full power</t>
  </si>
  <si>
    <t>Replace the removed power cord</t>
  </si>
  <si>
    <t>PSU should return to service. Both the power status should be OK.</t>
  </si>
  <si>
    <t>Reseat previously pulled disk.  Check disk is added back to array as spare, but requiring to be zero’ed</t>
  </si>
  <si>
    <t>Disk is re-added as a spare, but shows that it requires zero-ing</t>
  </si>
  <si>
    <t>Zero pulled disks</t>
  </si>
  <si>
    <t>Enable autosupport</t>
  </si>
  <si>
    <t>License Check</t>
  </si>
  <si>
    <t>Timezone</t>
  </si>
  <si>
    <t>NAPHYS-001</t>
  </si>
  <si>
    <t>NAPHYS-002</t>
  </si>
  <si>
    <t>NAPHYS-003</t>
  </si>
  <si>
    <t>NAPHYS-004</t>
  </si>
  <si>
    <t>NAPHYS-005</t>
  </si>
  <si>
    <t>NAPHYS-006</t>
  </si>
  <si>
    <t>NAPHYS-011</t>
  </si>
  <si>
    <t>NAPHYS-012</t>
  </si>
  <si>
    <t>NAPHYS-013</t>
  </si>
  <si>
    <t>NAPHYS-014</t>
  </si>
  <si>
    <t>NAPHYS-015</t>
  </si>
  <si>
    <t>NAPHYS-016</t>
  </si>
  <si>
    <t>NAPHYS-017</t>
  </si>
  <si>
    <t>NAPHYS-018</t>
  </si>
  <si>
    <t>NAPHYS-019</t>
  </si>
  <si>
    <t>NAPHYS-020</t>
  </si>
  <si>
    <t>NAPHYS-021</t>
  </si>
  <si>
    <t>NAPHYS-022</t>
  </si>
  <si>
    <t>NACFG-001</t>
  </si>
  <si>
    <t>NACFG-002</t>
  </si>
  <si>
    <t>NACFG-003</t>
  </si>
  <si>
    <t>NACFG-004</t>
  </si>
  <si>
    <t>Shelf Firmware</t>
  </si>
  <si>
    <t>Disk Firmware</t>
  </si>
  <si>
    <t>RLM Firmware</t>
  </si>
  <si>
    <t>NACFG-005</t>
  </si>
  <si>
    <t>NACFG-006</t>
  </si>
  <si>
    <t>NACFG-007</t>
  </si>
  <si>
    <t>NACFG-008</t>
  </si>
  <si>
    <t>NACFG-009</t>
  </si>
  <si>
    <t>NACFG-010</t>
  </si>
  <si>
    <t>NACFG-011</t>
  </si>
  <si>
    <t>NACFG-012</t>
  </si>
  <si>
    <t>Pass</t>
  </si>
  <si>
    <t>Fail</t>
  </si>
  <si>
    <t>N/A</t>
  </si>
  <si>
    <t>Untested</t>
  </si>
  <si>
    <t>Management Testing</t>
  </si>
  <si>
    <t>Physical Testing</t>
  </si>
  <si>
    <t>NACFG-013</t>
  </si>
  <si>
    <t>Testing Progress</t>
  </si>
  <si>
    <t>Section Complete</t>
  </si>
  <si>
    <t>Overall Tests Completed (%)</t>
  </si>
  <si>
    <t>Results Per Section</t>
  </si>
  <si>
    <t>ACP Firmware</t>
  </si>
  <si>
    <t>Check disk firmware is up to date</t>
  </si>
  <si>
    <t>Check ACP firmware on SAS shelves</t>
  </si>
  <si>
    <t>NAPHYS-007</t>
  </si>
  <si>
    <t>NAPHYS-008</t>
  </si>
  <si>
    <t>NAPHYS-009</t>
  </si>
  <si>
    <t>NAPHYS-010</t>
  </si>
  <si>
    <r>
      <t xml:space="preserve">This document is used for initial SI testing of a new version of hardware.
</t>
    </r>
    <r>
      <rPr>
        <b/>
        <sz val="10"/>
        <rFont val="Arial"/>
        <family val="2"/>
      </rPr>
      <t/>
    </r>
  </si>
  <si>
    <r>
      <t>CONFIDENTIAL INFORMATION OF THOMSON REUTERS LIMITED</t>
    </r>
    <r>
      <rPr>
        <sz val="10"/>
        <rFont val="Arial"/>
        <family val="2"/>
      </rPr>
      <t xml:space="preserve">
This document contains information proprietary to Thomson Reuters Limited, and may not be reproduced, disclosed or used in whole or in part without the express permission of Thomson Reuters Limited.
© Thomson Reuters Limited 2016
</t>
    </r>
  </si>
  <si>
    <t>D&amp;E Controller SI Tests</t>
  </si>
  <si>
    <r>
      <t xml:space="preserve">
This document specifies the SI Tests to be performed as part of the introduction of new NetApp NAS Storage. The initial tests will be carried out prior to entering into Production.
</t>
    </r>
    <r>
      <rPr>
        <b/>
        <sz val="10"/>
        <rFont val="Arial"/>
        <family val="2"/>
      </rPr>
      <t/>
    </r>
  </si>
  <si>
    <t>Overall SI Results</t>
  </si>
  <si>
    <t>File is to be stored in:</t>
  </si>
  <si>
    <t>NetApp Build</t>
  </si>
  <si>
    <t>Confirm all nodes and switches (if used) are configured as per the architecture documents.</t>
  </si>
  <si>
    <t>Check all PSUs are correctly cabled and operational</t>
  </si>
  <si>
    <t>All PSUs connected and powered on.</t>
  </si>
  <si>
    <t>Use SSH to login to all node management LIFs  and the cluster management LIF.</t>
  </si>
  <si>
    <t>SSH connectivity is established</t>
  </si>
  <si>
    <t>OOB Remote Management</t>
  </si>
  <si>
    <t>Use SSH to connect to all node SP addresses and confirm the SP is operational</t>
  </si>
  <si>
    <t>SP connectivity is established</t>
  </si>
  <si>
    <t xml:space="preserve">System Name </t>
  </si>
  <si>
    <t xml:space="preserve">Model </t>
  </si>
  <si>
    <t xml:space="preserve">Serial Number </t>
  </si>
  <si>
    <t xml:space="preserve">Disk Type(s) </t>
  </si>
  <si>
    <t xml:space="preserve">Cards Installed </t>
  </si>
  <si>
    <t xml:space="preserve">Version </t>
  </si>
  <si>
    <t>Equipment Under Test</t>
  </si>
  <si>
    <t xml:space="preserve">VLAN TAG </t>
  </si>
  <si>
    <t xml:space="preserve">Purpose </t>
  </si>
  <si>
    <t xml:space="preserve">Data </t>
  </si>
  <si>
    <t xml:space="preserve">Data and Inter Cluster Replication </t>
  </si>
  <si>
    <t>VLAN Assignments</t>
  </si>
  <si>
    <t xml:space="preserve">DNS Name </t>
  </si>
  <si>
    <t xml:space="preserve">IP Address </t>
  </si>
  <si>
    <t xml:space="preserve">DNS Domain </t>
  </si>
  <si>
    <t xml:space="preserve">int.thomsonreuters.com </t>
  </si>
  <si>
    <t>Cluster IP Assignments</t>
  </si>
  <si>
    <t xml:space="preserve">License Feature </t>
  </si>
  <si>
    <t xml:space="preserve">License Key </t>
  </si>
  <si>
    <t xml:space="preserve">Expires </t>
  </si>
  <si>
    <t xml:space="preserve">SI-AV-CDOT-01 </t>
  </si>
  <si>
    <t xml:space="preserve">10.220.177.203 </t>
  </si>
  <si>
    <t xml:space="preserve">SI-AV-CDOT-02 </t>
  </si>
  <si>
    <t xml:space="preserve">10.220.177.222 </t>
  </si>
  <si>
    <t>AV Servers</t>
  </si>
  <si>
    <t>Cluster Licenses</t>
  </si>
  <si>
    <t>DFM Server</t>
  </si>
  <si>
    <t>int.thomsonreuters.com</t>
  </si>
  <si>
    <t>OPM Server</t>
  </si>
  <si>
    <t>Invoke a test ASUP on all nodes 
(system autosupport show -node *
system autosupport history show)</t>
  </si>
  <si>
    <t>Disable autosupport.
(system autosupport modify -node * -state disable)</t>
  </si>
  <si>
    <t>Autosupport disabled
(system autosupport show -node *)</t>
  </si>
  <si>
    <t>Check Autosupport is configured on all nodes
(system autosupport invoke -node * -message TEST -type test)</t>
  </si>
  <si>
    <t>Check spare disks are available</t>
  </si>
  <si>
    <t>Ensure that there are a minimum of 2 disks in the spare pool</t>
  </si>
  <si>
    <t>Check with disk show -state spare</t>
  </si>
  <si>
    <t>Check shelf ACP configuration</t>
  </si>
  <si>
    <t>Check with node run * storage show disk –p</t>
  </si>
  <si>
    <t>Ensure ACP is fully operational</t>
  </si>
  <si>
    <t>Zero the disk(s)</t>
  </si>
  <si>
    <t>Pull out a disk that currently belongs to an aggregate and confirm spare is used.</t>
  </si>
  <si>
    <t>Disk Pull</t>
  </si>
  <si>
    <t>IFGRP Failure Test</t>
  </si>
  <si>
    <t>Check with ifgrp show -fields up-ports,down-ports</t>
  </si>
  <si>
    <t>Remove one 10GbE cable on each ifgrp and check ifgrp status. Repeat for each interface in the ifgrp</t>
  </si>
  <si>
    <t>Enable autosupport.
(system autosupport modify -node * -state enable)</t>
  </si>
  <si>
    <t>Replace pulled disk</t>
  </si>
  <si>
    <t>Mgmt port failure test</t>
  </si>
  <si>
    <t>Identify port used by cluster mgmt lif and remove that cable.
(net int show -role cluster-mgmt)</t>
  </si>
  <si>
    <t>Cluster mgmt fails over to another node.
(net int show -role cluster-mgmt)</t>
  </si>
  <si>
    <r>
      <t xml:space="preserve">Do not run this test on the same disk shelf </t>
    </r>
    <r>
      <rPr>
        <sz val="10"/>
        <rFont val="Arial"/>
        <family val="2"/>
      </rPr>
      <t xml:space="preserve">
Remove one of the right hand side PSU cords from a  disk tray and one from a controller</t>
    </r>
  </si>
  <si>
    <t>Cluster Interconnect Test</t>
  </si>
  <si>
    <t>Identify cluster interconnect ports. Remove one of the cables from one of the nodes cluster interconnect ports.
(net int show -role cluster)</t>
  </si>
  <si>
    <t xml:space="preserve">Check status of cluster and interfaces. </t>
  </si>
  <si>
    <t xml:space="preserve">Remove one of the switch PSU cables </t>
  </si>
  <si>
    <t>Switch remains operational. Switch status on cluster shows PSU failed.
(system health cluster-switch show)</t>
  </si>
  <si>
    <t>Replace removed power cable</t>
  </si>
  <si>
    <t>PSU returns to service and status is updated</t>
  </si>
  <si>
    <r>
      <t xml:space="preserve">Switch PSU test 
</t>
    </r>
    <r>
      <rPr>
        <b/>
        <sz val="10"/>
        <color rgb="FFFF0000"/>
        <rFont val="Arial"/>
        <family val="2"/>
      </rPr>
      <t>(If switches are used)</t>
    </r>
  </si>
  <si>
    <r>
      <t xml:space="preserve">Switch Restore Full Power
</t>
    </r>
    <r>
      <rPr>
        <b/>
        <sz val="10"/>
        <color rgb="FFFF0000"/>
        <rFont val="Arial"/>
        <family val="2"/>
      </rPr>
      <t>(If switches are used)</t>
    </r>
  </si>
  <si>
    <t>Hardware Configuration</t>
  </si>
  <si>
    <t>Hardware Physical</t>
  </si>
  <si>
    <t>NetApp Checklist - Hardware Testing and Configuration</t>
  </si>
  <si>
    <t>Check licenses are installed</t>
  </si>
  <si>
    <t>Run command "license show" and check all licenses installed are correct i.e. no Flexclone on primary cluster.</t>
  </si>
  <si>
    <t>Check the timezone is correct</t>
  </si>
  <si>
    <t>Run command “timezone” this should return local timezone</t>
  </si>
  <si>
    <t>Firmware Version</t>
  </si>
  <si>
    <t>Check the version of all firmware</t>
  </si>
  <si>
    <t>Run command "version -diag ". Should be running versions of ONTAP as specified in the SI test requirement plus all latest versions of BIOS and firmware.</t>
  </si>
  <si>
    <t>Run command storage shelf show -fields module-fw-revision and check all shelves have current firmware installed
Details available at: http://now.netapp.com</t>
  </si>
  <si>
    <t>Check the version of  shelf firmware</t>
  </si>
  <si>
    <r>
      <t>Run command storage shelf acp module show -fields firmware-version</t>
    </r>
    <r>
      <rPr>
        <b/>
        <sz val="10"/>
        <rFont val="Arial"/>
        <family val="2"/>
      </rPr>
      <t xml:space="preserve"> </t>
    </r>
    <r>
      <rPr>
        <sz val="10"/>
        <rFont val="Arial"/>
        <family val="2"/>
      </rPr>
      <t xml:space="preserve">and check all ACP have current firmware installed.
Details available at: http://now.netapp.com
</t>
    </r>
  </si>
  <si>
    <r>
      <t xml:space="preserve">Run command system service-processor show </t>
    </r>
    <r>
      <rPr>
        <b/>
        <sz val="10"/>
        <rFont val="Arial"/>
        <family val="2"/>
      </rPr>
      <t xml:space="preserve"> </t>
    </r>
    <r>
      <rPr>
        <sz val="10"/>
        <rFont val="Arial"/>
        <family val="2"/>
      </rPr>
      <t xml:space="preserve">and check version of firmware installed
Details available at: http://now.netapp.com
</t>
    </r>
  </si>
  <si>
    <t>Check SP firmware</t>
  </si>
  <si>
    <t>Connect to switches and check switch firmware is correct version</t>
  </si>
  <si>
    <r>
      <t xml:space="preserve">Switch Firmware
</t>
    </r>
    <r>
      <rPr>
        <b/>
        <sz val="10"/>
        <color rgb="FFFF0000"/>
        <rFont val="Arial"/>
        <family val="2"/>
      </rPr>
      <t>(If switches are used)</t>
    </r>
  </si>
  <si>
    <t>Configuration Checks</t>
  </si>
  <si>
    <t xml:space="preserve">Cluster Name: </t>
  </si>
  <si>
    <t>CDOT Version:</t>
  </si>
  <si>
    <t>Cluster Name</t>
  </si>
  <si>
    <t xml:space="preserve">Run show version command and check firmware is at correct release.
Details available at: http://now.netapp.com
</t>
  </si>
  <si>
    <t>Cluster  testing</t>
  </si>
  <si>
    <t>NAMGMT-001</t>
  </si>
  <si>
    <t>NAMGMT-002</t>
  </si>
  <si>
    <t>NAMGMT-003</t>
  </si>
  <si>
    <t>NAMGMT-004</t>
  </si>
  <si>
    <t>NAMGMT-005</t>
  </si>
  <si>
    <t>NAMGMT-006</t>
  </si>
  <si>
    <t>NAMGMT-007</t>
  </si>
  <si>
    <t>NAMGMT-008</t>
  </si>
  <si>
    <t>NAMGMT-009</t>
  </si>
  <si>
    <t>NAMGMT-010</t>
  </si>
  <si>
    <t>NACLUS-001</t>
  </si>
  <si>
    <t>NACLUS-002</t>
  </si>
  <si>
    <t>NACLUS-003</t>
  </si>
  <si>
    <t>NACLUS-004</t>
  </si>
  <si>
    <t>NACLUS-005</t>
  </si>
  <si>
    <t>NACLUS-006</t>
  </si>
  <si>
    <t>NACLUS-007</t>
  </si>
  <si>
    <t>NFS  testing</t>
  </si>
  <si>
    <t>NANFS-001</t>
  </si>
  <si>
    <t>NANFS-002</t>
  </si>
  <si>
    <t>NANFS-003</t>
  </si>
  <si>
    <t>NANFS-004</t>
  </si>
  <si>
    <t>NANFS-005</t>
  </si>
  <si>
    <t>CIFS Testing</t>
  </si>
  <si>
    <t>ISCSI Testing</t>
  </si>
  <si>
    <t>ONTAP Management</t>
  </si>
  <si>
    <t>ONTAP Cluster</t>
  </si>
  <si>
    <t>ONTAP NFS</t>
  </si>
  <si>
    <t>ONTAP CIFS</t>
  </si>
  <si>
    <t>ONTAP ISCSI</t>
  </si>
  <si>
    <t>NetApp Checklist - ONTAP Testing</t>
  </si>
  <si>
    <t>Automation Testing</t>
  </si>
  <si>
    <t>ONTAP Automation</t>
  </si>
  <si>
    <t>Network Testing</t>
  </si>
  <si>
    <t>ONTAP Network</t>
  </si>
  <si>
    <t>NANET-001</t>
  </si>
  <si>
    <t>NANET-002</t>
  </si>
  <si>
    <t>NANET-003</t>
  </si>
  <si>
    <t>NANET-004</t>
  </si>
  <si>
    <t>NANET-005</t>
  </si>
  <si>
    <t>NANET-006</t>
  </si>
  <si>
    <t>NANET-007</t>
  </si>
  <si>
    <t>NANET-008</t>
  </si>
  <si>
    <t>NANET-009</t>
  </si>
  <si>
    <t>NANET-010</t>
  </si>
  <si>
    <t>D&amp;E SI Tests</t>
  </si>
  <si>
    <t>Run show running- config command and check the config is correct.</t>
  </si>
  <si>
    <t>Connect to switches and check the running config</t>
  </si>
  <si>
    <t>Connect to switches and check ports are up</t>
  </si>
  <si>
    <t>Connect to switch and check port channel configuration is correct</t>
  </si>
  <si>
    <t>Run show port- channel 3/1 command and check output</t>
  </si>
  <si>
    <t>Run show port all command and check output</t>
  </si>
  <si>
    <r>
      <t xml:space="preserve">Port Channel
</t>
    </r>
    <r>
      <rPr>
        <b/>
        <sz val="10"/>
        <color rgb="FFFF0000"/>
        <rFont val="Arial"/>
        <family val="2"/>
      </rPr>
      <t>(If switches are used)</t>
    </r>
  </si>
  <si>
    <r>
      <t xml:space="preserve">Interconnects
</t>
    </r>
    <r>
      <rPr>
        <b/>
        <sz val="10"/>
        <color rgb="FFFF0000"/>
        <rFont val="Arial"/>
        <family val="2"/>
      </rPr>
      <t>(If switches are used)</t>
    </r>
  </si>
  <si>
    <r>
      <t xml:space="preserve">Switch Configuration
</t>
    </r>
    <r>
      <rPr>
        <b/>
        <sz val="10"/>
        <color rgb="FFFF0000"/>
        <rFont val="Arial"/>
        <family val="2"/>
      </rPr>
      <t>(If switches are used)</t>
    </r>
  </si>
  <si>
    <t>Check cluster MTU settings are correct</t>
  </si>
  <si>
    <t>Check IFGRPs are correct</t>
  </si>
  <si>
    <t>All IFGRPs are LACP and have either 2 or 4 members in them</t>
  </si>
  <si>
    <t>Run fgrp show -fields up-ports,down-ports</t>
  </si>
  <si>
    <t>vserver migrates to  another node and  services remain up.</t>
  </si>
  <si>
    <r>
      <t xml:space="preserve">Manually initiate failover  between cluster nodes.  Time failover. Check the  virtual names/aliases for  correctness. 
</t>
    </r>
    <r>
      <rPr>
        <b/>
        <sz val="10"/>
        <color rgb="FFFF0000"/>
        <rFont val="Arial"/>
        <family val="2"/>
      </rPr>
      <t xml:space="preserve">NOTE: </t>
    </r>
    <r>
      <rPr>
        <sz val="10"/>
        <rFont val="Arial"/>
        <family val="2"/>
      </rPr>
      <t>Ensure NFS and CIFS clients are accessing volumes during test to ensure service continuity criteria are tested properly.</t>
    </r>
  </si>
  <si>
    <t>Cluster HA</t>
  </si>
  <si>
    <r>
      <t xml:space="preserve">Initiate failover by powering  off one cluster node.  Time  failover and record in notes.   
</t>
    </r>
    <r>
      <rPr>
        <b/>
        <sz val="10"/>
        <color rgb="FFFF0000"/>
        <rFont val="Arial"/>
        <family val="2"/>
      </rPr>
      <t xml:space="preserve">NOTE: </t>
    </r>
    <r>
      <rPr>
        <sz val="10"/>
        <rFont val="Arial"/>
        <family val="2"/>
      </rPr>
      <t xml:space="preserve">Ensure NFS and CIFS clients are accessing volumes during test to ensure service continuity criteria are tested properly. </t>
    </r>
  </si>
  <si>
    <r>
      <t xml:space="preserve">Manually initiate giveback  between cluster nodes.  Time giveback and record in  notes. 
</t>
    </r>
    <r>
      <rPr>
        <b/>
        <sz val="10"/>
        <color rgb="FFFF0000"/>
        <rFont val="Arial"/>
        <family val="2"/>
      </rPr>
      <t>NOTE:</t>
    </r>
    <r>
      <rPr>
        <sz val="10"/>
        <rFont val="Arial"/>
        <family val="2"/>
      </rPr>
      <t xml:space="preserve"> Ensure NFS and CIFS clients are accessing volumes during test to ensure service continuity criteria are tested properly. 
</t>
    </r>
  </si>
  <si>
    <t xml:space="preserve">vserver migrates to  original node and  services remain up. </t>
  </si>
  <si>
    <t xml:space="preserve"> Controller starts and  joins cluster. Services  are resumed. </t>
  </si>
  <si>
    <t xml:space="preserve">Power on the controller. </t>
  </si>
  <si>
    <t xml:space="preserve">Error is generated and  cluster continues to  function 
ASUP is generated </t>
  </si>
  <si>
    <t>Cluster Networking</t>
  </si>
  <si>
    <r>
      <t xml:space="preserve">Power off switch 
</t>
    </r>
    <r>
      <rPr>
        <b/>
        <sz val="10"/>
        <color rgb="FFFF0000"/>
        <rFont val="Arial"/>
        <family val="2"/>
      </rPr>
      <t>NOTE:</t>
    </r>
    <r>
      <rPr>
        <sz val="10"/>
        <rFont val="Arial"/>
        <family val="2"/>
      </rPr>
      <t xml:space="preserve"> Ensure NFS and CIFS clients are accessing volumes during test to ensure service continuity criteria are tested properly. </t>
    </r>
  </si>
  <si>
    <t>These checks are to verify that the NetApp is functioning as expected. If an error occurs make a note of it in the Notes field for the test.</t>
  </si>
  <si>
    <r>
      <t xml:space="preserve">Power on switch 
</t>
    </r>
    <r>
      <rPr>
        <b/>
        <sz val="10"/>
        <color rgb="FFFF0000"/>
        <rFont val="Arial"/>
        <family val="2"/>
      </rPr>
      <t>NOTE:</t>
    </r>
    <r>
      <rPr>
        <sz val="10"/>
        <rFont val="Arial"/>
        <family val="2"/>
      </rPr>
      <t xml:space="preserve"> Ensure NFS and CIFS c lients are accessing volumes during test to ensure service continuity criteria are tested properly. </t>
    </r>
  </si>
  <si>
    <t>Message generated  and interconnect is  restored. Cluster  continues to function</t>
  </si>
  <si>
    <t>Test ‘vol move’  functionality  and verify data  can still be  written to  volume while move is in progress.</t>
  </si>
  <si>
    <t xml:space="preserve">Vol move successful and data is written during transition </t>
  </si>
  <si>
    <t xml:space="preserve">Initiate SSH session to cluster and login </t>
  </si>
  <si>
    <t xml:space="preserve">Initiate telnet session to controller and login </t>
  </si>
  <si>
    <t>Cluster Management</t>
  </si>
  <si>
    <t>Login to OnCommand server and add controller</t>
  </si>
  <si>
    <t xml:space="preserve">View configuration in OnCommand </t>
  </si>
  <si>
    <t xml:space="preserve">Check controller traps are getting to OnCommand </t>
  </si>
  <si>
    <t xml:space="preserve">Check Parser with EMAT </t>
  </si>
  <si>
    <t>Test access to the system via SSH to each node interface using public key</t>
  </si>
  <si>
    <t>SPI Testing Browser Access</t>
  </si>
  <si>
    <t>Admin scripts run against vserver and use public key</t>
  </si>
  <si>
    <t>Access with public key succeeds and no password required</t>
  </si>
  <si>
    <t>EMAT gets cluster events</t>
  </si>
  <si>
    <t>OCUM has events for cluster and nodes</t>
  </si>
  <si>
    <t>OCUM shows correct cluster configuration</t>
  </si>
  <si>
    <t>OCUM addition of controller succeeds</t>
  </si>
  <si>
    <t>Telnet session fails</t>
  </si>
  <si>
    <t>SSH session works</t>
  </si>
  <si>
    <t>Initiate system manager session to controller</t>
  </si>
  <si>
    <t>https://cluster-mgmt-ip system manager session works and cluster is manageable</t>
  </si>
  <si>
    <t>Access to https://mgmt-ip/spi successful and logs visible</t>
  </si>
  <si>
    <t>Run command “disk zerospares” 
Ensure disks show as zeroing using disk show -state zeroing</t>
  </si>
  <si>
    <t>Check for failed disk and aggregate reconstruction with aggr show -fields raidstatus</t>
  </si>
  <si>
    <t>Cluster IP Space</t>
  </si>
  <si>
    <t>Check IP Spaces are configured correctly</t>
  </si>
  <si>
    <t>There should be a minimum of 2 IP Spaces</t>
  </si>
  <si>
    <t>Cluster Broadcast Domain</t>
  </si>
  <si>
    <t xml:space="preserve">Check Broadcast domains are correct </t>
  </si>
  <si>
    <r>
      <t xml:space="preserve">There should be a broadcast domain per IP Space
</t>
    </r>
    <r>
      <rPr>
        <b/>
        <sz val="10"/>
        <color rgb="FFFF0000"/>
        <rFont val="Arial"/>
        <family val="2"/>
      </rPr>
      <t>Note:</t>
    </r>
    <r>
      <rPr>
        <sz val="10"/>
        <rFont val="Arial"/>
        <family val="2"/>
      </rPr>
      <t xml:space="preserve"> For non-management Broadcast Domains only the vlan interfaces should be present i.e. ifgrp-name-vlanid </t>
    </r>
  </si>
  <si>
    <t>Check failover groups are correct</t>
  </si>
  <si>
    <r>
      <t xml:space="preserve">Failover groups are correctly showing only the relevant interfaces
</t>
    </r>
    <r>
      <rPr>
        <b/>
        <sz val="10"/>
        <color rgb="FFFF0000"/>
        <rFont val="Arial"/>
        <family val="2"/>
      </rPr>
      <t>Note:</t>
    </r>
    <r>
      <rPr>
        <sz val="10"/>
        <rFont val="Arial"/>
        <family val="2"/>
      </rPr>
      <t xml:space="preserve"> this is defined by the broadcast domains by default.</t>
    </r>
  </si>
  <si>
    <t>Cluster ICLs</t>
  </si>
  <si>
    <t>ICLs created</t>
  </si>
  <si>
    <r>
      <t xml:space="preserve">Create ICLs for the cluster in the relevant Broadcast domain 
</t>
    </r>
    <r>
      <rPr>
        <b/>
        <sz val="10"/>
        <color rgb="FFFF0000"/>
        <rFont val="Arial"/>
        <family val="2"/>
      </rPr>
      <t xml:space="preserve">Note: </t>
    </r>
    <r>
      <rPr>
        <sz val="10"/>
        <rFont val="Arial"/>
        <family val="2"/>
      </rPr>
      <t>The backup cluster will need to have the same IP Spaces and broadcast domains defined in order to peer with this cluster properly.</t>
    </r>
  </si>
  <si>
    <t>Cluster Dual Homing</t>
  </si>
  <si>
    <t>Create a second IP Space and broadcast domain for the new ifgrp</t>
  </si>
  <si>
    <t>IP Space and broadcast domain created</t>
  </si>
  <si>
    <r>
      <t xml:space="preserve">Create ICLs for the cluster in the new Broadcast domain 
</t>
    </r>
    <r>
      <rPr>
        <b/>
        <sz val="10"/>
        <color rgb="FFFF0000"/>
        <rFont val="Arial"/>
        <family val="2"/>
      </rPr>
      <t xml:space="preserve">Note: </t>
    </r>
    <r>
      <rPr>
        <sz val="10"/>
        <rFont val="Arial"/>
        <family val="2"/>
      </rPr>
      <t>The backup cluster will need to have the same IP Spaces and broadcast domains defined in order to peer with this cluster properly.</t>
    </r>
  </si>
  <si>
    <t>Create cluster peer relationship to backup cluster using correct IP address for IP Space and Broadcast Domain.</t>
  </si>
  <si>
    <t>Peering successful</t>
  </si>
  <si>
    <t>Create cluster peer relationship to backup cluster using correct IP address for new IP Space and Broadcast Domain.</t>
  </si>
  <si>
    <t>Cluster Peering</t>
  </si>
  <si>
    <t xml:space="preserve">Mount exported volume from vserver </t>
  </si>
  <si>
    <t xml:space="preserve">Mount volume from vserver onto client not in export </t>
  </si>
  <si>
    <t xml:space="preserve">Write file as root onto volume exported with root access </t>
  </si>
  <si>
    <t xml:space="preserve">Write file onto volume exported with no root access as root </t>
  </si>
  <si>
    <r>
      <t xml:space="preserve">Migrate data LIF used for  NFS to alternate node  whilst volume is mounted  and files are being written   
</t>
    </r>
    <r>
      <rPr>
        <b/>
        <sz val="10"/>
        <color rgb="FFFF0000"/>
        <rFont val="Arial"/>
        <family val="2"/>
      </rPr>
      <t xml:space="preserve">
NOTE:</t>
    </r>
    <r>
      <rPr>
        <sz val="10"/>
        <rFont val="Arial"/>
        <family val="2"/>
      </rPr>
      <t xml:space="preserve"> Ensure NFS clients are accessing volumes during test to ensure service continuity criteria are tested properly. </t>
    </r>
  </si>
  <si>
    <t xml:space="preserve">Files are written, no  errors or corruption  seen. </t>
  </si>
  <si>
    <t xml:space="preserve">File write fails </t>
  </si>
  <si>
    <t xml:space="preserve">File written </t>
  </si>
  <si>
    <t xml:space="preserve">Mount access denied </t>
  </si>
  <si>
    <t xml:space="preserve">Volume mounts  successfully </t>
  </si>
  <si>
    <t xml:space="preserve">Mount CIFS share from vserver </t>
  </si>
  <si>
    <t xml:space="preserve">Write file as authorised user onto share </t>
  </si>
  <si>
    <t xml:space="preserve">Write file onto share as unauthorised user </t>
  </si>
  <si>
    <r>
      <t xml:space="preserve">Migrate data LIF used for  CIFS to alternate node  whilst share is mounted  and files are being written 
</t>
    </r>
    <r>
      <rPr>
        <b/>
        <sz val="10"/>
        <color rgb="FFFF0000"/>
        <rFont val="Arial"/>
        <family val="2"/>
      </rPr>
      <t>NOTE:</t>
    </r>
    <r>
      <rPr>
        <sz val="10"/>
        <rFont val="Arial"/>
        <family val="2"/>
      </rPr>
      <t xml:space="preserve"> Ensure CIFS clients are accessing volumes during test to ensure service continuity criteria are tested properly. </t>
    </r>
  </si>
  <si>
    <t xml:space="preserve">Share mounts  successfully </t>
  </si>
  <si>
    <t>Generic NFS</t>
  </si>
  <si>
    <t>Generic CIFS</t>
  </si>
  <si>
    <t xml:space="preserve">Create domain tunnel if none exists </t>
  </si>
  <si>
    <t>Create AV read only role if it does not exist.</t>
  </si>
  <si>
    <t>Create AV Domain Account entry if none exists</t>
  </si>
  <si>
    <t>Create AV pool if none exists</t>
  </si>
  <si>
    <t>Ensure AV pool is available on cluster</t>
  </si>
  <si>
    <t>Associate CIFS vserver with vscan pool</t>
  </si>
  <si>
    <t>Disable mandatory scanning</t>
  </si>
  <si>
    <t>Write test virus file into share mapped to Windows server</t>
  </si>
  <si>
    <t>Stop AV Services on Trend server(s)</t>
  </si>
  <si>
    <t>Write test virus file into share</t>
  </si>
  <si>
    <t>Start AV Services on Trend server(s).</t>
  </si>
  <si>
    <t>Access test virus file on share</t>
  </si>
  <si>
    <t>Domain tunnel available</t>
  </si>
  <si>
    <t>Role available</t>
  </si>
  <si>
    <t>Account available</t>
  </si>
  <si>
    <t>Pool available</t>
  </si>
  <si>
    <t xml:space="preserve">Pool exists </t>
  </si>
  <si>
    <t>Vserver associated with pool</t>
  </si>
  <si>
    <t xml:space="preserve">Mandatory scanning disabled </t>
  </si>
  <si>
    <t>Virus file cleaned and event generated</t>
  </si>
  <si>
    <t>Services stopped</t>
  </si>
  <si>
    <t>File written to share</t>
  </si>
  <si>
    <t>Services startted</t>
  </si>
  <si>
    <t>File cleaned and event generated</t>
  </si>
  <si>
    <t>Mount LUN from vserver</t>
  </si>
  <si>
    <t>Mount LUN from vserver onto client not in igroup</t>
  </si>
  <si>
    <t>Create filesystem on LUN</t>
  </si>
  <si>
    <t>Write file onto LUN</t>
  </si>
  <si>
    <r>
      <t xml:space="preserve">Migrate volume to alternate node whilst LUN is mounted and files are being written
</t>
    </r>
    <r>
      <rPr>
        <b/>
        <sz val="10"/>
        <color rgb="FFFF0000"/>
        <rFont val="Arial"/>
        <family val="2"/>
      </rPr>
      <t>NOTE:</t>
    </r>
    <r>
      <rPr>
        <sz val="10"/>
        <rFont val="Arial"/>
        <family val="2"/>
      </rPr>
      <t xml:space="preserve"> Ensure ISCSI clients are accessing LUNs during test to ensure service continuity criteria are tested properly.</t>
    </r>
  </si>
  <si>
    <t>Files are written, no errors or corruption seen..</t>
  </si>
  <si>
    <t>File write succeeds</t>
  </si>
  <si>
    <t>Filesystem created</t>
  </si>
  <si>
    <t>Mount request fails</t>
  </si>
  <si>
    <t>Mount succeeds</t>
  </si>
  <si>
    <t>Run WISP workflow</t>
  </si>
  <si>
    <t xml:space="preserve">Run ESX workflow </t>
  </si>
  <si>
    <t xml:space="preserve">Run LION workflow </t>
  </si>
  <si>
    <t xml:space="preserve">Run Vserver Only workflow </t>
  </si>
  <si>
    <t>N</t>
  </si>
  <si>
    <t>NetApp SI Upgrade Testing</t>
  </si>
  <si>
    <t>Overall SI Upgrade Test Results</t>
  </si>
  <si>
    <t>ONTAP Upgrade Testing</t>
  </si>
  <si>
    <t>NAUPGD-001</t>
  </si>
  <si>
    <t>NAUPGD-002</t>
  </si>
  <si>
    <t>NAUPGD-003</t>
  </si>
  <si>
    <t>NAUPGD-004</t>
  </si>
  <si>
    <t>NAUPGD-005</t>
  </si>
  <si>
    <t>NAUPGD-006</t>
  </si>
  <si>
    <t>NAUPGD-007</t>
  </si>
  <si>
    <t>NAUPGD-008</t>
  </si>
  <si>
    <t>NAUPGD-009</t>
  </si>
  <si>
    <t>NAUPGD-010</t>
  </si>
  <si>
    <t>NAUPGD-011</t>
  </si>
  <si>
    <t>NAUPGD-012</t>
  </si>
  <si>
    <t>NAUPGD-013</t>
  </si>
  <si>
    <t>NAUPGD-014</t>
  </si>
  <si>
    <t>NAUPGD-015</t>
  </si>
  <si>
    <t>NAUPGD-016</t>
  </si>
  <si>
    <t>NAUPGD-017</t>
  </si>
  <si>
    <t>NAUPGD-018</t>
  </si>
  <si>
    <t>NAUPGD-019</t>
  </si>
  <si>
    <t>NAUPGD-020</t>
  </si>
  <si>
    <t>NAUPGD-021</t>
  </si>
  <si>
    <t>NAUPGD-022</t>
  </si>
  <si>
    <t>NAUPGD-023</t>
  </si>
  <si>
    <t>NAUPGD-024</t>
  </si>
  <si>
    <t>NAUPGD-025</t>
  </si>
  <si>
    <t>NetApp SI Hardware Testing</t>
  </si>
  <si>
    <t>NetApp SI ONTAP Testing</t>
  </si>
  <si>
    <t>Workflow completes without error and vserver is created in correct IP Space/Broadcast domain</t>
  </si>
  <si>
    <t>Upgrade Advisor</t>
  </si>
  <si>
    <t>Generic ISCSI</t>
  </si>
  <si>
    <t>Generic Automation</t>
  </si>
  <si>
    <t>CIFS AV</t>
  </si>
  <si>
    <t>Run Upgrade Advisor Report For Cluster</t>
  </si>
  <si>
    <t>Upgrade Advisor Report Generated</t>
  </si>
  <si>
    <t>Pre-Upgrade</t>
  </si>
  <si>
    <t>Ensure all vservers have a DNS server configured and it is reachable</t>
  </si>
  <si>
    <t>DNS configured and reachable</t>
  </si>
  <si>
    <t>Check auto-giveback is disabled on all nodes</t>
  </si>
  <si>
    <t>Option disabled</t>
  </si>
  <si>
    <t>ONTAP Upgrade</t>
  </si>
  <si>
    <t>Perform Upgrade Steps</t>
  </si>
  <si>
    <t>Upgrade succeeds and all nodes updated</t>
  </si>
  <si>
    <t>Post-Upgrade</t>
  </si>
  <si>
    <t>LIFs removed</t>
  </si>
  <si>
    <t>IP Spaces</t>
  </si>
  <si>
    <t>Check only Default IP Space is present</t>
  </si>
  <si>
    <t>IP Space present and all interfaces resident within it</t>
  </si>
  <si>
    <t>Broadcast Domains</t>
  </si>
  <si>
    <t>Check vservers online</t>
  </si>
  <si>
    <t>Vservers all online and serving data</t>
  </si>
  <si>
    <t>Check clients for errors</t>
  </si>
  <si>
    <t>All clients working as normal (excludes CIFS) and no issues seen during upgrade.</t>
  </si>
  <si>
    <t>Client Checks</t>
  </si>
  <si>
    <t>Networking</t>
  </si>
  <si>
    <t>Check routes are correct on vservers</t>
  </si>
  <si>
    <t xml:space="preserve">All routes are in place </t>
  </si>
  <si>
    <t>Routing</t>
  </si>
  <si>
    <t xml:space="preserve">Ensure all routes are correctly added to vservers </t>
  </si>
  <si>
    <t>Routes are present and a server on a different subnet can be pinged</t>
  </si>
  <si>
    <t>NAS Allocation</t>
  </si>
  <si>
    <t>NAS Volume Create</t>
  </si>
  <si>
    <t>NAS Volume Deduplication Enable</t>
  </si>
  <si>
    <t>NFS Export Create</t>
  </si>
  <si>
    <t>NFS Export Add/Remove Permissions</t>
  </si>
  <si>
    <t>NAS Volume Offline/Resize/Delete</t>
  </si>
  <si>
    <t>NAS Qtree Create</t>
  </si>
  <si>
    <t>NAS Snapvault Relationship Create</t>
  </si>
  <si>
    <t>NAS Qtree Quota Resize</t>
  </si>
  <si>
    <t>NAS Snapshot Auto-Delete Enable</t>
  </si>
  <si>
    <t>NAS Snapshot Create</t>
  </si>
  <si>
    <t>NAS Snapshot Schedule Create</t>
  </si>
  <si>
    <t>NAS Snapvault Enable</t>
  </si>
  <si>
    <t>NAS Snapvault Relationship Update</t>
  </si>
  <si>
    <t>NAS Snapvault Snapshot Create</t>
  </si>
  <si>
    <t>Service Now Automation</t>
  </si>
  <si>
    <t>NAS Allocation succeeds</t>
  </si>
  <si>
    <t>NAS vserver Protocol Enable</t>
  </si>
  <si>
    <t>Protocol enabled on Vserver</t>
  </si>
  <si>
    <t>Volume created</t>
  </si>
  <si>
    <t>DeDupe enabled</t>
  </si>
  <si>
    <t>NFS export rule created</t>
  </si>
  <si>
    <t>NFS export rule modified</t>
  </si>
  <si>
    <t>NAS volume removed</t>
  </si>
  <si>
    <t>NAS qtree created</t>
  </si>
  <si>
    <t>SnapVault relationship created</t>
  </si>
  <si>
    <t>Quota resized</t>
  </si>
  <si>
    <t>Snapshot autodelete enabled</t>
  </si>
  <si>
    <t>Snapchot created</t>
  </si>
  <si>
    <t>Snapshot schedule created</t>
  </si>
  <si>
    <t>SnapVault enabled</t>
  </si>
  <si>
    <t>SnapVault relationship updated</t>
  </si>
  <si>
    <t>SnapVault snapshot created</t>
  </si>
  <si>
    <t>ONTAP SnapVault/SnapMirror</t>
  </si>
  <si>
    <t>SnapVault and SnapMirror Testing</t>
  </si>
  <si>
    <t>NAAUTOMATION-001</t>
  </si>
  <si>
    <t>NAAUTOMATION-002</t>
  </si>
  <si>
    <t>NAAUTOMATION-003</t>
  </si>
  <si>
    <t>NAAUTOMATION-004</t>
  </si>
  <si>
    <t>NAAUTOMATION-005</t>
  </si>
  <si>
    <t>NAAUTOMATION-006</t>
  </si>
  <si>
    <t>NAAUTOMATION-007</t>
  </si>
  <si>
    <t>NAAUTOMATION-008</t>
  </si>
  <si>
    <t>NAAUTOMATION-009</t>
  </si>
  <si>
    <t>NAAUTOMATION-010</t>
  </si>
  <si>
    <t>NAAUTOMATION-011</t>
  </si>
  <si>
    <t>NAAUTOMATION-012</t>
  </si>
  <si>
    <t>NAAUTOMATION-013</t>
  </si>
  <si>
    <t>NAAUTOMATION-014</t>
  </si>
  <si>
    <t>NAAUTOMATION-015</t>
  </si>
  <si>
    <t>NAAUTOMATION-016</t>
  </si>
  <si>
    <t>NAAUTOMATION-017</t>
  </si>
  <si>
    <t>NAAUTOMATION-018</t>
  </si>
  <si>
    <t>NAAUTOMATION-019</t>
  </si>
  <si>
    <t>NAAUTOMATION-020</t>
  </si>
  <si>
    <t>NASM-001</t>
  </si>
  <si>
    <t>NAISCSI-001</t>
  </si>
  <si>
    <t>NAISCSI-002</t>
  </si>
  <si>
    <t>NAISCSI-003</t>
  </si>
  <si>
    <t>NAISCSI-004</t>
  </si>
  <si>
    <t>NAISCSI-005</t>
  </si>
  <si>
    <t>NAISCSI-006</t>
  </si>
  <si>
    <t>NAISCSI-007</t>
  </si>
  <si>
    <t>NASM-002</t>
  </si>
  <si>
    <t>NASM-003</t>
  </si>
  <si>
    <t>NASM-004</t>
  </si>
  <si>
    <t>NASM-005</t>
  </si>
  <si>
    <t>NASM-006</t>
  </si>
  <si>
    <t>NASM-007</t>
  </si>
  <si>
    <t>NASM-008</t>
  </si>
  <si>
    <t>NASM-009</t>
  </si>
  <si>
    <t>NASM-010</t>
  </si>
  <si>
    <t>Automation</t>
  </si>
  <si>
    <t>NAUPGD-026</t>
  </si>
  <si>
    <t>NAUPGD-027</t>
  </si>
  <si>
    <t>NAUPGD-028</t>
  </si>
  <si>
    <t>NAUPGD-029</t>
  </si>
  <si>
    <t>NAUPGD-030</t>
  </si>
  <si>
    <t>NAUPGD-031</t>
  </si>
  <si>
    <t>Added service now automation tests. Added SnapVault/SnapMirror. Fixed typos. Updated Summary sheet.</t>
  </si>
  <si>
    <t>Create secondary volume on a backup vserver</t>
  </si>
  <si>
    <t>Create vserver peer relationship if not present</t>
  </si>
  <si>
    <t>Vserver peer relationship in place</t>
  </si>
  <si>
    <t>Create schedule</t>
  </si>
  <si>
    <t>Create policy on destination</t>
  </si>
  <si>
    <t>Create retention rule on destination policy</t>
  </si>
  <si>
    <t>Create relationship</t>
  </si>
  <si>
    <t>Initialize relationship</t>
  </si>
  <si>
    <t>Check relationship status</t>
  </si>
  <si>
    <t>Status is Snapmirrored and Idle</t>
  </si>
  <si>
    <t>Relationship initializes with no errors</t>
  </si>
  <si>
    <t>Relationship created</t>
  </si>
  <si>
    <t>Retention rule added</t>
  </si>
  <si>
    <t>Policy created</t>
  </si>
  <si>
    <t>Schedule created</t>
  </si>
  <si>
    <t>Update relationship</t>
  </si>
  <si>
    <t>Update succeeds and status reflects correct update time</t>
  </si>
  <si>
    <t>WFA Server</t>
  </si>
  <si>
    <t>Added WFA server information</t>
  </si>
  <si>
    <t>Generic SVM</t>
  </si>
  <si>
    <t>Name Resolution</t>
  </si>
  <si>
    <t>SVM communication restrictions (DNS, LDAP, AD, domain controller)</t>
  </si>
  <si>
    <t>SVM able to resolve external hosts and authentication</t>
  </si>
  <si>
    <t>SVM must have its own DNS configuration</t>
  </si>
  <si>
    <t>SVM able to resolve external hosts</t>
  </si>
  <si>
    <t>Generic Management</t>
  </si>
  <si>
    <t>NDU within 8.3 release</t>
  </si>
  <si>
    <t>showmount -e improvements</t>
  </si>
  <si>
    <t>Audit log management enhancements</t>
  </si>
  <si>
    <t>LDAP authentication for cluster management</t>
  </si>
  <si>
    <t>QOS enhancements to performance stats and workload definitions</t>
  </si>
  <si>
    <t>Depreciated commands (routing group)</t>
  </si>
  <si>
    <t>NAMGMT-011</t>
  </si>
  <si>
    <t>NAMGMT-013</t>
  </si>
  <si>
    <t>NAMGMT-014</t>
  </si>
  <si>
    <t>NAMGMT-015</t>
  </si>
  <si>
    <t>NAMGMT-016</t>
  </si>
  <si>
    <t>NAMGMT-017</t>
  </si>
  <si>
    <t>States command deprecated or command unavailable</t>
  </si>
  <si>
    <t>QoS ehnacements work as expected</t>
  </si>
  <si>
    <t>LDAP authentication is possible to AD servers</t>
  </si>
  <si>
    <t>Enhancements perform as expected</t>
  </si>
  <si>
    <t>Showmount works correctly when enabled on vserver</t>
  </si>
  <si>
    <t>NDU process works as expected with no issues</t>
  </si>
  <si>
    <t>ISCSI Migration</t>
  </si>
  <si>
    <t>Foreign LUN import and fast cutover</t>
  </si>
  <si>
    <t>New iSCSI volume import and fast promotion capability. Prove capability works. This is not AFF specific. Re Sri may not be required at this time.</t>
  </si>
  <si>
    <t>In-line foreign LUN import on AFF</t>
  </si>
  <si>
    <t xml:space="preserve">New iSCSI volume import and fast promotion capability using all flash in-line capabilities. </t>
  </si>
  <si>
    <t>AFF ISCSI Migration</t>
  </si>
  <si>
    <t>SnapMirror</t>
  </si>
  <si>
    <t>Version Flexible SnapMirror test</t>
  </si>
  <si>
    <t>Ensure SnapMirror to previous cDOT version is possible</t>
  </si>
  <si>
    <t>Efficiencies</t>
  </si>
  <si>
    <t>NAEFFICIENCY-001</t>
  </si>
  <si>
    <t>NAEFFICIENCY-002</t>
  </si>
  <si>
    <t>NAEFFICIENCY-003</t>
  </si>
  <si>
    <t>NAEFFICIENCY-004</t>
  </si>
  <si>
    <t>NAEFFICIENCY-005</t>
  </si>
  <si>
    <t>NAEFFICIENCY-006</t>
  </si>
  <si>
    <t>Compression</t>
  </si>
  <si>
    <t>DeDuplication</t>
  </si>
  <si>
    <t>Compression efficiency on Oracle data. Obtain valid test data if possible and record where it came from. Record before and after values using xxx command to verify efficiency values.</t>
  </si>
  <si>
    <t>30% improvement or better</t>
  </si>
  <si>
    <t>Compression efficiency on SQL data….. as above</t>
  </si>
  <si>
    <t>Compression efficiency on VI data….. as above</t>
  </si>
  <si>
    <t>Dedupe efficiency on Oracle data. In-line zero block….. as above</t>
  </si>
  <si>
    <t>Dedupe efficiency on SQL data….. as above</t>
  </si>
  <si>
    <t>Dedupe efficiency on VI data. In-line zero block and standard background….. as above</t>
  </si>
  <si>
    <t>ONTAP Efficiencies</t>
  </si>
  <si>
    <t>Added tests provided by Architecture</t>
  </si>
  <si>
    <t xml:space="preserve">int.thomsonreuters.com  </t>
  </si>
  <si>
    <t>NFS</t>
  </si>
  <si>
    <t>CIFS</t>
  </si>
  <si>
    <t>iSCSI</t>
  </si>
  <si>
    <t>FCP</t>
  </si>
  <si>
    <t>SnapRestore</t>
  </si>
  <si>
    <t>SnapVault</t>
  </si>
  <si>
    <t>10.252.33.3</t>
  </si>
  <si>
    <t>c239pnd</t>
  </si>
  <si>
    <t>mgmt.tlrg.com</t>
  </si>
  <si>
    <t>Check with storage shelf acp show</t>
  </si>
  <si>
    <t>All ifgrp ports should be set to 9000</t>
  </si>
  <si>
    <t>Run net  port show and check output</t>
  </si>
  <si>
    <t xml:space="preserve">Run command storage disk show -fields firmware-revision and check all disks have current firmware installed.
Details available at: http://now.netapp.com
</t>
  </si>
  <si>
    <t>Data Recovery</t>
  </si>
  <si>
    <t>NAREC-001</t>
  </si>
  <si>
    <t>NAREC-002</t>
  </si>
  <si>
    <t>NAREC-003</t>
  </si>
  <si>
    <t>NAREC-004</t>
  </si>
  <si>
    <t>NAREC-005</t>
  </si>
  <si>
    <t>NAREC-006</t>
  </si>
  <si>
    <t>Volume</t>
  </si>
  <si>
    <t>ONTAP Data Recovery</t>
  </si>
  <si>
    <t>Delete volume and check to see it is held in the deletion queue</t>
  </si>
  <si>
    <t>Deleted volume is held in the queue</t>
  </si>
  <si>
    <t>Check the following were all removed for deleted volume:
QoS Policy
Snapshot Policy
Quotas if any</t>
  </si>
  <si>
    <t>All objects deleted as expected</t>
  </si>
  <si>
    <t>Check deleted volume has been assigned temporray name</t>
  </si>
  <si>
    <t>Name is as expected: &lt;oldname&gt;_&lt;DSID&gt;' where DSID is the volume's DSID and oldname is the original volume name (truncated if this new name exceeds the max volume name length)</t>
  </si>
  <si>
    <t>Volume recovered and mounted. Files are still present.</t>
  </si>
  <si>
    <t>Recover volume: volume recovery-queue recover -vserver &lt;vserver&gt; -volume &lt;volume&gt; and mount it on a junction path. Export volume and check all files are there.</t>
  </si>
  <si>
    <t>Delete volume agaiin (NAREC-001) then purge the queue: volume recovery-queue purge -vserver &lt;vserver&gt; -volume &lt;volume&gt;</t>
  </si>
  <si>
    <t>Volume destroyed and space returned to aggregate.</t>
  </si>
  <si>
    <t>NAREC-007</t>
  </si>
  <si>
    <t>Snapshot</t>
  </si>
  <si>
    <t>Recover volume from snapshot copy</t>
  </si>
  <si>
    <t>Volume recovered successfully</t>
  </si>
  <si>
    <t>Recover a file from snapshot</t>
  </si>
  <si>
    <t>File recovery successful</t>
  </si>
  <si>
    <t>Added tests for volume recovery after deletion and snapshots</t>
  </si>
  <si>
    <t>8.3.2P7</t>
  </si>
  <si>
    <t>NACIFS-001</t>
  </si>
  <si>
    <t>NACIFS-002</t>
  </si>
  <si>
    <t>NACIFS-003</t>
  </si>
  <si>
    <t>NACIFS-004</t>
  </si>
  <si>
    <t>NACIFS-005</t>
  </si>
  <si>
    <t>NACIFS-006</t>
  </si>
  <si>
    <t>NACIFS-007</t>
  </si>
  <si>
    <t>NACIFS-008</t>
  </si>
  <si>
    <t>NACIFS-009</t>
  </si>
  <si>
    <t>NACIFS-010</t>
  </si>
  <si>
    <t>NACIFS-011</t>
  </si>
  <si>
    <t>NACIFS-012</t>
  </si>
  <si>
    <t>NACIFS-013</t>
  </si>
  <si>
    <t>NACIFS-014</t>
  </si>
  <si>
    <t>NACIFS-015</t>
  </si>
  <si>
    <t>NACIFS-016</t>
  </si>
  <si>
    <t>NACIFS-017</t>
  </si>
  <si>
    <t>Check CIFS shares managable via MMC</t>
  </si>
  <si>
    <t>MMC can manage share permissions</t>
  </si>
  <si>
    <t>Added MMC test. Updated Info.</t>
  </si>
  <si>
    <t>Test admin scripts have access to the filer via any interface and using SSH public key access.</t>
  </si>
  <si>
    <t>Event Summary</t>
  </si>
  <si>
    <t>Alert Source      (Element Manager)</t>
  </si>
  <si>
    <t>Source Type</t>
  </si>
  <si>
    <t>SNMP Trap</t>
  </si>
  <si>
    <t>Critical</t>
  </si>
  <si>
    <t>CFO interconnect:Down</t>
  </si>
  <si>
    <t>cfo-this-filer:cannot-takeover</t>
  </si>
  <si>
    <t>Major</t>
  </si>
  <si>
    <t>cfo-this-filer:takeover</t>
  </si>
  <si>
    <t>Warning</t>
  </si>
  <si>
    <t>sfo-interconnect:down</t>
  </si>
  <si>
    <t>sfo-interconnect:not-present</t>
  </si>
  <si>
    <t>sfo-interconnect:partial-failure</t>
  </si>
  <si>
    <t>database-backup-failed</t>
  </si>
  <si>
    <t>global-status:critical</t>
  </si>
  <si>
    <t>host-down</t>
  </si>
  <si>
    <t>host-snmp-not-responding</t>
  </si>
  <si>
    <t>lun-offline</t>
  </si>
  <si>
    <t>snapshot-full</t>
  </si>
  <si>
    <t>volume-space-reserve-depleted</t>
  </si>
  <si>
    <t>Cluster Not Reachable</t>
  </si>
  <si>
    <t>SVM Stopped</t>
  </si>
  <si>
    <t>Aggregate Offline</t>
  </si>
  <si>
    <t>Aggregate Space Full-Primary filers</t>
  </si>
  <si>
    <t>Aggregate Space Full-Backup filers</t>
  </si>
  <si>
    <t>Aggregate Overcommitted</t>
  </si>
  <si>
    <t>Inodes Full</t>
  </si>
  <si>
    <t>Volume Snapshot Reserve Space Full</t>
  </si>
  <si>
    <t>Inodes Nearly Full</t>
  </si>
  <si>
    <t>Port Status Down</t>
  </si>
  <si>
    <t>Storage Failover State - Takeover</t>
  </si>
  <si>
    <t>Storage Failover Interconnect One or More Links Down</t>
  </si>
  <si>
    <t>Storage Failover Not Configured</t>
  </si>
  <si>
    <t>Storage Failover State - Partial Giveback</t>
  </si>
  <si>
    <t>Storage Failover Disabled</t>
  </si>
  <si>
    <t>Storage Failover Node Status Down</t>
  </si>
  <si>
    <t>Storage Event</t>
  </si>
  <si>
    <t>Management System</t>
  </si>
  <si>
    <t>NetApp SI OCUM Event Testing</t>
  </si>
  <si>
    <t>ONTAP OCUM Event Testing</t>
  </si>
  <si>
    <t>(LIF) logical-interface-status:down</t>
  </si>
  <si>
    <t>Added OCUM Test sheet</t>
  </si>
  <si>
    <r>
      <t>CONFIDENTIAL INFORMATION OF THOMSON REUTERS LIMITED</t>
    </r>
    <r>
      <rPr>
        <sz val="10"/>
        <rFont val="Arial"/>
        <family val="2"/>
      </rPr>
      <t xml:space="preserve">
This document contains information proprietary to Thomson Reuters Limited, and may not be reproduced, disclosed or used in whole or in part without the express permission of Thomson Reuters Limited.
© Thomson Reuters Limited 2017
</t>
    </r>
  </si>
  <si>
    <t>NAS Snapshot Enable</t>
  </si>
  <si>
    <t>Snapchot enabled</t>
  </si>
  <si>
    <t>NAAUTOMATION-021</t>
  </si>
  <si>
    <t>orf-opm-02</t>
  </si>
  <si>
    <t>7.1P1</t>
  </si>
  <si>
    <t>10.220.177.71</t>
  </si>
  <si>
    <t>Grafana Server</t>
  </si>
  <si>
    <t>orf-graph-01</t>
  </si>
  <si>
    <t>10.220.179.83</t>
  </si>
  <si>
    <t>OCUM 7.1P1</t>
  </si>
  <si>
    <t>4.0.0.0.0</t>
  </si>
  <si>
    <t>Recipient</t>
  </si>
  <si>
    <t>NAUPGD-032</t>
  </si>
  <si>
    <t>NAUPGD-033</t>
  </si>
  <si>
    <t>Scripts</t>
  </si>
  <si>
    <t>Check Oracle Backup Script Works Against New Version of ONTAP</t>
  </si>
  <si>
    <t>Check Oracle Flexclone Script Works Against New Version of ONTAP</t>
  </si>
  <si>
    <t>Script runs and selects correct OS type. DB is backed up.</t>
  </si>
  <si>
    <t>Script runs and selects correct OS type. DB is recovered from backup via clones..</t>
  </si>
  <si>
    <t>NAMGMT-018</t>
  </si>
  <si>
    <t>NAMGMT-019</t>
  </si>
  <si>
    <t>NAMGMT-020</t>
  </si>
  <si>
    <t>orf-lab2554</t>
  </si>
  <si>
    <t>orf-lab2554-01</t>
  </si>
  <si>
    <t>orf-lab2554-02</t>
  </si>
  <si>
    <t>FAS2554</t>
  </si>
  <si>
    <t>GSWWMVJRADDCMAAAAAAAAAAAAAAA</t>
  </si>
  <si>
    <t>UXYHMVJRADDCMAAAAAAAAAAAAAAA</t>
  </si>
  <si>
    <t>QBQPOVJRADDCMAAAAAAAAAAAAAAA</t>
  </si>
  <si>
    <t>ALJIQVJRADDCMAAAAAAAAAAAAAAA</t>
  </si>
  <si>
    <t>IDBTLVJRADDCMAAAAAAAAAAAAAAA</t>
  </si>
  <si>
    <t>SMULNVJRADDCMAAAAAAAAAAAAAAA</t>
  </si>
  <si>
    <t>CWNEPVJRADDCMAAAAAAAAAAAAAAA</t>
  </si>
  <si>
    <t>7/31/2017</t>
  </si>
  <si>
    <t>av-sisn01-lab01</t>
  </si>
  <si>
    <t>labsvm-e0001</t>
  </si>
  <si>
    <t>ocum-opm-test</t>
  </si>
  <si>
    <t>si-2554-cifs-01</t>
  </si>
  <si>
    <t>sicifs-e0001</t>
  </si>
  <si>
    <t>silab-clbk-e01</t>
  </si>
  <si>
    <t>silab-clbk-iscsi-01</t>
  </si>
  <si>
    <t>silab-clbk-mysql-01</t>
  </si>
  <si>
    <t>silab-nfscd-001</t>
  </si>
  <si>
    <t>10.220.181.117</t>
  </si>
  <si>
    <t>10.220.181.46</t>
  </si>
  <si>
    <t>10.220.181.53</t>
  </si>
  <si>
    <t>10.220.192.151</t>
  </si>
  <si>
    <t>10.220.192.113</t>
  </si>
  <si>
    <t>10.220.192.150</t>
  </si>
  <si>
    <t>10.220.181.121</t>
  </si>
  <si>
    <t>10.220.181.90</t>
  </si>
  <si>
    <t>10.220.181.36</t>
  </si>
  <si>
    <t>10.220.181.112
10.220.181.114
10.220.181.113 (mgmt)</t>
  </si>
  <si>
    <t>10.220.181.56</t>
  </si>
  <si>
    <t>10.220.181.51</t>
  </si>
  <si>
    <t>Remove any added management LIFs</t>
  </si>
  <si>
    <t>Ensure all vserver LIFs are on first node to be upgraded or add mgmt LIFs if required</t>
  </si>
  <si>
    <t>All vservers have LIF on first node and/or mgmt LIFs added</t>
  </si>
  <si>
    <t>Check there is a Broadcast Domain per subnet</t>
  </si>
  <si>
    <t>Broadcast domains created for all subnets that require one</t>
  </si>
  <si>
    <t>Added Oracle Scripts as tests. Modified Upgrade Sheet Header</t>
  </si>
  <si>
    <t>Previously tested prior to upgrade</t>
  </si>
  <si>
    <t>OLD CDOT Version:</t>
  </si>
  <si>
    <t>NEW CDOT Version:</t>
  </si>
  <si>
    <t>BSAS</t>
  </si>
  <si>
    <t>9.1P3</t>
  </si>
  <si>
    <t>NAUPGD-034</t>
  </si>
  <si>
    <t>NAUPGD-035</t>
  </si>
  <si>
    <t>NAUPGD-036</t>
  </si>
  <si>
    <t>NAUPGD-037</t>
  </si>
  <si>
    <t>Re-host a volume from one vserver to another in the same IP Space</t>
  </si>
  <si>
    <t>Re-host a volume from one vserver to another in a different IP Space</t>
  </si>
  <si>
    <t>Volume rehosted and data intact</t>
  </si>
  <si>
    <t>NAMGMT-022</t>
  </si>
  <si>
    <t>Check SNMP v3 connects and works correctly</t>
  </si>
  <si>
    <t>SNMP v3 authenticated and working</t>
  </si>
  <si>
    <t>NAMGMT-012</t>
  </si>
  <si>
    <t>NAMGMT-023</t>
  </si>
  <si>
    <t>Disable SNMP v1/v2</t>
  </si>
  <si>
    <t>SNMP v1/v2 Disabled</t>
  </si>
  <si>
    <t>Added mySQL script test</t>
  </si>
  <si>
    <t xml:space="preserve">Script runs and selects correct OS type. </t>
  </si>
  <si>
    <t>NAUPGD-038</t>
  </si>
  <si>
    <t>NAMGMT-024</t>
  </si>
  <si>
    <t>Not a requirement for 9.1P3 upgrade</t>
  </si>
  <si>
    <t>Used ANDU Method</t>
  </si>
  <si>
    <t>Not a requirement for 9.1P3 upgrade, already done for 8.3.2P7</t>
  </si>
  <si>
    <t>Communities removed and SNMP v3 configured.</t>
  </si>
  <si>
    <t>Already added to OCUM/OPM</t>
  </si>
  <si>
    <t>Upgraded to 9.1P3 - See Upgrade tests</t>
  </si>
  <si>
    <t>Already done as part of 8.3.2P7 testing</t>
  </si>
  <si>
    <t>SNMP no longer used</t>
  </si>
  <si>
    <t>Not tested in SI</t>
  </si>
  <si>
    <t>Check MySQL Scripts work with new version string</t>
  </si>
  <si>
    <t>Command unavailable</t>
  </si>
  <si>
    <t>Not re-tested in this SI see 8.3.2P7 docs</t>
  </si>
  <si>
    <t>See upgrade tests</t>
  </si>
  <si>
    <t>Unable to trigger in this SI</t>
  </si>
  <si>
    <t>Not in scope for 9.1P3</t>
  </si>
  <si>
    <t>NAUPGD-039</t>
  </si>
  <si>
    <t>MySQL workflow</t>
  </si>
  <si>
    <t>ISCSI not in scope</t>
  </si>
  <si>
    <t xml:space="preserve">Unable to test </t>
  </si>
  <si>
    <t>Not in scope for this SI</t>
  </si>
  <si>
    <t>Tested with 8.3.2P7 - No change in functionality</t>
  </si>
  <si>
    <t>More than one IP Space configure so N/A</t>
  </si>
  <si>
    <t>Switchless cluster</t>
  </si>
  <si>
    <t xml:space="preserve">6/14/2017 22:52:00  orf-lab2554-01   EMERGENCY     monitor.globalStatus.critical: This node has taken over orf-lab2554-02. </t>
  </si>
  <si>
    <t xml:space="preserve">6/14/2017 23:14:49  orf-lab2554-01   INFORMATIONAL sfo.giveback.complete: Giveback of SFO aggregates to partner (orf-lab2554-02) is complete. override-vetoes: false, require-partner-waiting: true, and only_newly_acquired: false.
</t>
  </si>
  <si>
    <t>Created a share
Modified share permissions</t>
  </si>
  <si>
    <r>
      <t xml:space="preserve">Disabled on vserver by default. </t>
    </r>
    <r>
      <rPr>
        <b/>
        <sz val="10"/>
        <color rgb="FFFF0000"/>
        <rFont val="Arial"/>
        <family val="2"/>
      </rPr>
      <t>Requested WFA workflow update 14-Jun-17</t>
    </r>
  </si>
  <si>
    <t>Created as part of ESX workflow</t>
  </si>
  <si>
    <t>Not offered as a feature in TR at this time</t>
  </si>
  <si>
    <r>
      <t xml:space="preserve">orf-lab2554::*&gt; vol recovery-queue show
Vserver   Volume      Deletion Request Time     Retention Hours
--------- ----------- ------------------------  ---------------
labsvm-e0006
          TEST_1176   Wed Jun 14 23:51:56 2017               12
</t>
    </r>
    <r>
      <rPr>
        <b/>
        <sz val="9"/>
        <color rgb="FFFF0000"/>
        <rFont val="Courier New"/>
        <family val="3"/>
      </rPr>
      <t>Note:</t>
    </r>
    <r>
      <rPr>
        <sz val="9"/>
        <rFont val="Courier New"/>
        <family val="3"/>
      </rPr>
      <t xml:space="preserve"> Default retention of 12 Hours might be worth increasing to a few days?</t>
    </r>
  </si>
  <si>
    <t xml:space="preserve">orf-lab2554::*&gt; vol recovery-queue recover -vserver labsvm-e0006 -volume TEST_1176
Notice: When you bring a recovered volume online, there may be a temporary drop in performance for all volumes in the same aggregate.
Volume recovery successful for volume "TEST_1176" in Vserver "labsvm-e0006".
</t>
  </si>
  <si>
    <t xml:space="preserve">orf-lab2554::*&gt; vol recovery-queue purge -vserver labsvm-e0006 -volume TEST_1176
Queued private job: 4724
orf-lab2554::*&gt;
orf-lab2554::*&gt; vol recovery-queue show
This table is currently empty.
</t>
  </si>
  <si>
    <t>Partial</t>
  </si>
  <si>
    <t>Added Partial Status and updated all formulas in summary sheet</t>
  </si>
  <si>
    <t>This works in SI but it is not clear as to whether or not it is supported to SnapVault from 8.2.x to 9.1.x. FPVR is submitted but no response yet</t>
  </si>
  <si>
    <t>NAUPGD-040</t>
  </si>
  <si>
    <t>AV Connector Upgrade If Applicable</t>
  </si>
  <si>
    <t>AV Connector upgrades with no issues and passes CIFS AV Testing</t>
  </si>
  <si>
    <t>All scripts confirmed to work.</t>
  </si>
  <si>
    <t>NACIFS-018</t>
  </si>
  <si>
    <t>Upgrade of connector successful if applicable</t>
  </si>
  <si>
    <t>Connector upgraded</t>
  </si>
  <si>
    <t>Connector upgraded and tested against 9.1P3 and 8.2.3P5</t>
  </si>
  <si>
    <t>7/4/2017 14:43:29   orf-lab2554-02   ERROR         Nblade.vscanVirusDetected: Possible virus detected. Vserver: labsvm-e0005, vscan server IP: 10.220.177.203, file path: \cifs_test_01\New Text Document.txt, client IP: 10.8.40.193, SID: S-1-5-21-2012327785-2259879848-3711903672-181740, vscan engine status: 222200002, vscan engine result string: Virus Eicar_test_file Found!.</t>
  </si>
  <si>
    <t xml:space="preserve">7/4/2017 14:47:53   orf-lab2554-02   ERROR         Nblade.vscanVirusDetected: Possible virus detected. Vserver: labsvm-e0005, vscan server IP: 10.220.177.203, file path: \cifs_test_01\TST.txt, client IP: 10.8.40.193, SID: S-1-5-21-2012327785-2259879848-3711903672-181740, vscan engine status: 222200002, vscan engine result string: Virus Eicar_test_file Found!.
</t>
  </si>
  <si>
    <t>2017-07-17 20:13:04 - ICO Service Account (Work notes)
The NAS Allocation process has completed UNSUCCESSFULLY.
Parse NAS Allocation Request: SUCCESS
Get DNS Servers: FAILURE
- Result data: Unable to get information from PCM-API. 
AII:519</t>
  </si>
  <si>
    <t>All Protocols start off by stating they are not enabled.  BUG
On vServer:  Disallowed Protocols: cifs, fcp, ndmp
2017-07-19 12:44:24 - ICO Service Account (Work notes)
Unable to enable protocols on vFiler labsvm-e0010 (NasVirtualFiler ID 25950f6d00a44c519e8678da6a76cd76). Details can be found below.
Error: The protocols[cifs] is already exist
Process Instance ID: 2072.114853
ServiceNow RITM: RITM0042027
IM01943168 was created and assigned to MANSYS-ADE.
AII:114853</t>
  </si>
  <si>
    <t>Does not validate the volume does not already exist.  BUG</t>
  </si>
  <si>
    <t>Please 2017-07-18 19:54:48 - ICO Service Account (Work notes)
Unable to enable deduplication on volume cb0000_si_mysql13d_s01mysql1_snap on filer orf-lab2554-02, associated with vFiler labsvm-e0010.
Error: Problem while executing workflow(NAME=cDOT_NAS_Volume_Deduplication_Enable v1.0), WFA(status=Failed), Error: Unable to connect to array 
Process Instance ID: 2072.114830
ServiceNow RITM: RITM0041880
undefined
AII:114830</t>
  </si>
  <si>
    <t>DOES NOT EXIST</t>
  </si>
  <si>
    <t>Form does not load</t>
  </si>
  <si>
    <t>2017-07-19 12:58:07 - ICO Service Account (Work notes)
Unable to set AutoDelete to 'on' for volume reserve_bcs1234_cb1234_blah_2017_04_25_js
Error: Problem while executing workflow(NAME=cDOT_NAS_Snapshot_AutoDelete_Enable v1.0), WFA(status=Failed), Error: Workflow aborted. No results were found. The following filters have returned empty results: Filter volumes by key Location: 'Enable snapshot autodelete settings' command &gt; 'Volume' tab &gt; 'volume1' variable
Process Instance ID: 2072.114855
ServiceNow RITM: RITM0042028undefined
AII:114855</t>
  </si>
  <si>
    <t>2017-07-19 13:10:42 - ICO Service Account (Work notes)
Volume ID: db82bf0e047849a5bd62e3b36f81f475
Error: 500 Internal Server Error: Server Side Problem (5xx): Internal Server Error: {'Message':'Problem while executing workflow(NAME=cDOT_NAS_Snapshot_Post v1.0), WFA(status=Failed), Error: Workflow aborted.
No results were found. The following filters have returned empty results:
Filter volumes by key
Location: 'Create volume snapshot' command &gt; 'Volume' tab &gt; 'volume1' variable','Action':'An Internal error occurred. Please try again. If error continues, please contact MSD support.'}
InstanceID: 2072.114856
ServiceNow RITM: 14f588f51388c3849c89b53a6144b05b
AII:114856</t>
  </si>
  <si>
    <t>2017-07-19 13:18:45 - ICO Service Account (Work notes)
Snapshot schedule creation failed for volume cb0000_si_mysql13d_s01mysql1_snap on vFiler labsvm-e0010. Please investigate this failure. Details can be found below.
Error: Problem while executing workflow(NAME=cDOT_NAS_Snapshot_Schedule_Put v1.0), WFA(status=Failed), Error: Workflow aborted. No results were found. The following filters have returned empty results: Filter Storage Virtual Machines by key Location: 'Create or modify snapshot policy' command &gt; 'Snapshot_Policy' tab &gt; 'snapshot_policy1' variable &gt; 'vserver' property
Process Instance ID: 2072.114857
ServiceNow RITM: RITM0042030undefined
AII:114857</t>
  </si>
  <si>
    <t>2017-07-19 13:30:08 - ICO Service Account (Work notes)
The automation process UnhandledExceptionCatcher encountered an unhandled exception. The ADE team has been notified and can be contacted (automation.dev@thomsonreuters.com) for more details.
AII:114858</t>
  </si>
  <si>
    <t>Says it is not able to find any volumes where snapshot vault is enabled</t>
  </si>
  <si>
    <t>2017-07-19 13:32:49 - ICO Service Account (Work notes)
Volume ID: db82bf0e047849a5bd62e3b36f81f475
Error: 500 Internal Server Error: Server Side Problem (5xx): Internal Server Error: {'Message':'Problem while executing workflow(NAME=cDOT_NAS_Snapvault_Snapshot_Post v1.0), WFA(status=Failed), Error: Workflow aborted.
No results were found. The following filters have returned empty results:
Filter volumes by key
Location: 'Create Snapvault snapshot' command &gt; 'Volume' tab &gt; 'volume1' variable','Action':'An Internal error occurred. Please try again. If error continues, please contact MSD support.'}
InstanceID: 2072.114859
ServiceNow RITM: ef1b487d1388c3849c89b53a6144b02a
AII:114859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</si>
</sst>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43">
    <font>
      <sz val="10"/>
      <name val="Arial"/>
    </font>
    <font>
      <b/>
      <sz val="12"/>
      <name val="Arial"/>
      <family val="2"/>
    </font>
    <font>
      <b/>
      <sz val="10"/>
      <name val="Arial"/>
      <family val="2"/>
    </font>
    <font>
      <sz val="8"/>
      <name val="Arial"/>
      <family val="2"/>
    </font>
    <font>
      <b/>
      <sz val="10"/>
      <color indexed="9"/>
      <name val="Arial"/>
      <family val="2"/>
    </font>
    <font>
      <b/>
      <sz val="10"/>
      <color indexed="10"/>
      <name val="Arial"/>
      <family val="2"/>
    </font>
    <font>
      <sz val="9"/>
      <color indexed="10"/>
      <name val="Verdana"/>
      <family val="2"/>
    </font>
    <font>
      <sz val="10"/>
      <color indexed="10"/>
      <name val="Arial"/>
      <family val="2"/>
    </font>
    <font>
      <sz val="10"/>
      <name val="Arial"/>
      <family val="2"/>
    </font>
    <font>
      <u/>
      <sz val="10"/>
      <color theme="10"/>
      <name val="Arial"/>
      <family val="2"/>
    </font>
    <font>
      <sz val="9"/>
      <name val="Arial"/>
      <family val="2"/>
    </font>
    <font>
      <sz val="12"/>
      <name val="Arial"/>
      <family val="2"/>
    </font>
    <font>
      <b/>
      <sz val="12"/>
      <color rgb="FFFFFFFF"/>
      <name val="Arial"/>
      <family val="2"/>
    </font>
    <font>
      <b/>
      <sz val="14"/>
      <name val="Arial"/>
      <family val="2"/>
    </font>
    <font>
      <sz val="9"/>
      <color rgb="FF0000FF"/>
      <name val="Arial"/>
      <family val="2"/>
    </font>
    <font>
      <b/>
      <sz val="10"/>
      <color rgb="FFFF0000"/>
      <name val="Arial"/>
      <family val="2"/>
    </font>
    <font>
      <b/>
      <sz val="11"/>
      <name val="Arial"/>
      <family val="2"/>
    </font>
    <font>
      <sz val="11"/>
      <name val="Arial"/>
      <family val="2"/>
    </font>
    <font>
      <sz val="12"/>
      <color indexed="9"/>
      <name val="Arial"/>
      <family val="2"/>
    </font>
    <font>
      <b/>
      <sz val="12"/>
      <color indexed="9"/>
      <name val="Arial"/>
      <family val="2"/>
    </font>
    <font>
      <b/>
      <sz val="12"/>
      <color theme="0"/>
      <name val="Arial"/>
      <family val="2"/>
    </font>
    <font>
      <b/>
      <sz val="10"/>
      <color theme="0"/>
      <name val="Arial"/>
      <family val="2"/>
    </font>
    <font>
      <sz val="10"/>
      <color theme="0"/>
      <name val="Arial"/>
      <family val="2"/>
    </font>
    <font>
      <sz val="8"/>
      <name val="Courier New"/>
      <family val="3"/>
    </font>
    <font>
      <sz val="12"/>
      <color rgb="FF000000"/>
      <name val="Calibri"/>
      <family val="2"/>
      <scheme val="minor"/>
    </font>
    <font>
      <b/>
      <sz val="12"/>
      <color theme="0"/>
      <name val="Calibri"/>
      <family val="2"/>
      <scheme val="minor"/>
    </font>
    <font>
      <b/>
      <sz val="12"/>
      <color indexed="9"/>
      <name val="Calibri"/>
      <family val="2"/>
      <scheme val="minor"/>
    </font>
    <font>
      <sz val="12"/>
      <name val="Calibri"/>
      <family val="2"/>
      <scheme val="minor"/>
    </font>
    <font>
      <b/>
      <sz val="11"/>
      <color rgb="FFFF0000"/>
      <name val="Arial"/>
      <family val="2"/>
    </font>
    <font>
      <b/>
      <sz val="12"/>
      <name val="Arial"/>
      <family val="2"/>
    </font>
    <font>
      <sz val="10"/>
      <name val="Arial"/>
      <family val="2"/>
    </font>
    <font>
      <b/>
      <sz val="11"/>
      <name val="Arial"/>
      <family val="2"/>
    </font>
    <font>
      <sz val="11"/>
      <name val="Arial"/>
      <family val="2"/>
    </font>
    <font>
      <sz val="9"/>
      <color indexed="10"/>
      <name val="Verdana"/>
      <family val="2"/>
    </font>
    <font>
      <sz val="10"/>
      <color indexed="10"/>
      <name val="Arial"/>
      <family val="2"/>
    </font>
    <font>
      <b/>
      <sz val="12"/>
      <color indexed="9"/>
      <name val="Arial"/>
      <family val="2"/>
    </font>
    <font>
      <sz val="12"/>
      <color indexed="9"/>
      <name val="Arial"/>
      <family val="2"/>
    </font>
    <font>
      <sz val="12"/>
      <name val="Arial"/>
      <family val="2"/>
    </font>
    <font>
      <sz val="10"/>
      <name val="Arial"/>
      <family val="2"/>
    </font>
    <font>
      <sz val="10"/>
      <name val="ArialMT"/>
    </font>
    <font>
      <sz val="8"/>
      <name val="Courier New"/>
      <family val="3"/>
    </font>
    <font>
      <sz val="9"/>
      <name val="Courier New"/>
      <family val="3"/>
    </font>
    <font>
      <b/>
      <sz val="9"/>
      <color rgb="FFFF0000"/>
      <name val="Courier New"/>
      <family val="3"/>
    </font>
  </fonts>
  <fills count="6">
    <fill>
      <patternFill patternType="none"/>
    </fill>
    <fill>
      <patternFill patternType="gray125"/>
    </fill>
    <fill>
      <patternFill patternType="solid">
        <fgColor rgb="FF92D050"/>
        <bgColor indexed="64"/>
      </patternFill>
    </fill>
    <fill>
      <patternFill patternType="solid">
        <fgColor theme="4" tint="-0.24994659260841701"/>
        <bgColor indexed="64"/>
      </patternFill>
    </fill>
    <fill>
      <patternFill patternType="solid">
        <fgColor theme="4" tint="-0.249977111117893"/>
        <bgColor indexed="64"/>
      </patternFill>
    </fill>
    <fill>
      <patternFill patternType="solid">
        <fgColor theme="0"/>
        <bgColor indexed="64"/>
      </patternFill>
    </fill>
  </fills>
  <borders count="54">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top style="medium">
        <color auto="1"/>
      </top>
      <bottom/>
      <diagonal/>
    </border>
    <border>
      <left/>
      <right/>
      <top/>
      <bottom style="medium">
        <color auto="1"/>
      </bottom>
      <diagonal/>
    </border>
    <border>
      <left/>
      <right/>
      <top style="thin">
        <color auto="1"/>
      </top>
      <bottom style="thin">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bottom style="medium">
        <color auto="1"/>
      </bottom>
      <diagonal/>
    </border>
    <border>
      <left style="medium">
        <color auto="1"/>
      </left>
      <right/>
      <top style="thin">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bottom style="thin">
        <color auto="1"/>
      </bottom>
      <diagonal/>
    </border>
    <border>
      <left style="thin">
        <color auto="1"/>
      </left>
      <right/>
      <top style="medium">
        <color indexed="64"/>
      </top>
      <bottom style="medium">
        <color indexed="64"/>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s>
  <cellStyleXfs count="2">
    <xf numFmtId="0" fontId="0" fillId="0" borderId="0"/>
    <xf numFmtId="0" fontId="9" fillId="0" borderId="0" applyNumberFormat="0" applyFill="0" applyBorder="0" applyAlignment="0" applyProtection="0">
      <alignment vertical="top"/>
      <protection locked="0"/>
    </xf>
  </cellStyleXfs>
  <cellXfs count="366">
    <xf numFmtId="0" fontId="0" fillId="0" borderId="0" xfId="0"/>
    <xf numFmtId="0" fontId="0" fillId="0" borderId="1" xfId="0" applyBorder="1" applyAlignment="1" applyProtection="1">
      <alignment horizontal="center" vertical="center" wrapText="1"/>
      <protection locked="0"/>
    </xf>
    <xf numFmtId="0" fontId="2" fillId="0" borderId="0" xfId="0" applyFont="1"/>
    <xf numFmtId="10" fontId="8" fillId="0" borderId="1" xfId="0" applyNumberFormat="1" applyFont="1" applyBorder="1" applyAlignment="1">
      <alignment horizontal="center"/>
    </xf>
    <xf numFmtId="0" fontId="8" fillId="0" borderId="1" xfId="0" applyFont="1" applyBorder="1" applyAlignment="1" applyProtection="1">
      <alignment horizontal="center" vertical="center" wrapText="1"/>
      <protection locked="0"/>
    </xf>
    <xf numFmtId="0" fontId="0" fillId="0" borderId="12" xfId="0" applyBorder="1" applyAlignment="1"/>
    <xf numFmtId="0" fontId="0" fillId="0" borderId="0" xfId="0" applyAlignment="1"/>
    <xf numFmtId="0" fontId="9" fillId="0" borderId="0" xfId="1" applyAlignment="1" applyProtection="1"/>
    <xf numFmtId="0" fontId="0" fillId="0" borderId="0" xfId="0" applyAlignment="1"/>
    <xf numFmtId="0" fontId="0" fillId="0" borderId="0" xfId="0" applyBorder="1" applyAlignment="1">
      <alignment horizontal="center" vertical="center"/>
    </xf>
    <xf numFmtId="0" fontId="0" fillId="0" borderId="1" xfId="0"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0" fillId="0" borderId="0"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1" fontId="11" fillId="0" borderId="0" xfId="0" applyNumberFormat="1" applyFont="1" applyAlignment="1">
      <alignment horizontal="center" vertical="center"/>
    </xf>
    <xf numFmtId="0" fontId="0" fillId="0" borderId="0" xfId="0" applyFont="1" applyAlignment="1">
      <alignment vertical="center"/>
    </xf>
    <xf numFmtId="0" fontId="0" fillId="0" borderId="1" xfId="0" applyFont="1" applyBorder="1" applyAlignment="1">
      <alignment vertical="center"/>
    </xf>
    <xf numFmtId="0" fontId="0" fillId="0" borderId="0" xfId="0" applyFont="1" applyAlignment="1">
      <alignment horizontal="center" vertical="center"/>
    </xf>
    <xf numFmtId="1" fontId="0" fillId="0" borderId="0" xfId="0" applyNumberFormat="1" applyFont="1" applyAlignment="1">
      <alignment horizontal="center" vertical="center"/>
    </xf>
    <xf numFmtId="0" fontId="13" fillId="0" borderId="0" xfId="0" applyFont="1" applyAlignment="1">
      <alignment vertical="center"/>
    </xf>
    <xf numFmtId="0" fontId="12" fillId="4" borderId="1" xfId="0" applyFont="1" applyFill="1" applyBorder="1" applyAlignment="1">
      <alignment vertical="center"/>
    </xf>
    <xf numFmtId="0" fontId="10" fillId="0" borderId="1" xfId="0" applyFont="1" applyBorder="1" applyAlignment="1">
      <alignment vertical="center"/>
    </xf>
    <xf numFmtId="15" fontId="10" fillId="0" borderId="1" xfId="0" applyNumberFormat="1" applyFont="1" applyBorder="1" applyAlignment="1">
      <alignment vertical="center"/>
    </xf>
    <xf numFmtId="0" fontId="14" fillId="0" borderId="1" xfId="0" applyFont="1" applyBorder="1" applyAlignment="1">
      <alignment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1" fontId="10" fillId="0" borderId="1" xfId="0" applyNumberFormat="1" applyFont="1" applyBorder="1" applyAlignment="1">
      <alignment horizontal="center" vertical="center"/>
    </xf>
    <xf numFmtId="0" fontId="12" fillId="3" borderId="1" xfId="0" applyFont="1" applyFill="1" applyBorder="1" applyAlignment="1">
      <alignment vertical="center"/>
    </xf>
    <xf numFmtId="0" fontId="12" fillId="3" borderId="1" xfId="0" applyFont="1" applyFill="1" applyBorder="1" applyAlignment="1">
      <alignment horizontal="center" vertical="center"/>
    </xf>
    <xf numFmtId="1" fontId="12" fillId="3" borderId="1"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12" fillId="4" borderId="0" xfId="0" applyFont="1" applyFill="1" applyAlignment="1">
      <alignment vertical="center"/>
    </xf>
    <xf numFmtId="0" fontId="0" fillId="0" borderId="1" xfId="0" applyFont="1" applyBorder="1" applyAlignment="1">
      <alignment vertical="center" wrapText="1"/>
    </xf>
    <xf numFmtId="0" fontId="0" fillId="0" borderId="0" xfId="0" applyBorder="1" applyAlignment="1">
      <alignment vertical="center"/>
    </xf>
    <xf numFmtId="0" fontId="0" fillId="0" borderId="0" xfId="0" applyNumberFormat="1" applyBorder="1" applyAlignment="1">
      <alignment horizontal="center" vertical="center"/>
    </xf>
    <xf numFmtId="0" fontId="0" fillId="0" borderId="0" xfId="0" applyBorder="1" applyAlignment="1">
      <alignment horizontal="left" vertical="center"/>
    </xf>
    <xf numFmtId="0" fontId="6" fillId="0" borderId="0" xfId="0" applyFont="1" applyAlignment="1">
      <alignment horizontal="left" vertical="center"/>
    </xf>
    <xf numFmtId="0" fontId="7" fillId="0" borderId="0" xfId="0" applyFont="1" applyBorder="1" applyAlignment="1">
      <alignment horizontal="left" vertical="center"/>
    </xf>
    <xf numFmtId="0" fontId="0" fillId="0" borderId="0" xfId="0" applyNumberFormat="1" applyBorder="1" applyAlignment="1">
      <alignment horizontal="left" vertical="center"/>
    </xf>
    <xf numFmtId="49" fontId="0" fillId="0" borderId="0" xfId="0" applyNumberFormat="1" applyBorder="1" applyAlignment="1">
      <alignment horizontal="left" vertical="center"/>
    </xf>
    <xf numFmtId="1"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pplyProtection="1">
      <alignment horizontal="left" vertical="center"/>
      <protection locked="0"/>
    </xf>
    <xf numFmtId="14" fontId="0" fillId="0" borderId="1" xfId="0" applyNumberFormat="1" applyBorder="1" applyAlignment="1" applyProtection="1">
      <alignment horizontal="left" vertical="center" wrapText="1"/>
      <protection locked="0"/>
    </xf>
    <xf numFmtId="49" fontId="0" fillId="0" borderId="0" xfId="0" applyNumberFormat="1" applyAlignment="1" applyProtection="1">
      <alignment horizontal="left" vertical="center"/>
      <protection locked="0"/>
    </xf>
    <xf numFmtId="49" fontId="0" fillId="0" borderId="0" xfId="0" applyNumberFormat="1" applyAlignment="1">
      <alignment horizontal="left" vertical="center"/>
    </xf>
    <xf numFmtId="1" fontId="8" fillId="0" borderId="1" xfId="0" applyNumberFormat="1" applyFont="1" applyBorder="1" applyAlignment="1">
      <alignment horizontal="left" vertical="center" wrapText="1"/>
    </xf>
    <xf numFmtId="0" fontId="8"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xf>
    <xf numFmtId="0" fontId="19" fillId="4" borderId="2" xfId="0" applyFont="1" applyFill="1" applyBorder="1" applyAlignment="1">
      <alignment horizontal="left" vertical="center"/>
    </xf>
    <xf numFmtId="0" fontId="19" fillId="4" borderId="3" xfId="0" applyFont="1" applyFill="1" applyBorder="1" applyAlignment="1">
      <alignment horizontal="left" vertical="center"/>
    </xf>
    <xf numFmtId="0" fontId="19" fillId="4" borderId="4" xfId="0" applyFont="1" applyFill="1" applyBorder="1" applyAlignment="1">
      <alignment horizontal="left" vertical="center"/>
    </xf>
    <xf numFmtId="0" fontId="19" fillId="4" borderId="4" xfId="0" applyFont="1" applyFill="1" applyBorder="1" applyAlignment="1">
      <alignment horizontal="center" vertical="center" wrapText="1"/>
    </xf>
    <xf numFmtId="0" fontId="19" fillId="4" borderId="4" xfId="0" applyFont="1" applyFill="1" applyBorder="1" applyAlignment="1">
      <alignment horizontal="left" vertical="center" wrapText="1"/>
    </xf>
    <xf numFmtId="49" fontId="1" fillId="0" borderId="0" xfId="0" applyNumberFormat="1" applyFont="1" applyAlignment="1">
      <alignment horizontal="left" vertical="center"/>
    </xf>
    <xf numFmtId="0" fontId="1" fillId="0" borderId="0" xfId="0" applyFont="1" applyAlignment="1">
      <alignment horizontal="left" vertical="center"/>
    </xf>
    <xf numFmtId="0" fontId="0" fillId="0" borderId="1" xfId="0" applyFont="1" applyBorder="1"/>
    <xf numFmtId="10" fontId="0" fillId="0" borderId="1" xfId="0" applyNumberFormat="1" applyBorder="1"/>
    <xf numFmtId="0" fontId="20" fillId="4" borderId="32" xfId="0" applyFont="1" applyFill="1" applyBorder="1" applyAlignment="1"/>
    <xf numFmtId="0" fontId="20" fillId="4" borderId="14" xfId="0" applyFont="1" applyFill="1" applyBorder="1" applyAlignment="1"/>
    <xf numFmtId="0" fontId="2" fillId="0" borderId="34" xfId="0" applyFont="1" applyBorder="1"/>
    <xf numFmtId="0" fontId="2" fillId="0" borderId="35" xfId="0" applyFont="1" applyBorder="1"/>
    <xf numFmtId="0" fontId="2" fillId="0" borderId="35" xfId="0" applyFont="1" applyBorder="1" applyAlignment="1">
      <alignment horizontal="center"/>
    </xf>
    <xf numFmtId="0" fontId="0" fillId="0" borderId="36" xfId="0" applyFont="1" applyBorder="1"/>
    <xf numFmtId="0" fontId="0" fillId="0" borderId="37" xfId="0" applyBorder="1"/>
    <xf numFmtId="10" fontId="8" fillId="0" borderId="37" xfId="0" applyNumberFormat="1" applyFont="1" applyBorder="1" applyAlignment="1">
      <alignment horizontal="center"/>
    </xf>
    <xf numFmtId="10" fontId="2" fillId="0" borderId="0" xfId="0" applyNumberFormat="1" applyFont="1" applyBorder="1" applyAlignment="1">
      <alignment vertical="center"/>
    </xf>
    <xf numFmtId="0" fontId="0" fillId="0" borderId="0" xfId="0" applyAlignment="1">
      <alignment vertical="center"/>
    </xf>
    <xf numFmtId="164" fontId="0" fillId="0" borderId="1" xfId="0" applyNumberFormat="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vertical="center" wrapText="1"/>
    </xf>
    <xf numFmtId="164" fontId="8" fillId="0" borderId="1" xfId="0" applyNumberFormat="1"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64" fontId="0" fillId="0" borderId="7" xfId="0" applyNumberFormat="1" applyBorder="1" applyAlignment="1">
      <alignment horizontal="center" vertical="center"/>
    </xf>
    <xf numFmtId="0" fontId="4" fillId="4" borderId="9" xfId="0" applyFont="1" applyFill="1" applyBorder="1" applyAlignment="1">
      <alignment vertical="center"/>
    </xf>
    <xf numFmtId="164" fontId="4" fillId="4" borderId="9" xfId="0" applyNumberFormat="1" applyFont="1" applyFill="1" applyBorder="1" applyAlignment="1">
      <alignment horizontal="center" vertical="center"/>
    </xf>
    <xf numFmtId="0" fontId="21" fillId="4" borderId="9" xfId="0" applyFont="1" applyFill="1" applyBorder="1" applyAlignment="1">
      <alignment horizontal="center" vertical="center"/>
    </xf>
    <xf numFmtId="164" fontId="0" fillId="0" borderId="0" xfId="0" applyNumberFormat="1" applyBorder="1" applyAlignment="1">
      <alignment horizontal="center" vertical="center"/>
    </xf>
    <xf numFmtId="0" fontId="0" fillId="0" borderId="0" xfId="0" applyFont="1" applyBorder="1" applyAlignment="1">
      <alignment vertical="center" wrapText="1"/>
    </xf>
    <xf numFmtId="0" fontId="0" fillId="0" borderId="0" xfId="0" applyFont="1" applyBorder="1" applyAlignment="1">
      <alignment vertical="center"/>
    </xf>
    <xf numFmtId="10" fontId="8" fillId="0" borderId="49" xfId="0" applyNumberFormat="1" applyFont="1" applyBorder="1" applyAlignment="1">
      <alignment horizontal="center"/>
    </xf>
    <xf numFmtId="0" fontId="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xf>
    <xf numFmtId="14" fontId="0" fillId="0" borderId="0" xfId="0" applyNumberFormat="1" applyFont="1" applyAlignment="1">
      <alignment vertical="center"/>
    </xf>
    <xf numFmtId="21" fontId="0" fillId="0" borderId="0" xfId="0" applyNumberFormat="1" applyFont="1" applyAlignment="1">
      <alignment vertical="center"/>
    </xf>
    <xf numFmtId="0" fontId="12" fillId="4" borderId="1" xfId="0" applyFont="1" applyFill="1" applyBorder="1" applyAlignment="1">
      <alignment horizontal="center" vertical="center"/>
    </xf>
    <xf numFmtId="14" fontId="0" fillId="0" borderId="1" xfId="0" applyNumberFormat="1" applyFont="1" applyBorder="1" applyAlignment="1">
      <alignment horizontal="center" vertical="center"/>
    </xf>
    <xf numFmtId="0" fontId="12" fillId="4" borderId="0" xfId="0" applyFont="1" applyFill="1" applyAlignment="1">
      <alignment horizontal="center" vertical="center"/>
    </xf>
    <xf numFmtId="0" fontId="0" fillId="0" borderId="1" xfId="0" applyFont="1" applyBorder="1" applyAlignment="1">
      <alignment vertical="center"/>
    </xf>
    <xf numFmtId="0" fontId="23" fillId="0" borderId="1" xfId="0" applyFont="1" applyBorder="1" applyAlignment="1" applyProtection="1">
      <alignment horizontal="left" vertical="center" wrapText="1"/>
      <protection locked="0"/>
    </xf>
    <xf numFmtId="0" fontId="0" fillId="0" borderId="1" xfId="0" applyFont="1" applyBorder="1" applyAlignment="1">
      <alignment vertical="center"/>
    </xf>
    <xf numFmtId="0" fontId="0" fillId="0" borderId="0" xfId="0" applyAlignment="1">
      <alignment horizontal="left" vertical="center"/>
    </xf>
    <xf numFmtId="0" fontId="0" fillId="5" borderId="1" xfId="0" applyFill="1" applyBorder="1" applyAlignment="1">
      <alignment vertical="center"/>
    </xf>
    <xf numFmtId="0" fontId="8" fillId="5" borderId="1" xfId="0" applyFont="1" applyFill="1" applyBorder="1" applyAlignment="1" applyProtection="1">
      <alignment horizontal="center" vertical="center" wrapText="1"/>
      <protection locked="0"/>
    </xf>
    <xf numFmtId="0" fontId="0" fillId="5" borderId="1" xfId="0" applyFill="1" applyBorder="1" applyAlignment="1">
      <alignment horizontal="left" vertical="center"/>
    </xf>
    <xf numFmtId="0" fontId="8" fillId="0" borderId="36" xfId="0" applyFont="1" applyBorder="1"/>
    <xf numFmtId="0" fontId="8" fillId="5" borderId="1" xfId="0" applyFont="1" applyFill="1" applyBorder="1" applyAlignment="1">
      <alignment vertical="center"/>
    </xf>
    <xf numFmtId="9"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24" fillId="5" borderId="1" xfId="0" applyFont="1" applyFill="1" applyBorder="1" applyAlignment="1">
      <alignment vertical="center"/>
    </xf>
    <xf numFmtId="0" fontId="8" fillId="5" borderId="1" xfId="0" applyFont="1" applyFill="1" applyBorder="1" applyAlignment="1">
      <alignment horizontal="center" vertical="center"/>
    </xf>
    <xf numFmtId="0" fontId="23" fillId="0" borderId="1" xfId="0" applyFont="1" applyBorder="1" applyAlignment="1">
      <alignment horizontal="left" vertical="center" wrapText="1"/>
    </xf>
    <xf numFmtId="0" fontId="25" fillId="4" borderId="1" xfId="0" applyFont="1" applyFill="1" applyBorder="1" applyAlignment="1">
      <alignment horizontal="center" vertical="center" wrapText="1"/>
    </xf>
    <xf numFmtId="0" fontId="26" fillId="4" borderId="4" xfId="0" applyFont="1" applyFill="1" applyBorder="1" applyAlignment="1">
      <alignment horizontal="center" vertical="center" wrapText="1"/>
    </xf>
    <xf numFmtId="0" fontId="26" fillId="4" borderId="4" xfId="0" applyFont="1" applyFill="1" applyBorder="1" applyAlignment="1">
      <alignment horizontal="left" vertical="center" wrapText="1"/>
    </xf>
    <xf numFmtId="0" fontId="27" fillId="0" borderId="0" xfId="0" applyFont="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horizontal="left" vertical="center"/>
    </xf>
    <xf numFmtId="0" fontId="17" fillId="0" borderId="10" xfId="0" applyFont="1" applyBorder="1" applyAlignment="1">
      <alignment horizontal="center" vertical="center"/>
    </xf>
    <xf numFmtId="0" fontId="0" fillId="0" borderId="1" xfId="0" applyFont="1" applyBorder="1" applyAlignment="1">
      <alignment vertical="center"/>
    </xf>
    <xf numFmtId="0" fontId="0" fillId="0" borderId="0" xfId="0" applyFont="1" applyBorder="1" applyAlignment="1">
      <alignment horizontal="center" vertical="center"/>
    </xf>
    <xf numFmtId="1" fontId="10" fillId="0" borderId="1" xfId="0" applyNumberFormat="1" applyFont="1" applyBorder="1" applyAlignment="1">
      <alignment horizontal="center" vertical="center" wrapText="1"/>
    </xf>
    <xf numFmtId="0" fontId="28" fillId="0" borderId="31" xfId="0" applyFont="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8" fillId="0" borderId="1" xfId="0" applyFont="1" applyBorder="1" applyAlignment="1">
      <alignment horizontal="left" vertical="center"/>
    </xf>
    <xf numFmtId="0" fontId="0" fillId="0" borderId="0" xfId="0" applyAlignment="1">
      <alignment horizontal="left" vertical="center"/>
    </xf>
    <xf numFmtId="0" fontId="30" fillId="0" borderId="0" xfId="0" applyFont="1" applyAlignment="1">
      <alignment horizontal="left"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3" fillId="0" borderId="0" xfId="0" applyFont="1" applyAlignment="1">
      <alignment horizontal="left" vertical="center"/>
    </xf>
    <xf numFmtId="0" fontId="34" fillId="0" borderId="0" xfId="0" applyFont="1" applyBorder="1" applyAlignment="1">
      <alignment horizontal="left" vertical="center"/>
    </xf>
    <xf numFmtId="0" fontId="30" fillId="0" borderId="0" xfId="0" applyNumberFormat="1" applyFont="1" applyBorder="1" applyAlignment="1">
      <alignment horizontal="left" vertical="center"/>
    </xf>
    <xf numFmtId="0" fontId="30" fillId="0" borderId="0" xfId="0" applyNumberFormat="1" applyFont="1" applyBorder="1" applyAlignment="1">
      <alignment horizontal="center" vertical="center"/>
    </xf>
    <xf numFmtId="49" fontId="30" fillId="0" borderId="0" xfId="0" applyNumberFormat="1" applyFont="1" applyBorder="1" applyAlignment="1">
      <alignment horizontal="left" vertical="center"/>
    </xf>
    <xf numFmtId="0" fontId="35" fillId="4" borderId="2" xfId="0" applyFont="1" applyFill="1" applyBorder="1" applyAlignment="1">
      <alignment horizontal="left" vertical="center"/>
    </xf>
    <xf numFmtId="0" fontId="35" fillId="4" borderId="3" xfId="0" applyFont="1" applyFill="1" applyBorder="1" applyAlignment="1">
      <alignment horizontal="left" vertical="center"/>
    </xf>
    <xf numFmtId="0" fontId="35" fillId="4" borderId="4" xfId="0" applyFont="1" applyFill="1" applyBorder="1" applyAlignment="1">
      <alignment horizontal="left" vertical="center"/>
    </xf>
    <xf numFmtId="0" fontId="35" fillId="4" borderId="4" xfId="0" applyFont="1" applyFill="1" applyBorder="1" applyAlignment="1">
      <alignment horizontal="center" vertical="center" wrapText="1"/>
    </xf>
    <xf numFmtId="0" fontId="35" fillId="4" borderId="4" xfId="0" applyFont="1" applyFill="1" applyBorder="1" applyAlignment="1">
      <alignment horizontal="left" vertical="center" wrapText="1"/>
    </xf>
    <xf numFmtId="49" fontId="29" fillId="0" borderId="0" xfId="0" applyNumberFormat="1" applyFont="1" applyAlignment="1">
      <alignment horizontal="left" vertical="center"/>
    </xf>
    <xf numFmtId="0" fontId="29" fillId="0" borderId="0" xfId="0" applyFont="1" applyAlignment="1">
      <alignment horizontal="left" vertical="center"/>
    </xf>
    <xf numFmtId="1" fontId="30" fillId="0" borderId="1" xfId="0" applyNumberFormat="1" applyFont="1" applyBorder="1" applyAlignment="1">
      <alignment horizontal="left" vertical="center" wrapText="1"/>
    </xf>
    <xf numFmtId="0" fontId="30" fillId="0" borderId="1" xfId="0" applyFont="1" applyBorder="1" applyAlignment="1">
      <alignment horizontal="left" vertical="center" wrapText="1"/>
    </xf>
    <xf numFmtId="0" fontId="30" fillId="0" borderId="1" xfId="0" applyFont="1" applyBorder="1" applyAlignment="1" applyProtection="1">
      <alignment horizontal="center" vertical="center" wrapText="1"/>
      <protection locked="0"/>
    </xf>
    <xf numFmtId="0" fontId="38" fillId="0" borderId="1" xfId="0" applyFont="1" applyBorder="1" applyAlignment="1" applyProtection="1">
      <alignment horizontal="center" vertical="center" wrapText="1"/>
      <protection locked="0"/>
    </xf>
    <xf numFmtId="0" fontId="30" fillId="0" borderId="1" xfId="0" applyFont="1" applyBorder="1" applyAlignment="1" applyProtection="1">
      <alignment horizontal="left" vertical="center"/>
      <protection locked="0"/>
    </xf>
    <xf numFmtId="14" fontId="30" fillId="0" borderId="1" xfId="0" applyNumberFormat="1" applyFont="1" applyBorder="1" applyAlignment="1" applyProtection="1">
      <alignment horizontal="left" vertical="center" wrapText="1"/>
      <protection locked="0"/>
    </xf>
    <xf numFmtId="0" fontId="38" fillId="0" borderId="1" xfId="0" applyFont="1" applyBorder="1" applyAlignment="1" applyProtection="1">
      <alignment horizontal="left" vertical="center" wrapText="1"/>
      <protection locked="0"/>
    </xf>
    <xf numFmtId="49" fontId="30" fillId="0" borderId="0" xfId="0" applyNumberFormat="1" applyFont="1" applyAlignment="1" applyProtection="1">
      <alignment horizontal="left" vertical="center"/>
      <protection locked="0"/>
    </xf>
    <xf numFmtId="49" fontId="30" fillId="0" borderId="0" xfId="0" applyNumberFormat="1" applyFont="1" applyAlignment="1">
      <alignment horizontal="left" vertical="center"/>
    </xf>
    <xf numFmtId="0" fontId="30" fillId="0" borderId="1" xfId="0" applyFont="1" applyBorder="1" applyAlignment="1" applyProtection="1">
      <alignment horizontal="left" vertical="center" wrapText="1"/>
      <protection locked="0"/>
    </xf>
    <xf numFmtId="0" fontId="38" fillId="0" borderId="1" xfId="0" applyFont="1" applyBorder="1" applyAlignment="1">
      <alignment horizontal="left" vertical="center" wrapText="1"/>
    </xf>
    <xf numFmtId="0" fontId="38" fillId="0" borderId="1" xfId="0" applyFont="1" applyBorder="1" applyAlignment="1">
      <alignment horizontal="left" vertical="center"/>
    </xf>
    <xf numFmtId="0" fontId="30" fillId="0" borderId="1" xfId="0" applyFont="1" applyBorder="1" applyAlignment="1">
      <alignment horizontal="left" vertical="center"/>
    </xf>
    <xf numFmtId="0" fontId="30" fillId="0" borderId="26" xfId="0" applyFont="1" applyBorder="1" applyAlignment="1">
      <alignment horizontal="left" vertical="center" wrapText="1"/>
    </xf>
    <xf numFmtId="1" fontId="30" fillId="0" borderId="19" xfId="0" applyNumberFormat="1" applyFont="1" applyBorder="1" applyAlignment="1">
      <alignment horizontal="left" vertical="center" wrapText="1"/>
    </xf>
    <xf numFmtId="0" fontId="30" fillId="0" borderId="20" xfId="0" applyFont="1" applyBorder="1" applyAlignment="1" applyProtection="1">
      <alignment horizontal="center" vertical="center" wrapText="1"/>
      <protection locked="0"/>
    </xf>
    <xf numFmtId="0" fontId="30" fillId="0" borderId="4" xfId="0" applyFont="1" applyBorder="1" applyAlignment="1">
      <alignment horizontal="left" vertical="center" wrapText="1"/>
    </xf>
    <xf numFmtId="0" fontId="39" fillId="0" borderId="0" xfId="0" applyFont="1" applyAlignment="1">
      <alignment vertical="center"/>
    </xf>
    <xf numFmtId="0" fontId="39" fillId="0" borderId="1" xfId="0" applyFont="1" applyBorder="1"/>
    <xf numFmtId="0" fontId="38" fillId="0" borderId="1" xfId="0" applyFont="1" applyBorder="1"/>
    <xf numFmtId="0" fontId="40" fillId="0" borderId="1" xfId="0" applyFont="1" applyBorder="1" applyAlignment="1" applyProtection="1">
      <alignment horizontal="left" vertical="center" wrapText="1"/>
      <protection locked="0"/>
    </xf>
    <xf numFmtId="1" fontId="36" fillId="4" borderId="19" xfId="0" applyNumberFormat="1" applyFont="1" applyFill="1" applyBorder="1" applyAlignment="1">
      <alignment horizontal="left" vertical="center" wrapText="1"/>
    </xf>
    <xf numFmtId="0" fontId="30" fillId="4" borderId="13" xfId="0" applyFont="1" applyFill="1" applyBorder="1" applyAlignment="1">
      <alignment horizontal="left" vertical="center" wrapText="1"/>
    </xf>
    <xf numFmtId="0" fontId="30" fillId="4" borderId="20" xfId="0" applyFont="1" applyFill="1" applyBorder="1" applyAlignment="1">
      <alignment horizontal="left" vertical="center" wrapText="1"/>
    </xf>
    <xf numFmtId="0" fontId="30" fillId="0" borderId="1" xfId="0" applyFont="1" applyBorder="1"/>
    <xf numFmtId="1" fontId="38" fillId="0" borderId="1" xfId="0" applyNumberFormat="1" applyFont="1" applyBorder="1" applyAlignment="1">
      <alignment horizontal="left" vertical="center" wrapText="1"/>
    </xf>
    <xf numFmtId="0" fontId="30" fillId="0" borderId="0" xfId="0" applyFont="1" applyAlignment="1">
      <alignment horizontal="center" vertical="center"/>
    </xf>
    <xf numFmtId="0" fontId="0" fillId="0" borderId="1" xfId="0" applyFont="1" applyBorder="1" applyAlignment="1" applyProtection="1">
      <alignment horizontal="left" vertical="center" wrapText="1"/>
      <protection locked="0"/>
    </xf>
    <xf numFmtId="0" fontId="41" fillId="0" borderId="1" xfId="0" applyFont="1" applyBorder="1" applyAlignment="1" applyProtection="1">
      <alignment horizontal="left" vertical="center" wrapText="1"/>
      <protection locked="0"/>
    </xf>
    <xf numFmtId="0" fontId="0" fillId="0" borderId="0" xfId="0" applyAlignment="1">
      <alignment horizontal="left" vertical="center"/>
    </xf>
    <xf numFmtId="0" fontId="30" fillId="0" borderId="0" xfId="0" applyFont="1" applyAlignment="1">
      <alignment horizontal="left" vertical="center"/>
    </xf>
    <xf numFmtId="0" fontId="8" fillId="0" borderId="0" xfId="0" applyFont="1" applyAlignment="1">
      <alignment horizontal="left" vertical="center"/>
    </xf>
    <xf numFmtId="0" fontId="20" fillId="4" borderId="17" xfId="0" applyFont="1" applyFill="1" applyBorder="1" applyAlignment="1"/>
    <xf numFmtId="0" fontId="20" fillId="4" borderId="12" xfId="0" applyFont="1" applyFill="1" applyBorder="1" applyAlignment="1"/>
    <xf numFmtId="0" fontId="20" fillId="4" borderId="11" xfId="0" applyFont="1" applyFill="1" applyBorder="1" applyAlignment="1"/>
    <xf numFmtId="0" fontId="20" fillId="4" borderId="8" xfId="0" applyFont="1" applyFill="1" applyBorder="1" applyAlignment="1"/>
    <xf numFmtId="0" fontId="2" fillId="0" borderId="36" xfId="0" applyFont="1" applyBorder="1"/>
    <xf numFmtId="0" fontId="2" fillId="0" borderId="37" xfId="0" applyFont="1" applyBorder="1"/>
    <xf numFmtId="0" fontId="2" fillId="0" borderId="37" xfId="0" applyFont="1" applyBorder="1" applyAlignment="1">
      <alignment horizontal="center"/>
    </xf>
    <xf numFmtId="10" fontId="8" fillId="0" borderId="4" xfId="0" applyNumberFormat="1" applyFont="1" applyBorder="1" applyAlignment="1">
      <alignment horizontal="center"/>
    </xf>
    <xf numFmtId="0" fontId="0" fillId="0" borderId="52" xfId="0" applyFont="1" applyBorder="1"/>
    <xf numFmtId="0" fontId="0" fillId="0" borderId="4" xfId="0" applyBorder="1"/>
    <xf numFmtId="10" fontId="0" fillId="0" borderId="4" xfId="0" applyNumberFormat="1" applyBorder="1"/>
    <xf numFmtId="10" fontId="8" fillId="0" borderId="7" xfId="0" applyNumberFormat="1" applyFont="1" applyBorder="1" applyAlignment="1">
      <alignment horizontal="center"/>
    </xf>
    <xf numFmtId="10" fontId="0" fillId="0" borderId="7" xfId="0" applyNumberFormat="1" applyBorder="1"/>
    <xf numFmtId="0" fontId="0" fillId="0" borderId="6" xfId="0" applyFont="1" applyBorder="1"/>
    <xf numFmtId="0" fontId="0" fillId="0" borderId="7" xfId="0" applyBorder="1"/>
    <xf numFmtId="0" fontId="8" fillId="0" borderId="1" xfId="0" applyFont="1" applyBorder="1"/>
    <xf numFmtId="0" fontId="2" fillId="0" borderId="32" xfId="0" applyFont="1" applyBorder="1" applyAlignment="1">
      <alignment horizontal="left" vertical="center" wrapText="1"/>
    </xf>
    <xf numFmtId="0" fontId="2" fillId="0" borderId="14" xfId="0" applyFont="1" applyBorder="1" applyAlignment="1">
      <alignment horizontal="left" vertical="center" wrapText="1"/>
    </xf>
    <xf numFmtId="0" fontId="2" fillId="0" borderId="33" xfId="0" applyFont="1" applyBorder="1" applyAlignment="1">
      <alignment horizontal="left" vertical="center" wrapText="1"/>
    </xf>
    <xf numFmtId="0" fontId="20" fillId="4" borderId="8" xfId="0" applyFont="1" applyFill="1" applyBorder="1" applyAlignment="1">
      <alignment horizontal="center"/>
    </xf>
    <xf numFmtId="0" fontId="0" fillId="0" borderId="5" xfId="0" applyFont="1" applyBorder="1" applyAlignment="1">
      <alignment horizontal="left"/>
    </xf>
    <xf numFmtId="0" fontId="0" fillId="0" borderId="1" xfId="0" applyFont="1" applyBorder="1" applyAlignment="1">
      <alignment horizontal="left"/>
    </xf>
    <xf numFmtId="0" fontId="20" fillId="4" borderId="12" xfId="0" applyFont="1" applyFill="1" applyBorder="1" applyAlignment="1">
      <alignment horizontal="center"/>
    </xf>
    <xf numFmtId="9" fontId="2" fillId="2" borderId="8" xfId="0" applyNumberFormat="1" applyFont="1" applyFill="1" applyBorder="1" applyAlignment="1">
      <alignment horizontal="center" vertical="center"/>
    </xf>
    <xf numFmtId="0" fontId="0" fillId="2" borderId="8" xfId="0" applyFill="1" applyBorder="1" applyAlignment="1"/>
    <xf numFmtId="0" fontId="0" fillId="2" borderId="10" xfId="0" applyFill="1" applyBorder="1" applyAlignment="1"/>
    <xf numFmtId="0" fontId="20" fillId="4" borderId="14" xfId="0" applyFont="1" applyFill="1" applyBorder="1" applyAlignment="1">
      <alignment horizontal="center"/>
    </xf>
    <xf numFmtId="10" fontId="2" fillId="0" borderId="14" xfId="0" applyNumberFormat="1" applyFont="1" applyBorder="1" applyAlignment="1">
      <alignment horizontal="center" vertical="center"/>
    </xf>
    <xf numFmtId="0" fontId="0" fillId="0" borderId="14" xfId="0" applyBorder="1" applyAlignment="1">
      <alignment horizontal="center" vertical="center"/>
    </xf>
    <xf numFmtId="0" fontId="0" fillId="0" borderId="33" xfId="0" applyBorder="1" applyAlignment="1">
      <alignment horizontal="center" vertical="center"/>
    </xf>
    <xf numFmtId="0" fontId="20" fillId="4" borderId="33" xfId="0" applyFont="1" applyFill="1" applyBorder="1" applyAlignment="1">
      <alignment horizontal="center"/>
    </xf>
    <xf numFmtId="0" fontId="20" fillId="4" borderId="11" xfId="0" applyFont="1" applyFill="1" applyBorder="1" applyAlignment="1">
      <alignment horizontal="center" vertical="center"/>
    </xf>
    <xf numFmtId="0" fontId="20" fillId="4" borderId="8" xfId="0" applyFont="1" applyFill="1" applyBorder="1" applyAlignment="1">
      <alignment horizontal="center" vertical="center"/>
    </xf>
    <xf numFmtId="0" fontId="20" fillId="4" borderId="10" xfId="0" applyFont="1" applyFill="1" applyBorder="1" applyAlignment="1">
      <alignment horizontal="center" vertical="center"/>
    </xf>
    <xf numFmtId="0" fontId="20" fillId="4" borderId="15"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16" xfId="0" applyFont="1" applyFill="1" applyBorder="1" applyAlignment="1">
      <alignment horizontal="center" vertical="center"/>
    </xf>
    <xf numFmtId="0" fontId="1" fillId="0" borderId="15" xfId="0" applyFont="1" applyBorder="1" applyAlignment="1">
      <alignment horizontal="center"/>
    </xf>
    <xf numFmtId="0" fontId="1" fillId="0" borderId="0" xfId="0" applyFont="1" applyBorder="1" applyAlignment="1">
      <alignment horizontal="center"/>
    </xf>
    <xf numFmtId="0" fontId="1" fillId="0" borderId="16" xfId="0" applyFont="1" applyBorder="1" applyAlignment="1">
      <alignment horizontal="center"/>
    </xf>
    <xf numFmtId="0" fontId="2" fillId="0" borderId="0" xfId="0" applyFont="1" applyAlignment="1"/>
    <xf numFmtId="0" fontId="0" fillId="0" borderId="0" xfId="0" applyAlignment="1"/>
    <xf numFmtId="9" fontId="2" fillId="2" borderId="14" xfId="0" applyNumberFormat="1" applyFont="1" applyFill="1" applyBorder="1" applyAlignment="1">
      <alignment horizontal="center" vertical="center"/>
    </xf>
    <xf numFmtId="0" fontId="0" fillId="2" borderId="14" xfId="0" applyFill="1" applyBorder="1" applyAlignment="1"/>
    <xf numFmtId="0" fontId="0" fillId="2" borderId="33" xfId="0" applyFill="1" applyBorder="1" applyAlignment="1"/>
    <xf numFmtId="10" fontId="2"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53" xfId="0" applyBorder="1" applyAlignment="1">
      <alignment horizontal="center" vertical="center"/>
    </xf>
    <xf numFmtId="10" fontId="2"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47" xfId="0" applyBorder="1" applyAlignment="1">
      <alignment horizontal="center" vertical="center"/>
    </xf>
    <xf numFmtId="0" fontId="8" fillId="0" borderId="48" xfId="0" applyFont="1" applyBorder="1" applyAlignment="1">
      <alignment horizontal="left"/>
    </xf>
    <xf numFmtId="0" fontId="0" fillId="0" borderId="49" xfId="0" applyFont="1" applyBorder="1" applyAlignment="1">
      <alignment horizontal="left"/>
    </xf>
    <xf numFmtId="0" fontId="1" fillId="0" borderId="17" xfId="0" applyFont="1" applyBorder="1" applyAlignment="1">
      <alignment horizontal="center"/>
    </xf>
    <xf numFmtId="0" fontId="1" fillId="0" borderId="12" xfId="0" applyFont="1" applyBorder="1" applyAlignment="1">
      <alignment horizontal="center"/>
    </xf>
    <xf numFmtId="0" fontId="1" fillId="0" borderId="18" xfId="0" applyFont="1" applyBorder="1" applyAlignment="1">
      <alignment horizontal="center"/>
    </xf>
    <xf numFmtId="0" fontId="20" fillId="4" borderId="17"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8" xfId="0" applyFont="1" applyFill="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0" fillId="0" borderId="0" xfId="0" applyFont="1" applyBorder="1" applyAlignment="1">
      <alignment horizontal="center"/>
    </xf>
    <xf numFmtId="0" fontId="20" fillId="4" borderId="10" xfId="0" applyFont="1" applyFill="1" applyBorder="1" applyAlignment="1">
      <alignment horizontal="center"/>
    </xf>
    <xf numFmtId="0" fontId="0" fillId="0" borderId="50" xfId="0" applyFont="1" applyBorder="1" applyAlignment="1">
      <alignment horizontal="center"/>
    </xf>
    <xf numFmtId="0" fontId="0" fillId="0" borderId="24" xfId="0" applyFont="1" applyBorder="1" applyAlignment="1">
      <alignment horizontal="center"/>
    </xf>
    <xf numFmtId="0" fontId="0" fillId="0" borderId="2" xfId="0" applyFont="1" applyBorder="1" applyAlignment="1">
      <alignment horizontal="center"/>
    </xf>
    <xf numFmtId="10" fontId="2" fillId="0" borderId="28" xfId="0" applyNumberFormat="1" applyFont="1" applyBorder="1" applyAlignment="1">
      <alignment horizontal="center" vertical="center"/>
    </xf>
    <xf numFmtId="10" fontId="2" fillId="0" borderId="0" xfId="0" applyNumberFormat="1" applyFont="1" applyBorder="1" applyAlignment="1">
      <alignment horizontal="center" vertical="center"/>
    </xf>
    <xf numFmtId="10" fontId="2" fillId="0" borderId="16" xfId="0" applyNumberFormat="1" applyFont="1" applyBorder="1" applyAlignment="1">
      <alignment horizontal="center" vertical="center"/>
    </xf>
    <xf numFmtId="10" fontId="2" fillId="0" borderId="38" xfId="0" applyNumberFormat="1" applyFont="1" applyBorder="1" applyAlignment="1">
      <alignment horizontal="center" vertical="center"/>
    </xf>
    <xf numFmtId="10" fontId="2" fillId="0" borderId="12" xfId="0" applyNumberFormat="1" applyFont="1" applyBorder="1" applyAlignment="1">
      <alignment horizontal="center" vertical="center"/>
    </xf>
    <xf numFmtId="10" fontId="2" fillId="0" borderId="18" xfId="0" applyNumberFormat="1" applyFont="1" applyBorder="1" applyAlignment="1">
      <alignment horizontal="center" vertical="center"/>
    </xf>
    <xf numFmtId="9" fontId="2" fillId="2" borderId="51" xfId="0" applyNumberFormat="1" applyFont="1" applyFill="1" applyBorder="1" applyAlignment="1">
      <alignment horizontal="center" vertical="center"/>
    </xf>
    <xf numFmtId="9" fontId="2" fillId="2" borderId="33" xfId="0" applyNumberFormat="1" applyFont="1" applyFill="1" applyBorder="1" applyAlignment="1">
      <alignment horizontal="center" vertical="center"/>
    </xf>
    <xf numFmtId="0" fontId="0" fillId="0" borderId="8" xfId="0" applyBorder="1" applyAlignment="1">
      <alignment horizontal="center"/>
    </xf>
    <xf numFmtId="0" fontId="0" fillId="0" borderId="14" xfId="0" applyFont="1" applyBorder="1" applyAlignment="1">
      <alignment horizontal="center"/>
    </xf>
    <xf numFmtId="0" fontId="1" fillId="0" borderId="32"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center"/>
    </xf>
    <xf numFmtId="0" fontId="20" fillId="4" borderId="18" xfId="0" applyFont="1" applyFill="1" applyBorder="1" applyAlignment="1">
      <alignment horizontal="center"/>
    </xf>
    <xf numFmtId="0" fontId="0" fillId="0" borderId="44" xfId="0" applyBorder="1" applyAlignment="1">
      <alignment vertical="center"/>
    </xf>
    <xf numFmtId="0" fontId="0" fillId="0" borderId="25" xfId="0" applyBorder="1" applyAlignment="1">
      <alignment vertical="center"/>
    </xf>
    <xf numFmtId="0" fontId="0" fillId="0" borderId="45" xfId="0" applyBorder="1" applyAlignment="1">
      <alignment vertical="center"/>
    </xf>
    <xf numFmtId="0" fontId="0" fillId="0" borderId="1"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xf>
    <xf numFmtId="0" fontId="0" fillId="0" borderId="19" xfId="0" applyBorder="1" applyAlignment="1">
      <alignment vertical="center"/>
    </xf>
    <xf numFmtId="0" fontId="0" fillId="0" borderId="13" xfId="0" applyBorder="1" applyAlignment="1">
      <alignment vertical="center"/>
    </xf>
    <xf numFmtId="0" fontId="0" fillId="0" borderId="41" xfId="0" applyBorder="1" applyAlignment="1">
      <alignment vertical="center"/>
    </xf>
    <xf numFmtId="0" fontId="0" fillId="0" borderId="7" xfId="0" applyBorder="1" applyAlignment="1">
      <alignment vertical="center"/>
    </xf>
    <xf numFmtId="0" fontId="20" fillId="4" borderId="11" xfId="0" applyFont="1" applyFill="1" applyBorder="1" applyAlignment="1">
      <alignment vertical="center"/>
    </xf>
    <xf numFmtId="0" fontId="20" fillId="4" borderId="8" xfId="0" applyFont="1" applyFill="1" applyBorder="1" applyAlignment="1">
      <alignment vertical="center"/>
    </xf>
    <xf numFmtId="0" fontId="20" fillId="4" borderId="10" xfId="0" applyFont="1" applyFill="1" applyBorder="1" applyAlignment="1">
      <alignment vertical="center"/>
    </xf>
    <xf numFmtId="0" fontId="20" fillId="4" borderId="17" xfId="0" applyFont="1" applyFill="1" applyBorder="1" applyAlignment="1">
      <alignment vertical="center"/>
    </xf>
    <xf numFmtId="0" fontId="20" fillId="4" borderId="12" xfId="0" applyFont="1" applyFill="1" applyBorder="1" applyAlignment="1">
      <alignment vertical="center"/>
    </xf>
    <xf numFmtId="0" fontId="20" fillId="4" borderId="18" xfId="0" applyFont="1" applyFill="1" applyBorder="1" applyAlignment="1">
      <alignment vertical="center"/>
    </xf>
    <xf numFmtId="0" fontId="0" fillId="0" borderId="39" xfId="0" applyBorder="1" applyAlignment="1">
      <alignment horizontal="left" vertical="center"/>
    </xf>
    <xf numFmtId="0" fontId="0" fillId="0" borderId="13" xfId="0" applyBorder="1" applyAlignment="1">
      <alignment horizontal="left" vertical="center"/>
    </xf>
    <xf numFmtId="0" fontId="0" fillId="0" borderId="20" xfId="0" applyBorder="1" applyAlignment="1">
      <alignment horizontal="left" vertical="center"/>
    </xf>
    <xf numFmtId="0" fontId="21" fillId="4" borderId="11" xfId="0" applyFont="1" applyFill="1" applyBorder="1" applyAlignment="1">
      <alignment vertical="center"/>
    </xf>
    <xf numFmtId="0" fontId="21" fillId="4" borderId="8" xfId="0" applyFont="1" applyFill="1" applyBorder="1" applyAlignment="1">
      <alignment vertical="center"/>
    </xf>
    <xf numFmtId="0" fontId="22" fillId="4" borderId="10" xfId="0" applyFont="1" applyFill="1" applyBorder="1" applyAlignment="1">
      <alignment vertical="center"/>
    </xf>
    <xf numFmtId="0" fontId="0" fillId="0" borderId="19" xfId="0" applyBorder="1" applyAlignment="1">
      <alignment horizontal="left" vertical="center"/>
    </xf>
    <xf numFmtId="0" fontId="0" fillId="0" borderId="41" xfId="0" applyBorder="1" applyAlignment="1">
      <alignment horizontal="left" vertical="center"/>
    </xf>
    <xf numFmtId="0" fontId="21" fillId="4" borderId="21" xfId="0" applyFont="1" applyFill="1" applyBorder="1" applyAlignment="1">
      <alignment vertical="center"/>
    </xf>
    <xf numFmtId="0" fontId="22" fillId="4" borderId="22" xfId="0" applyFont="1" applyFill="1" applyBorder="1" applyAlignment="1">
      <alignment vertical="center"/>
    </xf>
    <xf numFmtId="0" fontId="22" fillId="4" borderId="23" xfId="0" applyFont="1" applyFill="1" applyBorder="1" applyAlignment="1">
      <alignment vertical="center"/>
    </xf>
    <xf numFmtId="0" fontId="0" fillId="0" borderId="3" xfId="0" applyBorder="1" applyAlignment="1">
      <alignment horizontal="left" vertical="center"/>
    </xf>
    <xf numFmtId="0" fontId="0" fillId="0" borderId="24" xfId="0"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0" fillId="0" borderId="25" xfId="0" applyBorder="1" applyAlignment="1">
      <alignment horizontal="left" vertical="center"/>
    </xf>
    <xf numFmtId="0" fontId="0" fillId="0" borderId="45" xfId="0" applyBorder="1" applyAlignment="1">
      <alignment horizontal="left" vertical="center"/>
    </xf>
    <xf numFmtId="0" fontId="0" fillId="0" borderId="42" xfId="0" applyBorder="1" applyAlignment="1">
      <alignment horizontal="left" vertical="center"/>
    </xf>
    <xf numFmtId="0" fontId="0" fillId="0" borderId="43" xfId="0" applyBorder="1" applyAlignment="1">
      <alignment horizontal="left" vertical="center"/>
    </xf>
    <xf numFmtId="0" fontId="8" fillId="0" borderId="1" xfId="0" applyFont="1" applyBorder="1" applyAlignment="1">
      <alignment vertical="center"/>
    </xf>
    <xf numFmtId="0" fontId="8" fillId="0" borderId="1" xfId="0" applyFont="1" applyBorder="1" applyAlignment="1">
      <alignment vertical="center" wrapText="1"/>
    </xf>
    <xf numFmtId="0" fontId="0" fillId="0" borderId="1" xfId="0" applyBorder="1" applyAlignment="1">
      <alignment vertical="center" wrapText="1"/>
    </xf>
    <xf numFmtId="0" fontId="0" fillId="0" borderId="46" xfId="0" applyBorder="1" applyAlignment="1">
      <alignment vertical="center" wrapText="1"/>
    </xf>
    <xf numFmtId="0" fontId="21" fillId="4" borderId="9" xfId="0" applyFont="1" applyFill="1" applyBorder="1" applyAlignment="1">
      <alignment vertical="center"/>
    </xf>
    <xf numFmtId="0" fontId="0" fillId="0" borderId="3" xfId="0" applyBorder="1" applyAlignment="1">
      <alignment vertical="center"/>
    </xf>
    <xf numFmtId="0" fontId="0" fillId="0" borderId="24" xfId="0" applyBorder="1" applyAlignment="1">
      <alignment vertical="center"/>
    </xf>
    <xf numFmtId="0" fontId="0" fillId="0" borderId="40" xfId="0" applyBorder="1" applyAlignment="1">
      <alignment vertical="center"/>
    </xf>
    <xf numFmtId="0" fontId="0" fillId="0" borderId="11" xfId="0" applyBorder="1" applyAlignment="1">
      <alignment vertical="center" wrapText="1"/>
    </xf>
    <xf numFmtId="0" fontId="0" fillId="0" borderId="8" xfId="0" applyBorder="1" applyAlignment="1">
      <alignment vertical="center"/>
    </xf>
    <xf numFmtId="0" fontId="0" fillId="0" borderId="10"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2" xfId="0" applyBorder="1" applyAlignment="1">
      <alignment vertical="center"/>
    </xf>
    <xf numFmtId="0" fontId="0" fillId="0" borderId="18" xfId="0" applyBorder="1" applyAlignment="1">
      <alignment vertical="center"/>
    </xf>
    <xf numFmtId="0" fontId="8" fillId="0" borderId="7" xfId="0" applyFont="1" applyBorder="1" applyAlignment="1">
      <alignment vertical="center"/>
    </xf>
    <xf numFmtId="0" fontId="8" fillId="0" borderId="7" xfId="0" applyFont="1" applyBorder="1" applyAlignment="1">
      <alignment vertical="center" wrapText="1"/>
    </xf>
    <xf numFmtId="0" fontId="0" fillId="0" borderId="7" xfId="0" applyBorder="1" applyAlignment="1">
      <alignment vertical="center" wrapText="1"/>
    </xf>
    <xf numFmtId="0" fontId="0" fillId="0" borderId="47" xfId="0" applyBorder="1" applyAlignment="1">
      <alignment vertical="center" wrapText="1"/>
    </xf>
    <xf numFmtId="0" fontId="0" fillId="0" borderId="0" xfId="0" applyBorder="1" applyAlignment="1">
      <alignment vertical="center" wrapText="1"/>
    </xf>
    <xf numFmtId="0" fontId="1" fillId="0" borderId="0" xfId="0" applyFont="1" applyBorder="1" applyAlignment="1">
      <alignment horizontal="right" vertical="center"/>
    </xf>
    <xf numFmtId="0" fontId="0" fillId="0" borderId="0" xfId="0" applyBorder="1" applyAlignment="1">
      <alignment horizontal="right" vertical="center"/>
    </xf>
    <xf numFmtId="0" fontId="0" fillId="0" borderId="12" xfId="0" applyBorder="1" applyAlignment="1">
      <alignment horizontal="right" vertical="center"/>
    </xf>
    <xf numFmtId="0" fontId="0" fillId="0" borderId="1" xfId="0" applyFont="1" applyBorder="1" applyAlignment="1">
      <alignment vertical="center"/>
    </xf>
    <xf numFmtId="0" fontId="0" fillId="0" borderId="1" xfId="0" applyFont="1" applyBorder="1" applyAlignment="1">
      <alignment vertical="center" wrapText="1"/>
    </xf>
    <xf numFmtId="0" fontId="2" fillId="0" borderId="11" xfId="0" applyFont="1"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2" xfId="0" applyBorder="1" applyAlignment="1">
      <alignment vertical="center" wrapText="1"/>
    </xf>
    <xf numFmtId="0" fontId="0" fillId="0" borderId="18" xfId="0" applyBorder="1" applyAlignment="1">
      <alignment vertical="center" wrapText="1"/>
    </xf>
    <xf numFmtId="0" fontId="4" fillId="4" borderId="9" xfId="0" applyFont="1" applyFill="1" applyBorder="1" applyAlignment="1">
      <alignment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10" fillId="0" borderId="4" xfId="0" applyFont="1" applyBorder="1" applyAlignment="1">
      <alignment horizontal="center" vertical="center"/>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16" fillId="0" borderId="12" xfId="0" applyFont="1" applyBorder="1" applyAlignment="1">
      <alignment horizontal="center" vertical="center"/>
    </xf>
    <xf numFmtId="0" fontId="16" fillId="0" borderId="18" xfId="0" applyFont="1" applyBorder="1" applyAlignment="1">
      <alignment horizontal="center" vertical="center"/>
    </xf>
    <xf numFmtId="0" fontId="17" fillId="0" borderId="31" xfId="0" applyFont="1" applyBorder="1" applyAlignment="1">
      <alignment horizontal="center" vertical="center"/>
    </xf>
    <xf numFmtId="0" fontId="1" fillId="0" borderId="0" xfId="0" applyFont="1" applyBorder="1" applyAlignment="1">
      <alignment horizontal="left" vertical="center"/>
    </xf>
    <xf numFmtId="0" fontId="0" fillId="0" borderId="0" xfId="0" applyAlignment="1">
      <alignment horizontal="left" vertical="center"/>
    </xf>
    <xf numFmtId="0" fontId="0" fillId="0" borderId="12" xfId="0" applyBorder="1" applyAlignment="1">
      <alignment horizontal="left" vertical="center"/>
    </xf>
    <xf numFmtId="0" fontId="0" fillId="0" borderId="0" xfId="0" applyBorder="1" applyAlignment="1">
      <alignment horizontal="left" vertical="center"/>
    </xf>
    <xf numFmtId="1" fontId="18" fillId="4" borderId="19" xfId="0" applyNumberFormat="1"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20" xfId="0" applyFont="1" applyFill="1" applyBorder="1" applyAlignment="1">
      <alignment horizontal="left" vertical="center" wrapText="1"/>
    </xf>
    <xf numFmtId="0" fontId="16" fillId="0" borderId="29" xfId="0" applyFont="1" applyBorder="1" applyAlignment="1">
      <alignment horizontal="center" vertical="center"/>
    </xf>
    <xf numFmtId="0" fontId="16" fillId="0" borderId="30" xfId="0" applyFont="1" applyBorder="1" applyAlignment="1">
      <alignment horizontal="center" vertical="center"/>
    </xf>
    <xf numFmtId="0" fontId="17" fillId="0" borderId="10" xfId="0" applyFont="1" applyBorder="1" applyAlignment="1">
      <alignment horizontal="center" vertical="center"/>
    </xf>
    <xf numFmtId="0" fontId="17" fillId="0" borderId="18" xfId="0" applyFont="1" applyBorder="1" applyAlignment="1">
      <alignment horizontal="center" vertical="center"/>
    </xf>
    <xf numFmtId="1" fontId="36" fillId="4" borderId="19" xfId="0" applyNumberFormat="1" applyFont="1" applyFill="1" applyBorder="1" applyAlignment="1">
      <alignment horizontal="left" vertical="center" wrapText="1"/>
    </xf>
    <xf numFmtId="1" fontId="36" fillId="4" borderId="13" xfId="0" applyNumberFormat="1" applyFont="1" applyFill="1" applyBorder="1" applyAlignment="1">
      <alignment horizontal="left" vertical="center" wrapText="1"/>
    </xf>
    <xf numFmtId="1" fontId="36" fillId="4" borderId="20" xfId="0" applyNumberFormat="1" applyFont="1" applyFill="1" applyBorder="1" applyAlignment="1">
      <alignment horizontal="left" vertical="center" wrapText="1"/>
    </xf>
    <xf numFmtId="0" fontId="29" fillId="0" borderId="0" xfId="0" applyFont="1" applyBorder="1" applyAlignment="1">
      <alignment horizontal="left" vertical="center"/>
    </xf>
    <xf numFmtId="0" fontId="30" fillId="0" borderId="0" xfId="0" applyFont="1" applyAlignment="1">
      <alignment horizontal="left" vertical="center"/>
    </xf>
    <xf numFmtId="0" fontId="30" fillId="0" borderId="12" xfId="0" applyFont="1" applyBorder="1" applyAlignment="1">
      <alignment horizontal="left" vertical="center"/>
    </xf>
    <xf numFmtId="0" fontId="30" fillId="0" borderId="0" xfId="0" applyFont="1" applyBorder="1" applyAlignment="1">
      <alignment horizontal="left" vertical="center"/>
    </xf>
    <xf numFmtId="0" fontId="31" fillId="0" borderId="8" xfId="0" applyFont="1" applyBorder="1" applyAlignment="1">
      <alignment horizontal="center" vertical="center"/>
    </xf>
    <xf numFmtId="0" fontId="31" fillId="0" borderId="12"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2" fillId="0" borderId="31" xfId="0" applyFont="1" applyBorder="1" applyAlignment="1">
      <alignment horizontal="center" vertical="center"/>
    </xf>
    <xf numFmtId="0" fontId="31" fillId="0" borderId="10" xfId="0" applyFont="1" applyBorder="1" applyAlignment="1">
      <alignment horizontal="center" vertical="center"/>
    </xf>
    <xf numFmtId="0" fontId="31" fillId="0" borderId="18" xfId="0" applyFont="1" applyBorder="1" applyAlignment="1">
      <alignment horizontal="center" vertical="center"/>
    </xf>
    <xf numFmtId="0" fontId="32" fillId="0" borderId="10" xfId="0" applyFont="1" applyBorder="1" applyAlignment="1">
      <alignment horizontal="center" vertical="center"/>
    </xf>
    <xf numFmtId="0" fontId="32" fillId="0" borderId="18" xfId="0" applyFont="1" applyBorder="1" applyAlignment="1">
      <alignment horizontal="center" vertical="center"/>
    </xf>
    <xf numFmtId="0" fontId="37" fillId="4" borderId="13" xfId="0" applyFont="1" applyFill="1" applyBorder="1" applyAlignment="1">
      <alignment horizontal="left" vertical="center" wrapText="1"/>
    </xf>
    <xf numFmtId="0" fontId="37" fillId="4" borderId="20" xfId="0" applyFont="1" applyFill="1" applyBorder="1" applyAlignment="1">
      <alignment horizontal="left" vertical="center" wrapText="1"/>
    </xf>
    <xf numFmtId="0" fontId="16" fillId="0" borderId="11" xfId="0" applyFont="1" applyBorder="1" applyAlignment="1">
      <alignment horizontal="center" vertical="center"/>
    </xf>
    <xf numFmtId="0" fontId="16" fillId="0" borderId="32" xfId="0" applyFont="1" applyBorder="1" applyAlignment="1">
      <alignment horizontal="center" vertical="center"/>
    </xf>
    <xf numFmtId="0" fontId="16" fillId="0" borderId="33" xfId="0" applyFont="1" applyBorder="1" applyAlignment="1">
      <alignment horizontal="center" vertical="center"/>
    </xf>
  </cellXfs>
  <cellStyles count="2">
    <cellStyle name="Hyperlink" xfId="1" builtinId="8"/>
    <cellStyle name="Normal" xfId="0" builtinId="0"/>
  </cellStyles>
  <dxfs count="92">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rgb="FFFFC000"/>
        </patternFill>
      </fill>
    </dxf>
    <dxf>
      <fill>
        <patternFill>
          <bgColor rgb="FFFF2525"/>
        </patternFill>
      </fill>
    </dxf>
    <dxf>
      <fill>
        <patternFill>
          <bgColor theme="6"/>
        </patternFill>
      </fill>
    </dxf>
    <dxf>
      <fill>
        <patternFill>
          <bgColor theme="4" tint="0.39994506668294322"/>
        </patternFill>
      </fill>
    </dxf>
    <dxf>
      <fill>
        <patternFill>
          <bgColor theme="6"/>
        </patternFill>
      </fill>
    </dxf>
    <dxf>
      <fill>
        <patternFill>
          <bgColor rgb="FFFFC000"/>
        </patternFill>
      </fill>
    </dxf>
    <dxf>
      <fill>
        <patternFill>
          <bgColor rgb="FFF2F2A0"/>
        </patternFill>
      </fill>
    </dxf>
    <dxf>
      <fill>
        <patternFill>
          <bgColor rgb="FFFF2525"/>
        </patternFill>
      </fill>
    </dxf>
    <dxf>
      <fill>
        <patternFill>
          <bgColor rgb="FF92D050"/>
        </patternFill>
      </fill>
    </dxf>
    <dxf>
      <fill>
        <patternFill>
          <bgColor rgb="FFFFC000"/>
        </patternFill>
      </fill>
    </dxf>
    <dxf>
      <fill>
        <patternFill>
          <bgColor rgb="FFF2F2A0"/>
        </patternFill>
      </fill>
    </dxf>
    <dxf>
      <fill>
        <patternFill>
          <bgColor rgb="FFFF7171"/>
        </patternFill>
      </fill>
    </dxf>
    <dxf>
      <fill>
        <patternFill>
          <bgColor theme="6"/>
        </patternFill>
      </fill>
    </dxf>
    <dxf>
      <fill>
        <patternFill>
          <bgColor rgb="FFFFC000"/>
        </patternFill>
      </fill>
    </dxf>
    <dxf>
      <fill>
        <patternFill>
          <bgColor rgb="FFF2F2A0"/>
        </patternFill>
      </fill>
    </dxf>
    <dxf>
      <fill>
        <patternFill>
          <bgColor rgb="FFFF2525"/>
        </patternFill>
      </fill>
    </dxf>
    <dxf>
      <fill>
        <patternFill>
          <bgColor rgb="FF92D050"/>
        </patternFill>
      </fill>
    </dxf>
    <dxf>
      <fill>
        <patternFill>
          <bgColor rgb="FFFFC000"/>
        </patternFill>
      </fill>
    </dxf>
    <dxf>
      <fill>
        <patternFill>
          <bgColor rgb="FFF2F2A0"/>
        </patternFill>
      </fill>
    </dxf>
    <dxf>
      <fill>
        <patternFill>
          <bgColor rgb="FFFF7171"/>
        </patternFill>
      </fill>
    </dxf>
    <dxf>
      <fill>
        <patternFill>
          <bgColor theme="6"/>
        </patternFill>
      </fill>
    </dxf>
    <dxf>
      <fill>
        <patternFill>
          <bgColor rgb="FFFFC000"/>
        </patternFill>
      </fill>
    </dxf>
    <dxf>
      <fill>
        <patternFill>
          <bgColor rgb="FFF2F2A0"/>
        </patternFill>
      </fill>
    </dxf>
    <dxf>
      <fill>
        <patternFill>
          <bgColor rgb="FFFF2525"/>
        </patternFill>
      </fill>
    </dxf>
    <dxf>
      <fill>
        <patternFill>
          <bgColor rgb="FF92D050"/>
        </patternFill>
      </fill>
    </dxf>
    <dxf>
      <fill>
        <patternFill>
          <bgColor rgb="FFFFC000"/>
        </patternFill>
      </fill>
    </dxf>
    <dxf>
      <fill>
        <patternFill>
          <bgColor rgb="FFF2F2A0"/>
        </patternFill>
      </fill>
    </dxf>
    <dxf>
      <fill>
        <patternFill>
          <bgColor rgb="FFFF7171"/>
        </patternFill>
      </fill>
    </dxf>
    <dxf>
      <fill>
        <patternFill>
          <bgColor theme="6"/>
        </patternFill>
      </fill>
    </dxf>
    <dxf>
      <fill>
        <patternFill>
          <bgColor rgb="FFFFC000"/>
        </patternFill>
      </fill>
    </dxf>
    <dxf>
      <fill>
        <patternFill>
          <bgColor rgb="FFF2F2A0"/>
        </patternFill>
      </fill>
    </dxf>
    <dxf>
      <fill>
        <patternFill>
          <bgColor rgb="FFFF2525"/>
        </patternFill>
      </fill>
    </dxf>
    <dxf>
      <fill>
        <patternFill>
          <bgColor rgb="FF92D050"/>
        </patternFill>
      </fill>
    </dxf>
    <dxf>
      <fill>
        <patternFill>
          <bgColor rgb="FFFFC000"/>
        </patternFill>
      </fill>
    </dxf>
    <dxf>
      <fill>
        <patternFill>
          <bgColor rgb="FFF2F2A0"/>
        </patternFill>
      </fill>
    </dxf>
    <dxf>
      <fill>
        <patternFill>
          <bgColor rgb="FFFF7171"/>
        </patternFill>
      </fill>
    </dxf>
  </dxfs>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57150</xdr:rowOff>
    </xdr:from>
    <xdr:to>
      <xdr:col>2</xdr:col>
      <xdr:colOff>511968</xdr:colOff>
      <xdr:row>5</xdr:row>
      <xdr:rowOff>50800</xdr:rowOff>
    </xdr:to>
    <xdr:pic>
      <xdr:nvPicPr>
        <xdr:cNvPr id="1025" name="Picture 1" descr="LH_logo600r1idx">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223838"/>
          <a:ext cx="3221831" cy="660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57150</xdr:rowOff>
    </xdr:from>
    <xdr:to>
      <xdr:col>3</xdr:col>
      <xdr:colOff>533400</xdr:colOff>
      <xdr:row>5</xdr:row>
      <xdr:rowOff>114300</xdr:rowOff>
    </xdr:to>
    <xdr:pic>
      <xdr:nvPicPr>
        <xdr:cNvPr id="2049" name="Picture 1" descr="LH_logo600r1idx">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222250"/>
          <a:ext cx="3121025" cy="717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1</xdr:row>
      <xdr:rowOff>57149</xdr:rowOff>
    </xdr:from>
    <xdr:to>
      <xdr:col>2</xdr:col>
      <xdr:colOff>239890</xdr:colOff>
      <xdr:row>5</xdr:row>
      <xdr:rowOff>126999</xdr:rowOff>
    </xdr:to>
    <xdr:pic>
      <xdr:nvPicPr>
        <xdr:cNvPr id="4097" name="Picture 1" descr="LH_logo600r1idx">
          <a:extLst>
            <a:ext uri="{FF2B5EF4-FFF2-40B4-BE49-F238E27FC236}">
              <a16:creationId xmlns:a16="http://schemas.microsoft.com/office/drawing/2014/main" id="{00000000-0008-0000-03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6" y="226482"/>
          <a:ext cx="3485092" cy="74718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1</xdr:row>
      <xdr:rowOff>57149</xdr:rowOff>
    </xdr:from>
    <xdr:to>
      <xdr:col>2</xdr:col>
      <xdr:colOff>42334</xdr:colOff>
      <xdr:row>5</xdr:row>
      <xdr:rowOff>126999</xdr:rowOff>
    </xdr:to>
    <xdr:pic>
      <xdr:nvPicPr>
        <xdr:cNvPr id="2" name="Picture 1" descr="LH_logo600r1idx">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226482"/>
          <a:ext cx="3739092" cy="747184"/>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1</xdr:row>
      <xdr:rowOff>57149</xdr:rowOff>
    </xdr:from>
    <xdr:to>
      <xdr:col>2</xdr:col>
      <xdr:colOff>127000</xdr:colOff>
      <xdr:row>5</xdr:row>
      <xdr:rowOff>126999</xdr:rowOff>
    </xdr:to>
    <xdr:pic>
      <xdr:nvPicPr>
        <xdr:cNvPr id="2" name="Picture 1" descr="LH_logo600r1idx">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226482"/>
          <a:ext cx="3823758" cy="747184"/>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an%20Daniel\AppData\Local\Microsoft\Windows\INetCache\Content.Outlook\O2ZC8YO0\Sto_Event_Dictionary_Final%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rts"/>
      <sheetName val="Utility"/>
    </sheetNames>
    <sheetDataSet>
      <sheetData sheetId="0"/>
      <sheetData sheetId="1">
        <row r="1">
          <cell r="A1" t="str">
            <v>Clear</v>
          </cell>
          <cell r="B1" t="str">
            <v>Polling</v>
          </cell>
          <cell r="E1" t="str">
            <v>AVAMAR</v>
          </cell>
        </row>
        <row r="2">
          <cell r="A2" t="str">
            <v>Warning</v>
          </cell>
          <cell r="B2" t="str">
            <v>SNMP Trap</v>
          </cell>
          <cell r="E2" t="str">
            <v>DataDomain</v>
          </cell>
        </row>
        <row r="3">
          <cell r="A3" t="str">
            <v>Minor</v>
          </cell>
          <cell r="B3" t="str">
            <v>Syslog</v>
          </cell>
          <cell r="E3" t="str">
            <v>NAS</v>
          </cell>
        </row>
        <row r="4">
          <cell r="A4" t="str">
            <v>Major</v>
          </cell>
          <cell r="B4" t="str">
            <v>Logging</v>
          </cell>
          <cell r="E4" t="str">
            <v>NetBackup</v>
          </cell>
        </row>
        <row r="5">
          <cell r="A5" t="str">
            <v>Critical</v>
          </cell>
          <cell r="E5" t="str">
            <v>Nimbus</v>
          </cell>
        </row>
        <row r="6">
          <cell r="E6" t="str">
            <v>SAN</v>
          </cell>
        </row>
        <row r="7">
          <cell r="E7" t="str">
            <v>TSM</v>
          </cell>
        </row>
        <row r="8">
          <cell r="E8" t="str">
            <v>SNAS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zoomScale="80" zoomScaleNormal="80" workbookViewId="0">
      <selection activeCell="V28" sqref="V28"/>
    </sheetView>
  </sheetViews>
  <sheetFormatPr defaultColWidth="8.85546875" defaultRowHeight="12.75"/>
  <cols>
    <col min="1" max="1" width="22.7109375" customWidth="1"/>
    <col min="2" max="2" width="18.42578125" customWidth="1"/>
    <col min="3" max="3" width="9.28515625" bestFit="1" customWidth="1"/>
    <col min="6" max="6" width="10.140625" bestFit="1" customWidth="1"/>
    <col min="7" max="8" width="19.140625" bestFit="1" customWidth="1"/>
    <col min="12" max="12" width="10.42578125" customWidth="1"/>
    <col min="14" max="14" width="8.85546875" customWidth="1"/>
  </cols>
  <sheetData>
    <row r="1" spans="1:15" ht="12.75" customHeight="1">
      <c r="A1" s="231" t="s">
        <v>254</v>
      </c>
      <c r="B1" s="232"/>
      <c r="C1" s="232"/>
      <c r="D1" s="232"/>
      <c r="E1" s="232"/>
      <c r="F1" s="232"/>
      <c r="G1" s="232"/>
      <c r="H1" s="232"/>
      <c r="I1" s="232"/>
      <c r="J1" s="232"/>
      <c r="K1" s="232"/>
      <c r="L1" s="232"/>
      <c r="M1" s="233"/>
    </row>
    <row r="2" spans="1:15">
      <c r="A2" s="234"/>
      <c r="B2" s="235"/>
      <c r="C2" s="235"/>
      <c r="D2" s="235"/>
      <c r="E2" s="235"/>
      <c r="F2" s="235"/>
      <c r="G2" s="235"/>
      <c r="H2" s="235"/>
      <c r="I2" s="235"/>
      <c r="J2" s="235"/>
      <c r="K2" s="235"/>
      <c r="L2" s="235"/>
      <c r="M2" s="236"/>
    </row>
    <row r="3" spans="1:15">
      <c r="A3" s="234"/>
      <c r="B3" s="235"/>
      <c r="C3" s="235"/>
      <c r="D3" s="235"/>
      <c r="E3" s="235"/>
      <c r="F3" s="235"/>
      <c r="G3" s="235"/>
      <c r="H3" s="235"/>
      <c r="I3" s="235"/>
      <c r="J3" s="235"/>
      <c r="K3" s="235"/>
      <c r="L3" s="235"/>
      <c r="M3" s="236"/>
    </row>
    <row r="4" spans="1:15">
      <c r="A4" s="234"/>
      <c r="B4" s="235"/>
      <c r="C4" s="235"/>
      <c r="D4" s="235"/>
      <c r="E4" s="235"/>
      <c r="F4" s="235"/>
      <c r="G4" s="235"/>
      <c r="H4" s="235"/>
      <c r="I4" s="235"/>
      <c r="J4" s="235"/>
      <c r="K4" s="235"/>
      <c r="L4" s="235"/>
      <c r="M4" s="236"/>
    </row>
    <row r="5" spans="1:15">
      <c r="A5" s="234"/>
      <c r="B5" s="235"/>
      <c r="C5" s="235"/>
      <c r="D5" s="235"/>
      <c r="E5" s="235"/>
      <c r="F5" s="235"/>
      <c r="G5" s="235"/>
      <c r="H5" s="235"/>
      <c r="I5" s="235"/>
      <c r="J5" s="235"/>
      <c r="K5" s="235"/>
      <c r="L5" s="235"/>
      <c r="M5" s="236"/>
    </row>
    <row r="6" spans="1:15" ht="13.5" thickBot="1">
      <c r="A6" s="234"/>
      <c r="B6" s="235"/>
      <c r="C6" s="235"/>
      <c r="D6" s="235"/>
      <c r="E6" s="235"/>
      <c r="F6" s="235"/>
      <c r="G6" s="235"/>
      <c r="H6" s="235"/>
      <c r="I6" s="235"/>
      <c r="J6" s="235"/>
      <c r="K6" s="235"/>
      <c r="L6" s="235"/>
      <c r="M6" s="236"/>
    </row>
    <row r="7" spans="1:15" ht="12.75" customHeight="1">
      <c r="A7" s="203" t="s">
        <v>409</v>
      </c>
      <c r="B7" s="204"/>
      <c r="C7" s="204"/>
      <c r="D7" s="204"/>
      <c r="E7" s="204"/>
      <c r="F7" s="204"/>
      <c r="G7" s="204"/>
      <c r="H7" s="204"/>
      <c r="I7" s="204"/>
      <c r="J7" s="204"/>
      <c r="K7" s="204"/>
      <c r="L7" s="204"/>
      <c r="M7" s="205"/>
    </row>
    <row r="8" spans="1:15" ht="13.5" customHeight="1" thickBot="1">
      <c r="A8" s="228"/>
      <c r="B8" s="229"/>
      <c r="C8" s="229"/>
      <c r="D8" s="229"/>
      <c r="E8" s="229"/>
      <c r="F8" s="229"/>
      <c r="G8" s="229"/>
      <c r="H8" s="229"/>
      <c r="I8" s="229"/>
      <c r="J8" s="229"/>
      <c r="K8" s="229"/>
      <c r="L8" s="229"/>
      <c r="M8" s="230"/>
    </row>
    <row r="9" spans="1:15" ht="16.5" thickBot="1">
      <c r="A9" s="225"/>
      <c r="B9" s="226"/>
      <c r="C9" s="226"/>
      <c r="D9" s="226"/>
      <c r="E9" s="226"/>
      <c r="F9" s="226"/>
      <c r="G9" s="226"/>
      <c r="H9" s="226"/>
      <c r="I9" s="226"/>
      <c r="J9" s="226"/>
      <c r="K9" s="226"/>
      <c r="L9" s="226"/>
      <c r="M9" s="227"/>
    </row>
    <row r="10" spans="1:15" ht="16.5" thickBot="1">
      <c r="A10" s="63"/>
      <c r="B10" s="64"/>
      <c r="C10" s="198" t="s">
        <v>103</v>
      </c>
      <c r="D10" s="198"/>
      <c r="E10" s="198"/>
      <c r="F10" s="198"/>
      <c r="G10" s="64"/>
      <c r="H10" s="198" t="s">
        <v>115</v>
      </c>
      <c r="I10" s="198"/>
      <c r="J10" s="198"/>
      <c r="K10" s="198"/>
      <c r="L10" s="198"/>
      <c r="M10" s="202"/>
    </row>
    <row r="11" spans="1:15" s="2" customFormat="1" ht="13.5" thickBot="1">
      <c r="A11" s="176" t="s">
        <v>100</v>
      </c>
      <c r="B11" s="177"/>
      <c r="C11" s="178" t="s">
        <v>93</v>
      </c>
      <c r="D11" s="178" t="s">
        <v>815</v>
      </c>
      <c r="E11" s="178" t="s">
        <v>94</v>
      </c>
      <c r="F11" s="178" t="s">
        <v>95</v>
      </c>
      <c r="G11" s="178" t="s">
        <v>96</v>
      </c>
      <c r="H11" s="177" t="s">
        <v>101</v>
      </c>
      <c r="I11" s="214" t="s">
        <v>102</v>
      </c>
      <c r="J11" s="215"/>
      <c r="K11" s="215"/>
      <c r="L11" s="215"/>
      <c r="M11" s="216"/>
      <c r="O11"/>
    </row>
    <row r="12" spans="1:15">
      <c r="A12" s="180" t="s">
        <v>187</v>
      </c>
      <c r="B12" s="181"/>
      <c r="C12" s="179">
        <f>COUNTIF('SI Hardware Testing'!F14:F35,"Pass")/((COUNTIF('SI Hardware Testing'!F14:F35,"Pass")+(COUNTIF('SI Hardware Testing'!F14:F35,"Fail")+(COUNTIF('SI Hardware Testing'!F14:F35,"N/A")+(COUNTIF('SI Hardware Testing'!F14:F35,"Untested")+(COUNTIF('SI Hardware Testing'!F14:F35,"Partial")))))))</f>
        <v>0</v>
      </c>
      <c r="D12" s="179">
        <f>COUNTIF('SI Hardware Testing'!F14:F35,"Partial")/((COUNTIF('SI Hardware Testing'!F14:F35,"Pass")+(COUNTIF('SI Hardware Testing'!F14:F35,"Fail")+(COUNTIF('SI Hardware Testing'!F14:F35,"N/A")+(COUNTIF('SI Hardware Testing'!F14:F35,"Untested")))+(COUNTIF('SI Hardware Testing'!F14:F35,"Partial")))))</f>
        <v>0</v>
      </c>
      <c r="E12" s="179">
        <f>COUNTIF('SI Hardware Testing'!F14:F35,"Fail")/((COUNTIF('SI Hardware Testing'!F14:F35,"Pass")+(COUNTIF('SI Hardware Testing'!F14:F35,"Fail")+(COUNTIF('SI Hardware Testing'!F14:F35,"N/A")+(COUNTIF('SI Hardware Testing'!F14:F35,"Untested"))+(COUNTIF('SI Hardware Testing'!F14:F35,"Partial"))))))</f>
        <v>0</v>
      </c>
      <c r="F12" s="179">
        <f>COUNTIF('SI Hardware Testing'!F14:F35,"N/A")/((COUNTIF('SI Hardware Testing'!F14:F35,"Pass")+(COUNTIF('SI Hardware Testing'!F14:F35,"Fail")+(COUNTIF('SI Hardware Testing'!F14:F35,"N/A")+(COUNTIF('SI Hardware Testing'!F14:F35,"Untested"))+(COUNTIF('SI Hardware Testing'!F14:F35,"Partial"))))))</f>
        <v>1</v>
      </c>
      <c r="G12" s="179">
        <f>COUNTIF('SI Hardware Testing'!F14:F35,"Untested")/((COUNTIF('SI Hardware Testing'!F14:F35,"Pass")+(COUNTIF('SI Hardware Testing'!F14:F35,"Fail")+(COUNTIF('SI Hardware Testing'!F14:F35,"N/A")+(COUNTIF('SI Hardware Testing'!F14:F35,"Untested"))+(COUNTIF('SI Hardware Testing'!F14:F35,"Partial"))))))</f>
        <v>0</v>
      </c>
      <c r="H12" s="182">
        <f>(COUNTIF('SI Hardware Testing'!F14:F35,"Pass")+COUNTIF('SI Hardware Testing'!F14:F35,"Fail")+COUNTIF('SI Hardware Testing'!F14:F35,"N/A")+COUNTIF('SI Hardware Testing'!F14:F35,"Partial"))/COUNTA('SI Hardware Testing'!F14:F35)</f>
        <v>1</v>
      </c>
      <c r="I12" s="217">
        <f>IF((COUNTIF('SI Hardware Testing'!F14:F65531,"Pass")+COUNTIF('SI Hardware Testing'!F14:F65531,"Partial")+COUNTIF('SI Hardware Testing'!F14:F65531,"Fail")=0),0,(COUNTIF('SI Hardware Testing'!F14:F65531,"Pass")+COUNTIF('SI Hardware Testing'!F14:F65531,"Fail")+COUNTIF('SI Hardware Testing'!F14:F65531,"Partial"))/((COUNTIF('SI Hardware Testing'!F14:F65531,"Pass")+COUNTIF('SI Hardware Testing'!F14:F65531,"Fail")+COUNTIF('SI Hardware Testing'!F14:F65531,"Untested")+COUNTIF('SI Hardware Testing'!F14:F65531,"Partial"))))</f>
        <v>0</v>
      </c>
      <c r="J12" s="218"/>
      <c r="K12" s="218"/>
      <c r="L12" s="218"/>
      <c r="M12" s="219"/>
    </row>
    <row r="13" spans="1:15" ht="13.5" thickBot="1">
      <c r="A13" s="185" t="s">
        <v>186</v>
      </c>
      <c r="B13" s="186"/>
      <c r="C13" s="183">
        <f>COUNTIF('SI Hardware Testing'!F36:F49,"Pass")/((COUNTIF('SI Hardware Testing'!F36:F49,"Pass")+(COUNTIF('SI Hardware Testing'!F36:F49,"Fail")+(COUNTIF('SI Hardware Testing'!F36:F49,"N/A")+(COUNTIF('SI Hardware Testing'!F36:F49,"Untested"))+(COUNTIF('SI Hardware Testing'!F36:F49,"Partial"))))))</f>
        <v>0</v>
      </c>
      <c r="D13" s="86">
        <f>COUNTIF('SI Hardware Testing'!F36:F49,"Partial")/((COUNTIF('SI Hardware Testing'!F36:F49,"Pass")+(COUNTIF('SI Hardware Testing'!F36:F49,"Fail")+(COUNTIF('SI Hardware Testing'!F36:F49,"N/A")+(COUNTIF('SI Hardware Testing'!F36:F49,"Untested")))+(COUNTIF('SI Hardware Testing'!F36:F49,"Partial")))))</f>
        <v>0</v>
      </c>
      <c r="E13" s="183">
        <f>COUNTIF('SI Hardware Testing'!F36:F49,"Fail")/((COUNTIF('SI Hardware Testing'!F36:F49,"Pass")+(COUNTIF('SI Hardware Testing'!F36:F49,"Fail")+(COUNTIF('SI Hardware Testing'!F36:F49,"N/A")+(COUNTIF('SI Hardware Testing'!F36:F49,"Untested"))+(COUNTIF('SI Hardware Testing'!F36:F49,"Partial"))))))</f>
        <v>0</v>
      </c>
      <c r="F13" s="183">
        <f>COUNTIF('SI Hardware Testing'!F36:F49,"N/A")/((COUNTIF('SI Hardware Testing'!F36:F49,"Pass")+(COUNTIF('SI Hardware Testing'!F36:F49,"Fail")+(COUNTIF('SI Hardware Testing'!F36:F49,"N/A")+(COUNTIF('SI Hardware Testing'!F36:F49,"Untested"))+(COUNTIF('SI Hardware Testing'!F36:F49,"Partial"))))))</f>
        <v>1</v>
      </c>
      <c r="G13" s="183">
        <f>COUNTIF('SI Hardware Testing'!F36:F49,"Untested")/((COUNTIF('SI Hardware Testing'!F36:F49,"Pass")+(COUNTIF('SI Hardware Testing'!F36:F49,"Fail")+(COUNTIF('SI Hardware Testing'!F36:F49,"N/A")+(COUNTIF('SI Hardware Testing'!F36:F49,"Untested"))+(COUNTIF('SI Hardware Testing'!F36:F49,"Partial"))))))</f>
        <v>0</v>
      </c>
      <c r="H13" s="184">
        <f>(COUNTIF('SI Hardware Testing'!F36:F49,"Pass")+COUNTIF('SI Hardware Testing'!F36:F49,"Fail")+COUNTIF('SI Hardware Testing'!F36:F49,"N/A")+COUNTIF('SI Hardware Testing'!F36:F49,"Partial"))/COUNTA('SI Hardware Testing'!F36:F49)</f>
        <v>1</v>
      </c>
      <c r="I13" s="220"/>
      <c r="J13" s="221"/>
      <c r="K13" s="221"/>
      <c r="L13" s="221"/>
      <c r="M13" s="222"/>
    </row>
    <row r="14" spans="1:15" ht="13.5" thickBot="1">
      <c r="A14" s="237"/>
      <c r="B14" s="237"/>
      <c r="C14" s="237"/>
      <c r="D14" s="237"/>
      <c r="E14" s="237"/>
      <c r="F14" s="237"/>
      <c r="G14" s="237"/>
      <c r="H14" s="237"/>
      <c r="I14" s="237"/>
      <c r="J14" s="237"/>
      <c r="K14" s="237"/>
      <c r="L14" s="237"/>
      <c r="M14" s="237"/>
    </row>
    <row r="15" spans="1:15" ht="12.75" customHeight="1">
      <c r="A15" s="203" t="s">
        <v>410</v>
      </c>
      <c r="B15" s="204"/>
      <c r="C15" s="204"/>
      <c r="D15" s="204"/>
      <c r="E15" s="204"/>
      <c r="F15" s="204"/>
      <c r="G15" s="204"/>
      <c r="H15" s="204"/>
      <c r="I15" s="204"/>
      <c r="J15" s="204"/>
      <c r="K15" s="204"/>
      <c r="L15" s="204"/>
      <c r="M15" s="205"/>
    </row>
    <row r="16" spans="1:15" ht="13.5" customHeight="1" thickBot="1">
      <c r="A16" s="228"/>
      <c r="B16" s="229"/>
      <c r="C16" s="229"/>
      <c r="D16" s="229"/>
      <c r="E16" s="229"/>
      <c r="F16" s="229"/>
      <c r="G16" s="229"/>
      <c r="H16" s="229"/>
      <c r="I16" s="229"/>
      <c r="J16" s="229"/>
      <c r="K16" s="229"/>
      <c r="L16" s="229"/>
      <c r="M16" s="230"/>
    </row>
    <row r="17" spans="1:18" ht="16.5" thickBot="1">
      <c r="A17" s="225"/>
      <c r="B17" s="226"/>
      <c r="C17" s="226"/>
      <c r="D17" s="226"/>
      <c r="E17" s="226"/>
      <c r="F17" s="226"/>
      <c r="G17" s="226"/>
      <c r="H17" s="226"/>
      <c r="I17" s="226"/>
      <c r="J17" s="226"/>
      <c r="K17" s="226"/>
      <c r="L17" s="226"/>
      <c r="M17" s="227"/>
    </row>
    <row r="18" spans="1:18" ht="16.5" thickBot="1">
      <c r="A18" s="174"/>
      <c r="B18" s="175"/>
      <c r="C18" s="191" t="s">
        <v>103</v>
      </c>
      <c r="D18" s="191"/>
      <c r="E18" s="191"/>
      <c r="F18" s="191"/>
      <c r="G18" s="175"/>
      <c r="H18" s="191" t="s">
        <v>115</v>
      </c>
      <c r="I18" s="191"/>
      <c r="J18" s="191"/>
      <c r="K18" s="191"/>
      <c r="L18" s="191"/>
      <c r="M18" s="238"/>
    </row>
    <row r="19" spans="1:18" s="2" customFormat="1" ht="13.5" thickBot="1">
      <c r="A19" s="176" t="s">
        <v>100</v>
      </c>
      <c r="B19" s="177"/>
      <c r="C19" s="178" t="s">
        <v>93</v>
      </c>
      <c r="D19" s="178" t="s">
        <v>815</v>
      </c>
      <c r="E19" s="178" t="s">
        <v>94</v>
      </c>
      <c r="F19" s="178" t="s">
        <v>95</v>
      </c>
      <c r="G19" s="178" t="s">
        <v>96</v>
      </c>
      <c r="H19" s="177" t="s">
        <v>101</v>
      </c>
      <c r="I19" s="248" t="s">
        <v>102</v>
      </c>
      <c r="J19" s="214"/>
      <c r="K19" s="214"/>
      <c r="L19" s="214"/>
      <c r="M19" s="249"/>
      <c r="N19"/>
      <c r="O19"/>
    </row>
    <row r="20" spans="1:18">
      <c r="A20" s="239"/>
      <c r="B20" s="240"/>
      <c r="C20" s="240"/>
      <c r="D20" s="240"/>
      <c r="E20" s="240"/>
      <c r="F20" s="240"/>
      <c r="G20" s="240"/>
      <c r="H20" s="241"/>
      <c r="I20" s="242">
        <f>IF((COUNTIF('SI ONTAP Testing'!F14:F65524,"Pass")+(COUNTIF('SI ONTAP Testing'!F14:F65524,"Fail"))+(COUNTIF('SI ONTAP Testing'!F14:F65524,"Partial"))=0),0,(COUNTIF('SI ONTAP Testing'!F14:F65524,"Pass")+COUNTIF('SI ONTAP Testing'!F14:F65524,"Partial"))+COUNTIF('SI ONTAP Testing'!F14:F65524,"Fail"))/((COUNTIF('SI ONTAP Testing'!F14:F65524,"Pass")+(COUNTIF('SI ONTAP Testing'!F14:F65524,"Fail"))+(COUNTIF('SI ONTAP Testing'!F14:F65524,"Untested"))+(COUNTIF('SI ONTAP Testing'!F14:F65524,"Partial"))))</f>
        <v>1</v>
      </c>
      <c r="J20" s="243"/>
      <c r="K20" s="243"/>
      <c r="L20" s="243"/>
      <c r="M20" s="244"/>
      <c r="R20" s="2"/>
    </row>
    <row r="21" spans="1:18">
      <c r="A21" s="192" t="s">
        <v>243</v>
      </c>
      <c r="B21" s="193"/>
      <c r="C21" s="3">
        <f>COUNTIF('SI ONTAP Testing'!F14:F24,"Pass")/((COUNTIF('SI ONTAP Testing'!F14:F24,"Pass")+(COUNTIF('SI ONTAP Testing'!F14:F24,"Fail")+(COUNTIF('SI ONTAP Testing'!F14:F24,"N/A")+(COUNTIF('SI ONTAP Testing'!F14:F24,"Partial")+(COUNTIF('SI ONTAP Testing'!F14:F24,"Untested")))))))</f>
        <v>0.54545454545454541</v>
      </c>
      <c r="D21" s="3">
        <f>COUNTIF('SI ONTAP Testing'!F14:F24,"Partial")/((COUNTIF('SI ONTAP Testing'!F14:F24,"Pass")+(COUNTIF('SI ONTAP Testing'!F14:F24,"Fail")+(COUNTIF('SI ONTAP Testing'!F14:F24,"Partial")+(COUNTIF('SI ONTAP Testing'!F14:F24,"N/A")+(COUNTIF('SI ONTAP Testing'!F14:F24,"Untested")))))))</f>
        <v>0</v>
      </c>
      <c r="E21" s="3">
        <f>COUNTIF('SI ONTAP Testing'!F14:F24,"Fail")/((COUNTIF('SI ONTAP Testing'!F14:F24,"Pass")+(COUNTIF('SI ONTAP Testing'!F14:F24,"Fail")+(COUNTIF('SI ONTAP Testing'!F14:F24,"Partial")+(COUNTIF('SI ONTAP Testing'!F14:F24,"N/A")+(COUNTIF('SI ONTAP Testing'!F14:F24,"Untested")))))))</f>
        <v>0</v>
      </c>
      <c r="F21" s="3">
        <f>COUNTIF('SI ONTAP Testing'!F14:F24,"N/A")/((COUNTIF('SI ONTAP Testing'!F14:F24,"Pass")+(COUNTIF('SI ONTAP Testing'!F14:F24,"Fail")+(COUNTIF('SI ONTAP Testing'!F14:F24,"Partial")+(COUNTIF('SI ONTAP Testing'!F14:F24,"N/A")+(COUNTIF('SI ONTAP Testing'!F14:F24,"Untested")))))))</f>
        <v>0.45454545454545453</v>
      </c>
      <c r="G21" s="3">
        <f>COUNTIF('SI ONTAP Testing'!F14:F24,"Untested")/((COUNTIF('SI ONTAP Testing'!F14:F24,"Pass")+(COUNTIF('SI ONTAP Testing'!F14:F24,"Fail")+(COUNTIF('SI ONTAP Testing'!F14:F24,"Partial")+(COUNTIF('SI ONTAP Testing'!F14:F24,"N/A")+(COUNTIF('SI ONTAP Testing'!F14:F24,"Untested")))))))</f>
        <v>0</v>
      </c>
      <c r="H21" s="62">
        <f>(COUNTIF('SI ONTAP Testing'!F14:F24,"Pass")+COUNTIF('SI ONTAP Testing'!F14:F24,"Fail")+COUNTIF('SI ONTAP Testing'!F14:F24,"Partial")+COUNTIF('SI ONTAP Testing'!F14:F24,"N/A"))/COUNTA('SI ONTAP Testing'!F14:F24)</f>
        <v>1</v>
      </c>
      <c r="I21" s="242"/>
      <c r="J21" s="243"/>
      <c r="K21" s="243"/>
      <c r="L21" s="243"/>
      <c r="M21" s="244"/>
      <c r="R21" s="2"/>
    </row>
    <row r="22" spans="1:18">
      <c r="A22" s="192" t="s">
        <v>234</v>
      </c>
      <c r="B22" s="193"/>
      <c r="C22" s="3">
        <f>COUNTIF('SI ONTAP Testing'!F26:F48,"Pass")/((COUNTIF('SI ONTAP Testing'!F26:F48,"Pass")+(COUNTIF('SI ONTAP Testing'!F26:F48,"Fail")+(COUNTIF('SI ONTAP Testing'!F26:F48,"Partial")+(COUNTIF('SI ONTAP Testing'!F26:F48,"N/A")+(COUNTIF('SI ONTAP Testing'!F26:F48,"Untested")))))))</f>
        <v>0.60869565217391308</v>
      </c>
      <c r="D22" s="3">
        <f>COUNTIF('SI ONTAP Testing'!F26:F48,"Partial")/((COUNTIF('SI ONTAP Testing'!F26:F48,"Pass")+(COUNTIF('SI ONTAP Testing'!F26:F48,"Fail")+(COUNTIF('SI ONTAP Testing'!F26:F48,"Partial")+(COUNTIF('SI ONTAP Testing'!F26:F48,"N/A")+(COUNTIF('SI ONTAP Testing'!F26:F48,"Untested")))))))</f>
        <v>0</v>
      </c>
      <c r="E22" s="3">
        <f>COUNTIF('SI ONTAP Testing'!F26:F48,"Fail")/((COUNTIF('SI ONTAP Testing'!F26:F48,"Pass")+(COUNTIF('SI ONTAP Testing'!F26:F48,"Fail")+(COUNTIF('SI ONTAP Testing'!F26:F48,"Partial")+(COUNTIF('SI ONTAP Testing'!F26:F48,"N/A")+(COUNTIF('SI ONTAP Testing'!F26:F48,"Untested")))))))</f>
        <v>0</v>
      </c>
      <c r="F22" s="3">
        <f>COUNTIF('SI ONTAP Testing'!F26:F48,"N/A")/((COUNTIF('SI ONTAP Testing'!F26:F48,"Pass")+(COUNTIF('SI ONTAP Testing'!F26:F48,"Fail")+(COUNTIF('SI ONTAP Testing'!F26:F48,"Partial")+(COUNTIF('SI ONTAP Testing'!F26:F48,"N/A")+(COUNTIF('SI ONTAP Testing'!F26:F48,"Untested")))))))</f>
        <v>0.39130434782608697</v>
      </c>
      <c r="G22" s="3">
        <f>COUNTIF('SI ONTAP Testing'!F26:F48,"Untested")/((COUNTIF('SI ONTAP Testing'!F26:F48,"Pass")+(COUNTIF('SI ONTAP Testing'!F26:F48,"Fail")+(COUNTIF('SI ONTAP Testing'!F26:F48,"Partial")+(COUNTIF('SI ONTAP Testing'!F26:F48,"N/A")+(COUNTIF('SI ONTAP Testing'!F26:F48,"Untested")))))))</f>
        <v>0</v>
      </c>
      <c r="H22" s="62">
        <f>(COUNTIF('SI ONTAP Testing'!F27:F49,"Pass")+COUNTIF('SI ONTAP Testing'!F27:F49,"Fail")+COUNTIF('SI ONTAP Testing'!F27:F49,"Partial")+COUNTIF('SI ONTAP Testing'!F27:F49,"N/A"))/COUNTA('SI ONTAP Testing'!F27:F49)</f>
        <v>1</v>
      </c>
      <c r="I22" s="242"/>
      <c r="J22" s="243"/>
      <c r="K22" s="243"/>
      <c r="L22" s="243"/>
      <c r="M22" s="244"/>
      <c r="R22" s="2"/>
    </row>
    <row r="23" spans="1:18">
      <c r="A23" s="192" t="s">
        <v>235</v>
      </c>
      <c r="B23" s="193"/>
      <c r="C23" s="3">
        <f>COUNTIF('SI ONTAP Testing'!F50:F56,"Pass")/((COUNTIF('SI ONTAP Testing'!F50:F56,"Pass")+(COUNTIF('SI ONTAP Testing'!F50:F56,"Fail")+(COUNTIF('SI ONTAP Testing'!F50:F56,"Partial")+(COUNTIF('SI ONTAP Testing'!F50:F56,"N/A")+(COUNTIF('SI ONTAP Testing'!F50:F56,"Untested")))))))</f>
        <v>0.7142857142857143</v>
      </c>
      <c r="D23" s="3">
        <f>COUNTIF('SI ONTAP Testing'!F50:F56,"Partial")/((COUNTIF('SI ONTAP Testing'!F50:F56,"Pass")+(COUNTIF('SI ONTAP Testing'!F50:F56,"Fail")+(COUNTIF('SI ONTAP Testing'!F50:F56,"Partial")+(COUNTIF('SI ONTAP Testing'!F50:F56,"N/A")+(COUNTIF('SI ONTAP Testing'!F50:F56,"Untested")))))))</f>
        <v>0</v>
      </c>
      <c r="E23" s="3">
        <f>COUNTIF('SI ONTAP Testing'!F50:F56,"Fail")/((COUNTIF('SI ONTAP Testing'!F50:F56,"Pass")+(COUNTIF('SI ONTAP Testing'!F50:F56,"Fail")+(COUNTIF('SI ONTAP Testing'!F50:F56,"Partial")+(COUNTIF('SI ONTAP Testing'!F50:F56,"N/A")+(COUNTIF('SI ONTAP Testing'!F50:F56,"Untested")))))))</f>
        <v>0</v>
      </c>
      <c r="F23" s="3">
        <f>COUNTIF('SI ONTAP Testing'!F50:F56,"N/A")/((COUNTIF('SI ONTAP Testing'!F50:F56,"Pass")+(COUNTIF('SI ONTAP Testing'!F50:F56,"Fail")+(COUNTIF('SI ONTAP Testing'!F50:F56,"Partial")+(COUNTIF('SI ONTAP Testing'!F50:F56,"N/A")+(COUNTIF('SI ONTAP Testing'!F50:F56,"Untested")))))))</f>
        <v>0.2857142857142857</v>
      </c>
      <c r="G23" s="3">
        <f>COUNTIF('SI ONTAP Testing'!F50:F56,"Untested")/((COUNTIF('SI ONTAP Testing'!F50:F56,"Pass")+(COUNTIF('SI ONTAP Testing'!F50:F56,"Fail")+(COUNTIF('SI ONTAP Testing'!F50:F56,"Partial")+(COUNTIF('SI ONTAP Testing'!F50:F56,"N/A")+(COUNTIF('SI ONTAP Testing'!F50:F56,"Untested")))))))</f>
        <v>0</v>
      </c>
      <c r="H23" s="62">
        <f>(COUNTIF('SI ONTAP Testing'!F50:F56,"Pass")+COUNTIF('SI ONTAP Testing'!F50:F56,"Fail")+COUNTIF('SI ONTAP Testing'!F50:F56,"Partial")+COUNTIF('SI ONTAP Testing'!F50:F56,"N/A"))/COUNTA('SI ONTAP Testing'!F50:F56)</f>
        <v>1</v>
      </c>
      <c r="I23" s="242"/>
      <c r="J23" s="243"/>
      <c r="K23" s="243"/>
      <c r="L23" s="243"/>
      <c r="M23" s="244"/>
      <c r="N23" s="71"/>
      <c r="R23" s="2"/>
    </row>
    <row r="24" spans="1:18">
      <c r="A24" s="192" t="s">
        <v>236</v>
      </c>
      <c r="B24" s="193"/>
      <c r="C24" s="3">
        <f>COUNTIF('SI ONTAP Testing'!F58:F62,"Pass")/((COUNTIF('SI ONTAP Testing'!F58:F62,"Pass")+(COUNTIF('SI ONTAP Testing'!F58:F62,"Fail")+(COUNTIF('SI ONTAP Testing'!F58:F62,"Partial")+(COUNTIF('SI ONTAP Testing'!F58:F62,"N/A")+(COUNTIF('SI ONTAP Testing'!F58:F62,"Untested")))))))</f>
        <v>1</v>
      </c>
      <c r="D24" s="3">
        <f>COUNTIF('SI ONTAP Testing'!F58:F62,"Partial")/((COUNTIF('SI ONTAP Testing'!F58:F62,"Pass")+(COUNTIF('SI ONTAP Testing'!F58:F62,"Fail")+(COUNTIF('SI ONTAP Testing'!F58:F62,"Partial")+(COUNTIF('SI ONTAP Testing'!F58:F62,"N/A")+(COUNTIF('SI ONTAP Testing'!F58:F62,"Untested")))))))</f>
        <v>0</v>
      </c>
      <c r="E24" s="3">
        <f>COUNTIF('SI ONTAP Testing'!F58:F62,"Fail")/((COUNTIF('SI ONTAP Testing'!F58:F62,"Pass")+(COUNTIF('SI ONTAP Testing'!F58:F62,"Fail")+(COUNTIF('SI ONTAP Testing'!F58:F62,"Partial")+(COUNTIF('SI ONTAP Testing'!F58:F62,"N/A")+(COUNTIF('SI ONTAP Testing'!F58:F62,"Untested")))))))</f>
        <v>0</v>
      </c>
      <c r="F24" s="3">
        <f>COUNTIF('SI ONTAP Testing'!F58:F62,"N/A")/((COUNTIF('SI ONTAP Testing'!F58:F62,"Pass")+(COUNTIF('SI ONTAP Testing'!F58:F62,"Fail")+(COUNTIF('SI ONTAP Testing'!F58:F62,"Partial")+(COUNTIF('SI ONTAP Testing'!F58:F62,"N/A")+(COUNTIF('SI ONTAP Testing'!F58:F62,"Untested")))))))</f>
        <v>0</v>
      </c>
      <c r="G24" s="3">
        <f>COUNTIF('SI ONTAP Testing'!F58:F62,"Untested")/((COUNTIF('SI ONTAP Testing'!F58:F62,"Pass")+(COUNTIF('SI ONTAP Testing'!F58:F62,"Fail")+(COUNTIF('SI ONTAP Testing'!F58:F62,"Partial")+(COUNTIF('SI ONTAP Testing'!F58:F62,"N/A")+(COUNTIF('SI ONTAP Testing'!F58:F62,"Untested")))))))</f>
        <v>0</v>
      </c>
      <c r="H24" s="62">
        <f>(COUNTIF('SI ONTAP Testing'!F58:F62,"Pass")+COUNTIF('SI ONTAP Testing'!F58:F62,"Fail")+COUNTIF('SI ONTAP Testing'!F58:F62,"Partial")+COUNTIF('SI ONTAP Testing'!F58:F62,"N/A"))/COUNTA('SI ONTAP Testing'!F58:F62)</f>
        <v>1</v>
      </c>
      <c r="I24" s="242"/>
      <c r="J24" s="243"/>
      <c r="K24" s="243"/>
      <c r="L24" s="243"/>
      <c r="M24" s="244"/>
      <c r="N24" s="71"/>
      <c r="R24" s="2"/>
    </row>
    <row r="25" spans="1:18">
      <c r="A25" s="192" t="s">
        <v>237</v>
      </c>
      <c r="B25" s="193"/>
      <c r="C25" s="3">
        <f>COUNTIF('SI ONTAP Testing'!F64:F81,"Pass")/((COUNTIF('SI ONTAP Testing'!F64:F81,"Pass")+(COUNTIF('SI ONTAP Testing'!F64:F81,"Fail")+(COUNTIF('SI ONTAP Testing'!F64:F81,"Partial")+(COUNTIF('SI ONTAP Testing'!F64:F81,"N/A")+(COUNTIF('SI ONTAP Testing'!F64:F81,"Untested")))))))</f>
        <v>0.83333333333333337</v>
      </c>
      <c r="D25" s="3">
        <f>COUNTIF('SI ONTAP Testing'!F64:F81,"Partial")/((COUNTIF('SI ONTAP Testing'!F64:F81,"Pass")+(COUNTIF('SI ONTAP Testing'!F64:F81,"Fail")+(COUNTIF('SI ONTAP Testing'!F64:F81,"Partial")+(COUNTIF('SI ONTAP Testing'!F64:F81,"N/A")+(COUNTIF('SI ONTAP Testing'!F64:F81,"Untested")))))))</f>
        <v>0</v>
      </c>
      <c r="E25" s="3">
        <f>COUNTIF('SI ONTAP Testing'!F64:F81,"Fail")/((COUNTIF('SI ONTAP Testing'!F64:F81,"Pass")+(COUNTIF('SI ONTAP Testing'!F64:F81,"Fail")+(COUNTIF('SI ONTAP Testing'!F64:F81,"Partial")+(COUNTIF('SI ONTAP Testing'!F64:F81,"N/A")+(COUNTIF('SI ONTAP Testing'!F64:F81,"Untested")))))))</f>
        <v>0</v>
      </c>
      <c r="F25" s="3">
        <f>COUNTIF('SI ONTAP Testing'!F64:F81,"N/A")/((COUNTIF('SI ONTAP Testing'!F64:F81,"Pass")+(COUNTIF('SI ONTAP Testing'!F64:F81,"Fail")+(COUNTIF('SI ONTAP Testing'!F64:F81,"Partial")+(COUNTIF('SI ONTAP Testing'!F64:F81,"N/A")+(COUNTIF('SI ONTAP Testing'!F64:F81,"Untested")))))))</f>
        <v>0.16666666666666666</v>
      </c>
      <c r="G25" s="3">
        <f>COUNTIF('SI ONTAP Testing'!F64:F81,"Untested")/((COUNTIF('SI ONTAP Testing'!F64:F81,"Pass")+(COUNTIF('SI ONTAP Testing'!F64:F81,"Fail")+(COUNTIF('SI ONTAP Testing'!F64:F81,"Partial")+(COUNTIF('SI ONTAP Testing'!F64:F81,"N/A")+(COUNTIF('SI ONTAP Testing'!F64:F81,"Untested")))))))</f>
        <v>0</v>
      </c>
      <c r="H25" s="62">
        <f>(COUNTIF('SI ONTAP Testing'!F64:F81,"Pass")+COUNTIF('SI ONTAP Testing'!F64:F81,"Fail")+COUNTIF('SI ONTAP Testing'!F64:F81,"Partial")+COUNTIF('SI ONTAP Testing'!F64:F81,"N/A"))/COUNTA('SI ONTAP Testing'!F64:F81)</f>
        <v>1</v>
      </c>
      <c r="I25" s="242"/>
      <c r="J25" s="243"/>
      <c r="K25" s="243"/>
      <c r="L25" s="243"/>
      <c r="M25" s="244"/>
      <c r="N25" s="71"/>
      <c r="R25" s="2"/>
    </row>
    <row r="26" spans="1:18">
      <c r="A26" s="192" t="s">
        <v>238</v>
      </c>
      <c r="B26" s="193"/>
      <c r="C26" s="3">
        <f>COUNTIF('SI ONTAP Testing'!F83:F89,"Pass")/((COUNTIF('SI ONTAP Testing'!F83:F89,"Pass")+(COUNTIF('SI ONTAP Testing'!F83:F89,"Fail")+(COUNTIF('SI ONTAP Testing'!F83:F89,"Partial")+(COUNTIF('SI ONTAP Testing'!F83:F89,"N/A")+(COUNTIF('SI ONTAP Testing'!F83:F89,"Untested")))))))</f>
        <v>0</v>
      </c>
      <c r="D26" s="3">
        <f>COUNTIF('SI ONTAP Testing'!F83:F89,"Partial")/((COUNTIF('SI ONTAP Testing'!F83:F89,"Pass")+(COUNTIF('SI ONTAP Testing'!F83:F89,"Fail")+(COUNTIF('SI ONTAP Testing'!F83:F89,"Partial")+(COUNTIF('SI ONTAP Testing'!F83:F89,"N/A")+(COUNTIF('SI ONTAP Testing'!F83:F89,"Untested")))))))</f>
        <v>0</v>
      </c>
      <c r="E26" s="3">
        <f>COUNTIF('SI ONTAP Testing'!F83:F89,"Fail")/((COUNTIF('SI ONTAP Testing'!F83:F89,"Pass")+(COUNTIF('SI ONTAP Testing'!F83:F89,"Fail")+(COUNTIF('SI ONTAP Testing'!F83:F89,"Partial")+(COUNTIF('SI ONTAP Testing'!F83:F89,"N/A")+(COUNTIF('SI ONTAP Testing'!F83:F89,"Untested")))))))</f>
        <v>0</v>
      </c>
      <c r="F26" s="3">
        <f>COUNTIF('SI ONTAP Testing'!F83:F89,"N/A")/((COUNTIF('SI ONTAP Testing'!F83:F89,"Pass")+(COUNTIF('SI ONTAP Testing'!F83:F89,"Fail")+(COUNTIF('SI ONTAP Testing'!F83:F89,"Partial")+(COUNTIF('SI ONTAP Testing'!F83:F89,"N/A")+(COUNTIF('SI ONTAP Testing'!F83:F89,"Untested")))))))</f>
        <v>1</v>
      </c>
      <c r="G26" s="3">
        <f>COUNTIF('SI ONTAP Testing'!F83:F89,"Untested")/((COUNTIF('SI ONTAP Testing'!F83:F89,"Pass")+(COUNTIF('SI ONTAP Testing'!F83:F89,"Fail")+(COUNTIF('SI ONTAP Testing'!F83:F89,"Partial")+(COUNTIF('SI ONTAP Testing'!F83:F89,"N/A")+(COUNTIF('SI ONTAP Testing'!F83:F89,"Untested")))))))</f>
        <v>0</v>
      </c>
      <c r="H26" s="62">
        <f>(COUNTIF('SI ONTAP Testing'!F83:F89,"Pass")+COUNTIF('SI ONTAP Testing'!F83:F89,"Fail")+COUNTIF('SI ONTAP Testing'!F83:F89,"Partial")+COUNTIF('SI ONTAP Testing'!F83:F89,"N/A"))/COUNTA('SI ONTAP Testing'!F83:F89)</f>
        <v>1</v>
      </c>
      <c r="I26" s="242"/>
      <c r="J26" s="243"/>
      <c r="K26" s="243"/>
      <c r="L26" s="243"/>
      <c r="M26" s="244"/>
      <c r="N26" s="71"/>
      <c r="R26" s="2"/>
    </row>
    <row r="27" spans="1:18">
      <c r="A27" s="192" t="s">
        <v>476</v>
      </c>
      <c r="B27" s="193"/>
      <c r="C27" s="3">
        <f>COUNTIF('SI ONTAP Testing'!F91:F100,"Pass")/((COUNTIF('SI ONTAP Testing'!F91:F100,"Pass")+(COUNTIF('SI ONTAP Testing'!F91:F100,"Fail")+(COUNTIF('SI ONTAP Testing'!F91:F100,"Partial")+(COUNTIF('SI ONTAP Testing'!F91:F100,"N/A")+(COUNTIF('SI ONTAP Testing'!F91:F100,"Untested")))))))</f>
        <v>0.6</v>
      </c>
      <c r="D27" s="3">
        <f>COUNTIF('SI ONTAP Testing'!F91:F100,"Partial")/((COUNTIF('SI ONTAP Testing'!F91:F100,"Pass")+(COUNTIF('SI ONTAP Testing'!F91:F100,"Fail")+(COUNTIF('SI ONTAP Testing'!F91:F100,"Partial")+(COUNTIF('SI ONTAP Testing'!F91:F100,"N/A")+(COUNTIF('SI ONTAP Testing'!F91:F100,"Untested")))))))</f>
        <v>0.3</v>
      </c>
      <c r="E27" s="3">
        <f>COUNTIF('SI ONTAP Testing'!F91:F100,"Fail")/((COUNTIF('SI ONTAP Testing'!F91:F100,"Pass")+(COUNTIF('SI ONTAP Testing'!F91:F100,"Fail")+(COUNTIF('SI ONTAP Testing'!F91:F100,"Partial")+(COUNTIF('SI ONTAP Testing'!F91:F100,"N/A")+(COUNTIF('SI ONTAP Testing'!F91:F100,"Untested")))))))</f>
        <v>0</v>
      </c>
      <c r="F27" s="3">
        <f>COUNTIF('SI ONTAP Testing'!F91:F100,"N/A")/((COUNTIF('SI ONTAP Testing'!F91:F100,"Pass")+(COUNTIF('SI ONTAP Testing'!F91:F100,"Fail")+(COUNTIF('SI ONTAP Testing'!F91:F100,"Partial")+(COUNTIF('SI ONTAP Testing'!F91:F100,"N/A")+(COUNTIF('SI ONTAP Testing'!F91:F100,"Untested")))))))</f>
        <v>0.1</v>
      </c>
      <c r="G27" s="3">
        <f>COUNTIF('SI ONTAP Testing'!F91:F100,"Untested")/((COUNTIF('SI ONTAP Testing'!F91:F100,"Pass")+(COUNTIF('SI ONTAP Testing'!F91:F100,"Fail")+(COUNTIF('SI ONTAP Testing'!F91:F100,"Partial")+(COUNTIF('SI ONTAP Testing'!F91:F100,"N/A")+(COUNTIF('SI ONTAP Testing'!F91:F100,"Untested")))))))</f>
        <v>0</v>
      </c>
      <c r="H27" s="62">
        <f>(COUNTIF('SI ONTAP Testing'!F91:F100,"Pass")+COUNTIF('SI ONTAP Testing'!F91:F100,"Fail")+COUNTIF('SI ONTAP Testing'!F91:F100,"Partial")+COUNTIF('SI ONTAP Testing'!F91:F100,"N/A"))/COUNTA('SI ONTAP Testing'!F91:F100)</f>
        <v>1</v>
      </c>
      <c r="I27" s="242"/>
      <c r="J27" s="243"/>
      <c r="K27" s="243"/>
      <c r="L27" s="243"/>
      <c r="M27" s="244"/>
      <c r="N27" s="71"/>
      <c r="R27" s="2"/>
    </row>
    <row r="28" spans="1:18">
      <c r="A28" s="192" t="s">
        <v>241</v>
      </c>
      <c r="B28" s="193"/>
      <c r="C28" s="3">
        <f>COUNTIF('SI ONTAP Testing'!F101:F121,"Pass")/((COUNTIF('SI ONTAP Testing'!F101:F121,"Pass")+(COUNTIF('SI ONTAP Testing'!F92:F101,"Fail")+(COUNTIF('SI ONTAP Testing'!F101:F121,"Partial")+(COUNTIF('SI ONTAP Testing'!F101:F121,"N/A")+(COUNTIF('SI ONTAP Testing'!F101:F121,"Untested")))))))</f>
        <v>0</v>
      </c>
      <c r="D28" s="3">
        <f>COUNTIF('SI ONTAP Testing'!F101:F121,"Partial")/((COUNTIF('SI ONTAP Testing'!F101:F121,"Pass")+(COUNTIF('SI ONTAP Testing'!F101:F121,"Fail")+(COUNTIF('SI ONTAP Testing'!F101:F121,"Partial")+(COUNTIF('SI ONTAP Testing'!F101:F121,"N/A")+(COUNTIF('SI ONTAP Testing'!F101:F121,"Untested")))))))</f>
        <v>0</v>
      </c>
      <c r="E28" s="3">
        <f>COUNTIF('SI ONTAP Testing'!F101:F121,"Fail")/((COUNTIF('SI ONTAP Testing'!F101:F121,"Pass")+(COUNTIF('SI ONTAP Testing'!F101:F121,"Fail")+(COUNTIF('SI ONTAP Testing'!F101:F121,"Partial")+(COUNTIF('SI ONTAP Testing'!F101:F121,"N/A")+(COUNTIF('SI ONTAP Testing'!F101:F121,"Untested")))))))</f>
        <v>0</v>
      </c>
      <c r="F28" s="3">
        <f>COUNTIF('SI ONTAP Testing'!F101:F121,"N/A")/((COUNTIF('SI ONTAP Testing'!F101:F121,"Pass")+(COUNTIF('SI ONTAP Testing'!F101:F121,"Fail")+(COUNTIF('SI ONTAP Testing'!F101:F121,"Partial")+(COUNTIF('SI ONTAP Testing'!F101:F121,"N/A")+(COUNTIF('SI ONTAP Testing'!F101:F121,"Untested")))))))</f>
        <v>1</v>
      </c>
      <c r="G28" s="3">
        <f>COUNTIF('SI ONTAP Testing'!F101:F121,"Untested")/((COUNTIF('SI ONTAP Testing'!F101:F121,"Pass")+(COUNTIF('SI ONTAP Testing'!F101:F121,"Fail")+(COUNTIF('SI ONTAP Testing'!F101:F121,"Partial")+(COUNTIF('SI ONTAP Testing'!F101:F121,"N/A")+(COUNTIF('SI ONTAP Testing'!F101:F121,"Untested")))))))</f>
        <v>0</v>
      </c>
      <c r="H28" s="62">
        <f>(COUNTIF('SI ONTAP Testing'!F101:F121,"Pass")+COUNTIF('SI ONTAP Testing'!F101:F121,"Fail")+COUNTIF('SI ONTAP Testing'!F101:F121,"Partial")+COUNTIF('SI ONTAP Testing'!F101:F121,"N/A"))/COUNTA('SI ONTAP Testing'!F101:F121)</f>
        <v>1</v>
      </c>
      <c r="I28" s="242"/>
      <c r="J28" s="243"/>
      <c r="K28" s="243"/>
      <c r="L28" s="243"/>
      <c r="M28" s="244"/>
      <c r="N28" s="71"/>
      <c r="R28" s="2"/>
    </row>
    <row r="29" spans="1:18">
      <c r="A29" s="192" t="s">
        <v>592</v>
      </c>
      <c r="B29" s="193"/>
      <c r="C29" s="3">
        <f>COUNTIF('SI ONTAP Testing'!F124:F129,"Pass")/((COUNTIF('SI ONTAP Testing'!F124:F129,"Pass")+(COUNTIF('SI ONTAP Testing'!F124:F129,"Fail")+(COUNTIF('SI ONTAP Testing'!F124:F129,"Partial")+(COUNTIF('SI ONTAP Testing'!F124:F129,"N/A")+(COUNTIF('SI ONTAP Testing'!F124:F129,"Untested")))))))</f>
        <v>0</v>
      </c>
      <c r="D29" s="3">
        <f>COUNTIF('SI ONTAP Testing'!F124:F129,"Partial")/((COUNTIF('SI ONTAP Testing'!F124:F129,"Pass")+(COUNTIF('SI ONTAP Testing'!F124:F129,"Fail")+(COUNTIF('SI ONTAP Testing'!F124:F129,"Partial")+(COUNTIF('SI ONTAP Testing'!F124:F129,"N/A")+(COUNTIF('SI ONTAP Testing'!F124:F129,"Untested")))))))</f>
        <v>0</v>
      </c>
      <c r="E29" s="3">
        <f>COUNTIF('SI ONTAP Testing'!F124:F129,"Fail")/((COUNTIF('SI ONTAP Testing'!F124:F129,"Pass")+(COUNTIF('SI ONTAP Testing'!F124:F129,"Fail")+(COUNTIF('SI ONTAP Testing'!F124:F129,"Partial")+(COUNTIF('SI ONTAP Testing'!F124:F129,"N/A")+(COUNTIF('SI ONTAP Testing'!F124:F129,"Untested")))))))</f>
        <v>0</v>
      </c>
      <c r="F29" s="3">
        <f>COUNTIF('SI ONTAP Testing'!F124:F129,"N/A")/((COUNTIF('SI ONTAP Testing'!F124:F129,"Pass")+(COUNTIF('SI ONTAP Testing'!F124:F129,"Fail")+(COUNTIF('SI ONTAP Testing'!F124:F129,"Partial")+(COUNTIF('SI ONTAP Testing'!F124:F129,"N/A")+(COUNTIF('SI ONTAP Testing'!F124:F129,"Untested")))))))</f>
        <v>1</v>
      </c>
      <c r="G29" s="3">
        <f>COUNTIF('SI ONTAP Testing'!F124:F129,"Untested")/((COUNTIF('SI ONTAP Testing'!F124:F129,"Pass")+(COUNTIF('SI ONTAP Testing'!F124:F129,"Fail")+(COUNTIF('SI ONTAP Testing'!F124:F129,"Partial")+(COUNTIF('SI ONTAP Testing'!F124:F129,"N/A")+(COUNTIF('SI ONTAP Testing'!F124:F129,"Untested")))))))</f>
        <v>0</v>
      </c>
      <c r="H29" s="62">
        <f>(COUNTIF('SI ONTAP Testing'!F124:F129,"Pass")+COUNTIF('SI ONTAP Testing'!F124:F129,"Fail")+COUNTIF('SI ONTAP Testing'!F124:F129,"Partial")+COUNTIF('SI ONTAP Testing'!F124:F129,"N/A"))/COUNTA('SI ONTAP Testing'!F124:F129)</f>
        <v>1</v>
      </c>
      <c r="I29" s="242"/>
      <c r="J29" s="243"/>
      <c r="K29" s="243"/>
      <c r="L29" s="243"/>
      <c r="M29" s="244"/>
      <c r="N29" s="71"/>
      <c r="R29" s="2"/>
    </row>
    <row r="30" spans="1:18" ht="13.5" thickBot="1">
      <c r="A30" s="223" t="s">
        <v>616</v>
      </c>
      <c r="B30" s="224"/>
      <c r="C30" s="183">
        <f>COUNTIF('SI ONTAP Testing'!F131:F137,"Pass")/((COUNTIF('SI ONTAP Testing'!F131:F137,"Pass")+(COUNTIF('SI ONTAP Testing'!F131:F137,"Fail")+(COUNTIF('SI ONTAP Testing'!F131:F137,"Partial")+(COUNTIF('SI ONTAP Testing'!F131:F137,"N/A")+(COUNTIF('SI ONTAP Testing'!F131:F137,"Untested")))))))</f>
        <v>1</v>
      </c>
      <c r="D30" s="183">
        <f>COUNTIF('SI ONTAP Testing'!F131:F137,"Partial")/((COUNTIF('SI ONTAP Testing'!F131:F137,"Pass")+(COUNTIF('SI ONTAP Testing'!F131:F137,"Fail")+(COUNTIF('SI ONTAP Testing'!F131:F137,"Partial")+(COUNTIF('SI ONTAP Testing'!F131:F137,"N/A")+(COUNTIF('SI ONTAP Testing'!F131:F137,"Untested")))))))</f>
        <v>0</v>
      </c>
      <c r="E30" s="183">
        <f>COUNTIF('SI ONTAP Testing'!F131:F137,"Fail")/((COUNTIF('SI ONTAP Testing'!F131:F137,"Pass")+(COUNTIF('SI ONTAP Testing'!F131:F137,"Fail")+(COUNTIF('SI ONTAP Testing'!F131:F137,"Partial")+(COUNTIF('SI ONTAP Testing'!F131:F137,"N/A")+(COUNTIF('SI ONTAP Testing'!F131:F137,"Untested")))))))</f>
        <v>0</v>
      </c>
      <c r="F30" s="183">
        <f>COUNTIF('SI ONTAP Testing'!F131:F137,"N/A")/((COUNTIF('SI ONTAP Testing'!F131:F137,"Pass")+(COUNTIF('SI ONTAP Testing'!F131:F137,"Fail")+(COUNTIF('SI ONTAP Testing'!F131:F137,"Partial")+(COUNTIF('SI ONTAP Testing'!F131:F137,"N/A")+(COUNTIF('SI ONTAP Testing'!F131:F137,"Untested")))))))</f>
        <v>0</v>
      </c>
      <c r="G30" s="183">
        <f>COUNTIF('SI ONTAP Testing'!F131:F137,"Untested")/((COUNTIF('SI ONTAP Testing'!F131:F137,"Pass")+(COUNTIF('SI ONTAP Testing'!F131:F137,"Fail")+(COUNTIF('SI ONTAP Testing'!F131:F137,"Partial")+(COUNTIF('SI ONTAP Testing'!F131:F137,"N/A")+(COUNTIF('SI ONTAP Testing'!F131:F137,"Untested")))))))</f>
        <v>0</v>
      </c>
      <c r="H30" s="184">
        <f>(COUNTIF('SI ONTAP Testing'!F131:F137,"Pass")+COUNTIF('SI ONTAP Testing'!F131:F137,"Fail")+COUNTIF('SI ONTAP Testing'!F131:F137,"Partial")+COUNTIF('SI ONTAP Testing'!F131:F137,"N/A"))/COUNTA('SI ONTAP Testing'!F131:F137)</f>
        <v>1</v>
      </c>
      <c r="I30" s="245"/>
      <c r="J30" s="246"/>
      <c r="K30" s="246"/>
      <c r="L30" s="246"/>
      <c r="M30" s="247"/>
      <c r="N30" s="71"/>
      <c r="R30" s="2"/>
    </row>
    <row r="31" spans="1:18" ht="13.5" thickBot="1">
      <c r="A31" s="251"/>
      <c r="B31" s="251"/>
      <c r="C31" s="251"/>
      <c r="D31" s="251"/>
      <c r="E31" s="251"/>
      <c r="F31" s="251"/>
      <c r="G31" s="251"/>
      <c r="H31" s="251"/>
      <c r="I31" s="251"/>
      <c r="J31" s="251"/>
      <c r="K31" s="251"/>
      <c r="L31" s="251"/>
      <c r="M31" s="251"/>
      <c r="R31" s="2"/>
    </row>
    <row r="32" spans="1:18" ht="15.95" customHeight="1">
      <c r="A32" s="203" t="s">
        <v>381</v>
      </c>
      <c r="B32" s="204"/>
      <c r="C32" s="204"/>
      <c r="D32" s="204"/>
      <c r="E32" s="204"/>
      <c r="F32" s="204"/>
      <c r="G32" s="204"/>
      <c r="H32" s="204"/>
      <c r="I32" s="204"/>
      <c r="J32" s="204"/>
      <c r="K32" s="204"/>
      <c r="L32" s="204"/>
      <c r="M32" s="205"/>
    </row>
    <row r="33" spans="1:17" ht="13.5" customHeight="1" thickBot="1">
      <c r="A33" s="206"/>
      <c r="B33" s="207"/>
      <c r="C33" s="207"/>
      <c r="D33" s="207"/>
      <c r="E33" s="207"/>
      <c r="F33" s="207"/>
      <c r="G33" s="207"/>
      <c r="H33" s="207"/>
      <c r="I33" s="207"/>
      <c r="J33" s="207"/>
      <c r="K33" s="207"/>
      <c r="L33" s="207"/>
      <c r="M33" s="208"/>
    </row>
    <row r="34" spans="1:17" ht="12.95" customHeight="1" thickBot="1">
      <c r="A34" s="252"/>
      <c r="B34" s="253"/>
      <c r="C34" s="253"/>
      <c r="D34" s="253"/>
      <c r="E34" s="253"/>
      <c r="F34" s="253"/>
      <c r="G34" s="253"/>
      <c r="H34" s="253"/>
      <c r="I34" s="253"/>
      <c r="J34" s="253"/>
      <c r="K34" s="253"/>
      <c r="L34" s="253"/>
      <c r="M34" s="254"/>
    </row>
    <row r="35" spans="1:17" ht="16.5" thickBot="1">
      <c r="A35" s="172"/>
      <c r="B35" s="173"/>
      <c r="C35" s="194" t="s">
        <v>103</v>
      </c>
      <c r="D35" s="194"/>
      <c r="E35" s="194"/>
      <c r="F35" s="194"/>
      <c r="G35" s="173"/>
      <c r="H35" s="194" t="s">
        <v>382</v>
      </c>
      <c r="I35" s="194"/>
      <c r="J35" s="194"/>
      <c r="K35" s="194"/>
      <c r="L35" s="194"/>
      <c r="M35" s="255"/>
    </row>
    <row r="36" spans="1:17" ht="13.5" thickBot="1">
      <c r="A36" s="65" t="s">
        <v>100</v>
      </c>
      <c r="B36" s="66"/>
      <c r="C36" s="67" t="s">
        <v>93</v>
      </c>
      <c r="D36" s="67" t="s">
        <v>815</v>
      </c>
      <c r="E36" s="67" t="s">
        <v>94</v>
      </c>
      <c r="F36" s="67" t="s">
        <v>95</v>
      </c>
      <c r="G36" s="67" t="s">
        <v>96</v>
      </c>
      <c r="H36" s="66" t="s">
        <v>101</v>
      </c>
      <c r="I36" s="195" t="s">
        <v>102</v>
      </c>
      <c r="J36" s="196"/>
      <c r="K36" s="196"/>
      <c r="L36" s="196"/>
      <c r="M36" s="197"/>
    </row>
    <row r="37" spans="1:17" ht="13.5" thickBot="1">
      <c r="A37" s="68" t="s">
        <v>383</v>
      </c>
      <c r="B37" s="69"/>
      <c r="C37" s="70">
        <f>COUNTIF('SI ONTAP Upgrade Testing'!F14:F65544,"Pass")/((COUNTIF('SI ONTAP Upgrade Testing'!F14:F65544,"Pass")+(COUNTIF('SI ONTAP Upgrade Testing'!F14:F65544,"Fail")+(COUNTIF('SI ONTAP Upgrade Testing'!F14:F65544,"Partial")+(COUNTIF('SI ONTAP Upgrade Testing'!F14:F65544,"N/A")+(COUNTIF('SI ONTAP Upgrade Testing'!F14:F65544,"Partial")+(COUNTIF('SI ONTAP Upgrade Testing'!F14:F65544,"Untested"))))))))</f>
        <v>0.5</v>
      </c>
      <c r="D37" s="70">
        <f>COUNTIF('SI ONTAP Upgrade Testing'!F14:F65544,"Partial")/((COUNTIF('SI ONTAP Upgrade Testing'!F14:F65544,"Pass")+(COUNTIF('SI ONTAP Upgrade Testing'!F14:F65544,"Fail")+(COUNTIF('SI ONTAP Upgrade Testing'!F14:F65544,"Partial")+(COUNTIF('SI ONTAP Upgrade Testing'!F14:F65544,"N/A")+(COUNTIF('SI ONTAP Upgrade Testing'!F14:F65544,"Untested")))))))</f>
        <v>0</v>
      </c>
      <c r="E37" s="70">
        <f>COUNTIF('SI ONTAP Upgrade Testing'!F14:F65544,"Fail")/((COUNTIF('SI ONTAP Upgrade Testing'!F14:F65544,"Pass")+(COUNTIF('SI ONTAP Upgrade Testing'!F14:F65544,"Fail")+(COUNTIF('SI ONTAP Upgrade Testing'!F14:F65544,"Partial")+(COUNTIF('SI ONTAP Upgrade Testing'!F14:F65544,"N/A")+(COUNTIF('SI ONTAP Upgrade Testing'!F14:F65544,"Untested")))))))</f>
        <v>0.27500000000000002</v>
      </c>
      <c r="F37" s="70">
        <f>COUNTIF('SI ONTAP Upgrade Testing'!F14:F65544,"N/A")/((COUNTIF('SI ONTAP Upgrade Testing'!F14:F65544,"Pass")+(COUNTIF('SI ONTAP Upgrade Testing'!F14:F65544,"Fail")+(COUNTIF('SI ONTAP Upgrade Testing'!F14:F65544,"Partial")+(COUNTIF('SI ONTAP Upgrade Testing'!F14:F65544,"N/A")+(COUNTIF('SI ONTAP Upgrade Testing'!F14:F65544,"Untested")))))))</f>
        <v>0.22500000000000001</v>
      </c>
      <c r="G37" s="70">
        <f>COUNTIF('SI ONTAP Upgrade Testing'!F14:F65544,"Untested")/((COUNTIF('SI ONTAP Upgrade Testing'!F14:F65544,"Pass")+(COUNTIF('SI ONTAP Upgrade Testing'!F14:F65544,"Fail")+(COUNTIF('SI ONTAP Upgrade Testing'!F14:F65544,"Partial")+(COUNTIF('SI ONTAP Upgrade Testing'!F14:F65544,"N/A")+(COUNTIF('SI ONTAP Upgrade Testing'!F14:F65544,"Untested")))))))</f>
        <v>0</v>
      </c>
      <c r="H37" s="184">
        <f>(COUNTIF('SI ONTAP Upgrade Testing'!F14:F6555,"Pass")+COUNTIF('SI ONTAP Upgrade Testing'!F14:F6555,"Fail")+COUNTIF('SI ONTAP Upgrade Testing'!F14:F6555,"Partial")+COUNTIF('SI ONTAP Upgrade Testing'!F14:F6555,"N/A"))/COUNTA('SI ONTAP Upgrade Testing'!F14:F6555)</f>
        <v>1</v>
      </c>
      <c r="I37" s="199">
        <f>IF((COUNTIF('SI ONTAP Upgrade Testing'!F14:F65524,"Pass")+(COUNTIF('SI ONTAP Upgrade Testing'!F14:F65524,"Fail"))+(COUNTIF('SI ONTAP Upgrade Testing'!F14:F65524,"Partial"))=0),0,(COUNTIF('SI ONTAP Upgrade Testing'!F14:F65524,"Pass")+COUNTIF('SI ONTAP Upgrade Testing'!F14:F65524,"Partial"))+COUNTIF('SI ONTAP Upgrade Testing'!F14:F65524,"Fail"))/((COUNTIF('SI ONTAP Upgrade Testing'!F14:F65524,"Pass")+(COUNTIF('SI ONTAP Upgrade Testing'!F14:F65524,"Fail"))+(COUNTIF('SI ONTAP Upgrade Testing'!F14:F65524,"Untested"))+(COUNTIF('SI ONTAP Upgrade Testing'!F14:F65524,"Partial"))))</f>
        <v>1</v>
      </c>
      <c r="J37" s="200"/>
      <c r="K37" s="200"/>
      <c r="L37" s="200"/>
      <c r="M37" s="201"/>
    </row>
    <row r="38" spans="1:17" s="2" customFormat="1" ht="13.5" thickBot="1">
      <c r="A38" s="250"/>
      <c r="B38" s="250"/>
      <c r="C38" s="250"/>
      <c r="D38" s="250"/>
      <c r="E38" s="250"/>
      <c r="F38" s="250"/>
      <c r="G38" s="250"/>
      <c r="H38" s="250"/>
      <c r="I38" s="250"/>
      <c r="J38" s="250"/>
      <c r="K38" s="250"/>
      <c r="L38" s="250"/>
      <c r="M38" s="250"/>
      <c r="N38"/>
      <c r="P38"/>
      <c r="Q38"/>
    </row>
    <row r="39" spans="1:17" ht="15.95" customHeight="1">
      <c r="A39" s="203" t="s">
        <v>694</v>
      </c>
      <c r="B39" s="204"/>
      <c r="C39" s="204"/>
      <c r="D39" s="204"/>
      <c r="E39" s="204"/>
      <c r="F39" s="204"/>
      <c r="G39" s="204"/>
      <c r="H39" s="204"/>
      <c r="I39" s="204"/>
      <c r="J39" s="204"/>
      <c r="K39" s="204"/>
      <c r="L39" s="204"/>
      <c r="M39" s="205"/>
    </row>
    <row r="40" spans="1:17" ht="13.5" customHeight="1">
      <c r="A40" s="206"/>
      <c r="B40" s="207"/>
      <c r="C40" s="207"/>
      <c r="D40" s="207"/>
      <c r="E40" s="207"/>
      <c r="F40" s="207"/>
      <c r="G40" s="207"/>
      <c r="H40" s="207"/>
      <c r="I40" s="207"/>
      <c r="J40" s="207"/>
      <c r="K40" s="207"/>
      <c r="L40" s="207"/>
      <c r="M40" s="208"/>
    </row>
    <row r="41" spans="1:17" ht="12.95" customHeight="1" thickBot="1">
      <c r="A41" s="209"/>
      <c r="B41" s="210"/>
      <c r="C41" s="210"/>
      <c r="D41" s="210"/>
      <c r="E41" s="210"/>
      <c r="F41" s="210"/>
      <c r="G41" s="210"/>
      <c r="H41" s="210"/>
      <c r="I41" s="210"/>
      <c r="J41" s="210"/>
      <c r="K41" s="210"/>
      <c r="L41" s="210"/>
      <c r="M41" s="211"/>
    </row>
    <row r="42" spans="1:17" ht="16.5" thickBot="1">
      <c r="A42" s="63"/>
      <c r="B42" s="64"/>
      <c r="C42" s="198" t="s">
        <v>103</v>
      </c>
      <c r="D42" s="198"/>
      <c r="E42" s="198"/>
      <c r="F42" s="198"/>
      <c r="G42" s="64"/>
      <c r="H42" s="198" t="s">
        <v>382</v>
      </c>
      <c r="I42" s="198"/>
      <c r="J42" s="198"/>
      <c r="K42" s="198"/>
      <c r="L42" s="198"/>
      <c r="M42" s="202"/>
    </row>
    <row r="43" spans="1:17" ht="13.5" thickBot="1">
      <c r="A43" s="65" t="s">
        <v>100</v>
      </c>
      <c r="B43" s="66"/>
      <c r="C43" s="67" t="s">
        <v>93</v>
      </c>
      <c r="D43" s="67" t="s">
        <v>815</v>
      </c>
      <c r="E43" s="67" t="s">
        <v>94</v>
      </c>
      <c r="F43" s="67" t="s">
        <v>95</v>
      </c>
      <c r="G43" s="67" t="s">
        <v>96</v>
      </c>
      <c r="H43" s="66" t="s">
        <v>101</v>
      </c>
      <c r="I43" s="195" t="s">
        <v>102</v>
      </c>
      <c r="J43" s="196"/>
      <c r="K43" s="196"/>
      <c r="L43" s="196"/>
      <c r="M43" s="197"/>
    </row>
    <row r="44" spans="1:17" ht="13.5" thickBot="1">
      <c r="A44" s="102" t="s">
        <v>695</v>
      </c>
      <c r="B44" s="69"/>
      <c r="C44" s="70">
        <f>COUNTIF('OCUM Events'!G2:G65536,"Pass")/((COUNTIF('OCUM Events'!G2:G65536,"Pass")+(COUNTIF('OCUM Events'!G2:G65536,"Partial")+(COUNTIF('OCUM Events'!G2:G65536,"Fail")+(COUNTIF('OCUM Events'!G2:G65536,"N/A")+(COUNTIF('OCUM Events'!G2:G65536,"Untested")))))))</f>
        <v>0.46666666666666667</v>
      </c>
      <c r="D44" s="70">
        <f>COUNTIF('OCUM Events'!G2:G65536,"Partial")/((COUNTIF('OCUM Events'!G2:G65536,"Pass")+(COUNTIF('OCUM Events'!G2:G65536,"Partial")+(COUNTIF('OCUM Events'!G2:G65536,"Fail")+(COUNTIF('OCUM Events'!G2:G65536,"N/A")+(COUNTIF('OCUM Events'!G2:G65536,"Untested")))))))</f>
        <v>0</v>
      </c>
      <c r="E44" s="70">
        <f>COUNTIF('OCUM Events'!G2:G65536,"Fail")/((COUNTIF('OCUM Events'!G2:G65536,"Pass")+(COUNTIF('OCUM Events'!G2:G65536,"Partial")+(COUNTIF('OCUM Events'!G2:G65536,"Fail")+(COUNTIF('OCUM Events'!G2:G65536,"N/A")+(COUNTIF('OCUM Events'!G2:G65536,"Untested")))))))</f>
        <v>0</v>
      </c>
      <c r="F44" s="70">
        <f>COUNTIF('OCUM Events'!G2:G65536,"N/A")/((COUNTIF('OCUM Events'!G2:G65536,"Pass")+(COUNTIF('OCUM Events'!G2:G65536,"Partial")+(COUNTIF('OCUM Events'!G2:G65536,"Fail")+(COUNTIF('OCUM Events'!G2:G65536,"N/A")+(COUNTIF('OCUM Events'!G2:G65536,"Untested")))))))</f>
        <v>0.53333333333333333</v>
      </c>
      <c r="G44" s="70">
        <f>COUNTIF('OCUM Events'!G2:G65536,"Untested")/((COUNTIF('OCUM Events'!G2:G65536,"Pass")+(COUNTIF('OCUM Events'!G2:G65536,"Partial")+(COUNTIF('OCUM Events'!G2:G65536,"Fail")+(COUNTIF('OCUM Events'!G2:G65536,"N/A")+(COUNTIF('OCUM Events'!G2:G65536,"Untested")))))))</f>
        <v>0</v>
      </c>
      <c r="H44" s="184">
        <f>(COUNTIF('OCUM Events'!G2:G65536,"Pass")+COUNTIF('OCUM Events'!G2:G65536,"Fail")+COUNTIF('OCUM Events'!G2:G65536,"Partial")+COUNTIF('OCUM Events'!G2:G65536,"N/A"))/COUNTA('OCUM Events'!G2:G65536)</f>
        <v>1</v>
      </c>
      <c r="I44" s="199">
        <f>IF((COUNTIF('OCUM Events'!G2:G65536,"Pass")+(COUNTIF('OCUM Events'!G2:G65536,"Fail"))=0),0,(COUNTIF('OCUM Events'!G2:G65536,"Pass")+COUNTIF('OCUM Events'!G2:G65536,"Fail"))/((COUNTIF('OCUM Events'!G2:G65536,"Pass")+(COUNTIF('OCUM Events'!G2:G65536,"Fail"))+(COUNTIF('OCUM Events'!G2:G65536,"Untested")))))</f>
        <v>1</v>
      </c>
      <c r="J44" s="200"/>
      <c r="K44" s="200"/>
      <c r="L44" s="200"/>
      <c r="M44" s="201"/>
    </row>
    <row r="45" spans="1:17" ht="12.75" customHeight="1">
      <c r="A45" s="8"/>
      <c r="B45" s="8"/>
      <c r="C45" s="8"/>
      <c r="D45" s="8"/>
      <c r="E45" s="8"/>
      <c r="F45" s="8"/>
      <c r="G45" s="8"/>
      <c r="H45" s="8"/>
      <c r="I45" s="8"/>
      <c r="J45" s="8"/>
      <c r="K45" s="8"/>
      <c r="L45" s="8"/>
    </row>
    <row r="46" spans="1:17" ht="12.75" customHeight="1">
      <c r="A46" s="6"/>
      <c r="B46" s="6"/>
      <c r="C46" s="6"/>
      <c r="D46" s="6"/>
      <c r="E46" s="6"/>
      <c r="F46" s="6"/>
      <c r="G46" s="6"/>
      <c r="H46" s="6"/>
      <c r="I46" s="6"/>
      <c r="J46" s="6"/>
      <c r="K46" s="6"/>
      <c r="L46" s="6"/>
    </row>
    <row r="47" spans="1:17" ht="12.75" customHeight="1">
      <c r="A47" s="212" t="s">
        <v>116</v>
      </c>
      <c r="B47" s="213"/>
      <c r="C47" s="7"/>
      <c r="D47" s="8"/>
      <c r="E47" s="8"/>
      <c r="F47" s="8"/>
      <c r="G47" s="8"/>
      <c r="H47" s="8"/>
      <c r="I47" s="8"/>
      <c r="J47" s="8"/>
      <c r="K47" s="8"/>
      <c r="L47" s="8"/>
    </row>
    <row r="48" spans="1:17" ht="13.5" thickBot="1">
      <c r="A48" s="5"/>
      <c r="B48" s="5"/>
      <c r="C48" s="5"/>
      <c r="D48" s="5"/>
      <c r="E48" s="5"/>
      <c r="F48" s="5"/>
      <c r="G48" s="5"/>
      <c r="H48" s="5"/>
      <c r="I48" s="5"/>
      <c r="J48" s="5"/>
      <c r="K48" s="5"/>
      <c r="L48" s="5"/>
    </row>
    <row r="49" spans="1:12" ht="66.95" customHeight="1" thickBot="1">
      <c r="A49" s="188" t="s">
        <v>698</v>
      </c>
      <c r="B49" s="189"/>
      <c r="C49" s="189"/>
      <c r="D49" s="189"/>
      <c r="E49" s="189"/>
      <c r="F49" s="189"/>
      <c r="G49" s="189"/>
      <c r="H49" s="189"/>
      <c r="I49" s="189"/>
      <c r="J49" s="189"/>
      <c r="K49" s="189"/>
      <c r="L49" s="190"/>
    </row>
  </sheetData>
  <mergeCells count="41">
    <mergeCell ref="A32:M33"/>
    <mergeCell ref="A34:M34"/>
    <mergeCell ref="H35:M35"/>
    <mergeCell ref="I37:M37"/>
    <mergeCell ref="A9:M9"/>
    <mergeCell ref="A7:M8"/>
    <mergeCell ref="A1:M6"/>
    <mergeCell ref="A14:M14"/>
    <mergeCell ref="A15:M16"/>
    <mergeCell ref="A47:B47"/>
    <mergeCell ref="I11:M11"/>
    <mergeCell ref="I12:M13"/>
    <mergeCell ref="C10:F10"/>
    <mergeCell ref="A27:B27"/>
    <mergeCell ref="A30:B30"/>
    <mergeCell ref="A28:B28"/>
    <mergeCell ref="A29:B29"/>
    <mergeCell ref="H10:M10"/>
    <mergeCell ref="H18:M18"/>
    <mergeCell ref="A20:H20"/>
    <mergeCell ref="A17:M17"/>
    <mergeCell ref="I20:M30"/>
    <mergeCell ref="I19:M19"/>
    <mergeCell ref="A38:M38"/>
    <mergeCell ref="A31:M31"/>
    <mergeCell ref="A49:L49"/>
    <mergeCell ref="C18:F18"/>
    <mergeCell ref="A21:B21"/>
    <mergeCell ref="A22:B22"/>
    <mergeCell ref="A23:B23"/>
    <mergeCell ref="A24:B24"/>
    <mergeCell ref="A25:B25"/>
    <mergeCell ref="A26:B26"/>
    <mergeCell ref="C35:F35"/>
    <mergeCell ref="I36:M36"/>
    <mergeCell ref="C42:F42"/>
    <mergeCell ref="I43:M43"/>
    <mergeCell ref="I44:M44"/>
    <mergeCell ref="H42:M42"/>
    <mergeCell ref="A39:M40"/>
    <mergeCell ref="A41:M41"/>
  </mergeCells>
  <phoneticPr fontId="3" type="noConversion"/>
  <conditionalFormatting sqref="I11">
    <cfRule type="cellIs" dxfId="91" priority="576" stopIfTrue="1" operator="between">
      <formula>0</formula>
      <formula>0.2</formula>
    </cfRule>
    <cfRule type="cellIs" dxfId="90" priority="577" stopIfTrue="1" operator="between">
      <formula>0.2</formula>
      <formula>0.6</formula>
    </cfRule>
    <cfRule type="cellIs" dxfId="89" priority="578" stopIfTrue="1" operator="between">
      <formula>0.6</formula>
      <formula>0.99</formula>
    </cfRule>
    <cfRule type="cellIs" dxfId="88" priority="579" stopIfTrue="1" operator="equal">
      <formula>1</formula>
    </cfRule>
  </conditionalFormatting>
  <conditionalFormatting sqref="I12">
    <cfRule type="cellIs" dxfId="87" priority="315" stopIfTrue="1" operator="between">
      <formula>0</formula>
      <formula>0.2</formula>
    </cfRule>
    <cfRule type="cellIs" dxfId="86" priority="316" stopIfTrue="1" operator="between">
      <formula>0.2</formula>
      <formula>0.5</formula>
    </cfRule>
    <cfRule type="cellIs" dxfId="85" priority="317" stopIfTrue="1" operator="between">
      <formula>0.5</formula>
      <formula>0.99</formula>
    </cfRule>
    <cfRule type="cellIs" dxfId="84" priority="318" stopIfTrue="1" operator="equal">
      <formula>1</formula>
    </cfRule>
  </conditionalFormatting>
  <conditionalFormatting sqref="H12">
    <cfRule type="iconSet" priority="288">
      <iconSet>
        <cfvo type="percent" val="0"/>
        <cfvo type="num" val="0.5"/>
        <cfvo type="num" val="0.99" gte="0"/>
      </iconSet>
    </cfRule>
  </conditionalFormatting>
  <conditionalFormatting sqref="C12">
    <cfRule type="colorScale" priority="280">
      <colorScale>
        <cfvo type="num" val="0.2"/>
        <cfvo type="num" val="0.99"/>
        <cfvo type="num" val="1"/>
        <color rgb="FFFF2525"/>
        <color theme="9"/>
        <color theme="6"/>
      </colorScale>
    </cfRule>
  </conditionalFormatting>
  <conditionalFormatting sqref="F12">
    <cfRule type="colorScale" priority="224">
      <colorScale>
        <cfvo type="num" val="0"/>
        <cfvo type="num" val="0.25"/>
        <cfvo type="num" val="0.5"/>
        <color theme="6"/>
        <color rgb="FFFFEB84"/>
        <color rgb="FFFF2525"/>
      </colorScale>
    </cfRule>
  </conditionalFormatting>
  <conditionalFormatting sqref="D12:E12 D13">
    <cfRule type="colorScale" priority="202">
      <colorScale>
        <cfvo type="num" val="0"/>
        <cfvo type="num" val="0.1"/>
        <cfvo type="num" val="0.2"/>
        <color theme="6"/>
        <color rgb="FFFFEB84"/>
        <color rgb="FFFF2525"/>
      </colorScale>
    </cfRule>
  </conditionalFormatting>
  <conditionalFormatting sqref="H13">
    <cfRule type="iconSet" priority="201">
      <iconSet>
        <cfvo type="percent" val="0"/>
        <cfvo type="num" val="0.5"/>
        <cfvo type="num" val="0.99" gte="0"/>
      </iconSet>
    </cfRule>
  </conditionalFormatting>
  <conditionalFormatting sqref="C13">
    <cfRule type="colorScale" priority="200">
      <colorScale>
        <cfvo type="num" val="0.2"/>
        <cfvo type="num" val="0.99"/>
        <cfvo type="num" val="1"/>
        <color rgb="FFFF2525"/>
        <color theme="9"/>
        <color theme="6"/>
      </colorScale>
    </cfRule>
  </conditionalFormatting>
  <conditionalFormatting sqref="C13">
    <cfRule type="colorScale" priority="199">
      <colorScale>
        <cfvo type="num" val="0"/>
        <cfvo type="num" val="0.5"/>
        <cfvo type="num" val="1"/>
        <color rgb="FFFF2525"/>
        <color rgb="FFFFEB84"/>
        <color theme="6"/>
      </colorScale>
    </cfRule>
  </conditionalFormatting>
  <conditionalFormatting sqref="E13">
    <cfRule type="colorScale" priority="198">
      <colorScale>
        <cfvo type="num" val="0"/>
        <cfvo type="num" val="0.1"/>
        <cfvo type="num" val="0.2"/>
        <color theme="6"/>
        <color rgb="FFFFEB84"/>
        <color rgb="FFFF2525"/>
      </colorScale>
    </cfRule>
  </conditionalFormatting>
  <conditionalFormatting sqref="F13">
    <cfRule type="colorScale" priority="197">
      <colorScale>
        <cfvo type="percent" val="0"/>
        <cfvo type="percent" val="10"/>
        <cfvo type="percent" val="100"/>
        <color theme="6"/>
        <color rgb="FFFFEB84"/>
        <color rgb="FFFF2525"/>
      </colorScale>
    </cfRule>
  </conditionalFormatting>
  <conditionalFormatting sqref="F13">
    <cfRule type="colorScale" priority="196">
      <colorScale>
        <cfvo type="num" val="0"/>
        <cfvo type="num" val="0.25"/>
        <cfvo type="num" val="0.5"/>
        <color theme="6"/>
        <color rgb="FFFFEB84"/>
        <color rgb="FFFF2525"/>
      </colorScale>
    </cfRule>
  </conditionalFormatting>
  <conditionalFormatting sqref="I36">
    <cfRule type="cellIs" dxfId="83" priority="140" stopIfTrue="1" operator="between">
      <formula>0</formula>
      <formula>0.2</formula>
    </cfRule>
    <cfRule type="cellIs" dxfId="82" priority="141" stopIfTrue="1" operator="between">
      <formula>0.2</formula>
      <formula>0.6</formula>
    </cfRule>
    <cfRule type="cellIs" dxfId="81" priority="142" stopIfTrue="1" operator="between">
      <formula>0.6</formula>
      <formula>0.99</formula>
    </cfRule>
    <cfRule type="cellIs" dxfId="80" priority="143" stopIfTrue="1" operator="equal">
      <formula>1</formula>
    </cfRule>
  </conditionalFormatting>
  <conditionalFormatting sqref="I37">
    <cfRule type="cellIs" dxfId="79" priority="136" stopIfTrue="1" operator="between">
      <formula>0</formula>
      <formula>0.2</formula>
    </cfRule>
    <cfRule type="cellIs" dxfId="78" priority="137" stopIfTrue="1" operator="between">
      <formula>0.2</formula>
      <formula>0.5</formula>
    </cfRule>
    <cfRule type="cellIs" dxfId="77" priority="138" stopIfTrue="1" operator="between">
      <formula>0.5</formula>
      <formula>0.99</formula>
    </cfRule>
    <cfRule type="cellIs" dxfId="76" priority="139" stopIfTrue="1" operator="equal">
      <formula>1</formula>
    </cfRule>
  </conditionalFormatting>
  <conditionalFormatting sqref="C37">
    <cfRule type="colorScale" priority="134">
      <colorScale>
        <cfvo type="num" val="0.2"/>
        <cfvo type="num" val="0.99"/>
        <cfvo type="num" val="1"/>
        <color rgb="FFFF2525"/>
        <color theme="9"/>
        <color theme="6"/>
      </colorScale>
    </cfRule>
  </conditionalFormatting>
  <conditionalFormatting sqref="F37">
    <cfRule type="colorScale" priority="133">
      <colorScale>
        <cfvo type="num" val="0"/>
        <cfvo type="num" val="0.25"/>
        <cfvo type="num" val="0.5"/>
        <color theme="6"/>
        <color rgb="FFFFEB84"/>
        <color rgb="FFFF2525"/>
      </colorScale>
    </cfRule>
  </conditionalFormatting>
  <conditionalFormatting sqref="D37:E37">
    <cfRule type="colorScale" priority="132">
      <colorScale>
        <cfvo type="num" val="0"/>
        <cfvo type="num" val="0.1"/>
        <cfvo type="num" val="0.2"/>
        <color theme="6"/>
        <color rgb="FFFFEB84"/>
        <color rgb="FFFF2525"/>
      </colorScale>
    </cfRule>
  </conditionalFormatting>
  <conditionalFormatting sqref="I19">
    <cfRule type="cellIs" dxfId="75" priority="86" stopIfTrue="1" operator="between">
      <formula>0</formula>
      <formula>0.2</formula>
    </cfRule>
    <cfRule type="cellIs" dxfId="74" priority="87" stopIfTrue="1" operator="between">
      <formula>0.2</formula>
      <formula>0.6</formula>
    </cfRule>
    <cfRule type="cellIs" dxfId="73" priority="88" stopIfTrue="1" operator="between">
      <formula>0.6</formula>
      <formula>0.99</formula>
    </cfRule>
    <cfRule type="cellIs" dxfId="72" priority="89" stopIfTrue="1" operator="equal">
      <formula>1</formula>
    </cfRule>
  </conditionalFormatting>
  <conditionalFormatting sqref="I20">
    <cfRule type="cellIs" dxfId="71" priority="82" stopIfTrue="1" operator="between">
      <formula>0</formula>
      <formula>0.2</formula>
    </cfRule>
    <cfRule type="cellIs" dxfId="70" priority="83" stopIfTrue="1" operator="between">
      <formula>0.2</formula>
      <formula>0.5</formula>
    </cfRule>
    <cfRule type="cellIs" dxfId="69" priority="84" stopIfTrue="1" operator="between">
      <formula>0.5</formula>
      <formula>0.99</formula>
    </cfRule>
    <cfRule type="cellIs" dxfId="68" priority="85" stopIfTrue="1" operator="equal">
      <formula>1</formula>
    </cfRule>
  </conditionalFormatting>
  <conditionalFormatting sqref="C22:C30">
    <cfRule type="colorScale" priority="70">
      <colorScale>
        <cfvo type="num" val="0.2"/>
        <cfvo type="num" val="0.99"/>
        <cfvo type="num" val="1"/>
        <color rgb="FFFF2525"/>
        <color theme="9"/>
        <color theme="6"/>
      </colorScale>
    </cfRule>
  </conditionalFormatting>
  <conditionalFormatting sqref="C22:C30">
    <cfRule type="colorScale" priority="69">
      <colorScale>
        <cfvo type="num" val="0"/>
        <cfvo type="num" val="0.5"/>
        <cfvo type="num" val="1"/>
        <color rgb="FFFF2525"/>
        <color rgb="FFFFEB84"/>
        <color theme="6"/>
      </colorScale>
    </cfRule>
  </conditionalFormatting>
  <conditionalFormatting sqref="H21">
    <cfRule type="iconSet" priority="52">
      <iconSet>
        <cfvo type="percent" val="0"/>
        <cfvo type="num" val="0.5"/>
        <cfvo type="num" val="0.99" gte="0"/>
      </iconSet>
    </cfRule>
  </conditionalFormatting>
  <conditionalFormatting sqref="C21">
    <cfRule type="colorScale" priority="51">
      <colorScale>
        <cfvo type="num" val="0.2"/>
        <cfvo type="num" val="0.99"/>
        <cfvo type="num" val="1"/>
        <color rgb="FFFF2525"/>
        <color theme="9"/>
        <color theme="6"/>
      </colorScale>
    </cfRule>
  </conditionalFormatting>
  <conditionalFormatting sqref="C21">
    <cfRule type="colorScale" priority="50">
      <colorScale>
        <cfvo type="num" val="0"/>
        <cfvo type="num" val="0.5"/>
        <cfvo type="num" val="1"/>
        <color rgb="FFFF2525"/>
        <color rgb="FFFFEB84"/>
        <color theme="6"/>
      </colorScale>
    </cfRule>
  </conditionalFormatting>
  <conditionalFormatting sqref="D21:E30">
    <cfRule type="colorScale" priority="49">
      <colorScale>
        <cfvo type="num" val="0"/>
        <cfvo type="num" val="0.1"/>
        <cfvo type="num" val="0.2"/>
        <color theme="6"/>
        <color rgb="FFFFEB84"/>
        <color rgb="FFFF2525"/>
      </colorScale>
    </cfRule>
  </conditionalFormatting>
  <conditionalFormatting sqref="F21:F30">
    <cfRule type="colorScale" priority="48">
      <colorScale>
        <cfvo type="percent" val="0"/>
        <cfvo type="percent" val="10"/>
        <cfvo type="percent" val="100"/>
        <color theme="6"/>
        <color rgb="FFFFEB84"/>
        <color rgb="FFFF2525"/>
      </colorScale>
    </cfRule>
  </conditionalFormatting>
  <conditionalFormatting sqref="F21:F30">
    <cfRule type="colorScale" priority="47">
      <colorScale>
        <cfvo type="num" val="0"/>
        <cfvo type="num" val="0.25"/>
        <cfvo type="num" val="0.5"/>
        <color theme="6"/>
        <color rgb="FFFFEB84"/>
        <color rgb="FFFF2525"/>
      </colorScale>
    </cfRule>
  </conditionalFormatting>
  <conditionalFormatting sqref="I43">
    <cfRule type="cellIs" dxfId="67" priority="14" stopIfTrue="1" operator="between">
      <formula>0</formula>
      <formula>0.2</formula>
    </cfRule>
    <cfRule type="cellIs" dxfId="66" priority="15" stopIfTrue="1" operator="between">
      <formula>0.2</formula>
      <formula>0.6</formula>
    </cfRule>
    <cfRule type="cellIs" dxfId="65" priority="16" stopIfTrue="1" operator="between">
      <formula>0.6</formula>
      <formula>0.99</formula>
    </cfRule>
    <cfRule type="cellIs" dxfId="64" priority="17" stopIfTrue="1" operator="equal">
      <formula>1</formula>
    </cfRule>
  </conditionalFormatting>
  <conditionalFormatting sqref="I44">
    <cfRule type="cellIs" dxfId="63" priority="10" stopIfTrue="1" operator="between">
      <formula>0</formula>
      <formula>0.2</formula>
    </cfRule>
    <cfRule type="cellIs" dxfId="62" priority="11" stopIfTrue="1" operator="between">
      <formula>0.2</formula>
      <formula>0.5</formula>
    </cfRule>
    <cfRule type="cellIs" dxfId="61" priority="12" stopIfTrue="1" operator="between">
      <formula>0.5</formula>
      <formula>0.99</formula>
    </cfRule>
    <cfRule type="cellIs" dxfId="60" priority="13" stopIfTrue="1" operator="equal">
      <formula>1</formula>
    </cfRule>
  </conditionalFormatting>
  <conditionalFormatting sqref="C44">
    <cfRule type="colorScale" priority="8">
      <colorScale>
        <cfvo type="num" val="0.2"/>
        <cfvo type="num" val="0.99"/>
        <cfvo type="num" val="1"/>
        <color rgb="FFFF2525"/>
        <color theme="9"/>
        <color theme="6"/>
      </colorScale>
    </cfRule>
  </conditionalFormatting>
  <conditionalFormatting sqref="F44">
    <cfRule type="colorScale" priority="7">
      <colorScale>
        <cfvo type="num" val="0"/>
        <cfvo type="num" val="0.25"/>
        <cfvo type="num" val="0.5"/>
        <color theme="6"/>
        <color rgb="FFFFEB84"/>
        <color rgb="FFFF2525"/>
      </colorScale>
    </cfRule>
  </conditionalFormatting>
  <conditionalFormatting sqref="D44:E44">
    <cfRule type="colorScale" priority="6">
      <colorScale>
        <cfvo type="num" val="0"/>
        <cfvo type="num" val="0.1"/>
        <cfvo type="num" val="0.2"/>
        <color theme="6"/>
        <color rgb="FFFFEB84"/>
        <color rgb="FFFF2525"/>
      </colorScale>
    </cfRule>
  </conditionalFormatting>
  <conditionalFormatting sqref="H22:H30">
    <cfRule type="iconSet" priority="3">
      <iconSet>
        <cfvo type="percent" val="0"/>
        <cfvo type="num" val="0.5"/>
        <cfvo type="num" val="0.99" gte="0"/>
      </iconSet>
    </cfRule>
  </conditionalFormatting>
  <conditionalFormatting sqref="H37">
    <cfRule type="iconSet" priority="2">
      <iconSet>
        <cfvo type="percent" val="0"/>
        <cfvo type="num" val="0.5"/>
        <cfvo type="num" val="0.99" gte="0"/>
      </iconSet>
    </cfRule>
  </conditionalFormatting>
  <conditionalFormatting sqref="H44">
    <cfRule type="iconSet" priority="1">
      <iconSet>
        <cfvo type="percent" val="0"/>
        <cfvo type="num" val="0.5"/>
        <cfvo type="num" val="0.99" gte="0"/>
      </iconSet>
    </cfRule>
  </conditionalFormatting>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zoomScale="80" zoomScaleNormal="80" workbookViewId="0">
      <selection activeCell="V19" sqref="V19"/>
    </sheetView>
  </sheetViews>
  <sheetFormatPr defaultColWidth="8.85546875" defaultRowHeight="12.75"/>
  <cols>
    <col min="1" max="1" width="8.85546875" style="72"/>
    <col min="2" max="2" width="20.7109375" style="72" customWidth="1"/>
    <col min="3" max="16384" width="8.85546875" style="72"/>
  </cols>
  <sheetData>
    <row r="1" spans="1:11">
      <c r="A1" s="312" t="s">
        <v>113</v>
      </c>
      <c r="B1" s="313"/>
      <c r="C1" s="313"/>
      <c r="D1" s="313"/>
      <c r="E1" s="313"/>
      <c r="F1" s="313"/>
      <c r="G1" s="313"/>
      <c r="H1" s="313"/>
      <c r="I1" s="313"/>
      <c r="J1" s="313"/>
      <c r="K1" s="313"/>
    </row>
    <row r="2" spans="1:11">
      <c r="A2" s="313"/>
      <c r="B2" s="313"/>
      <c r="C2" s="313"/>
      <c r="D2" s="313"/>
      <c r="E2" s="313"/>
      <c r="F2" s="313"/>
      <c r="G2" s="313"/>
      <c r="H2" s="313"/>
      <c r="I2" s="313"/>
      <c r="J2" s="313"/>
      <c r="K2" s="313"/>
    </row>
    <row r="3" spans="1:11">
      <c r="A3" s="313"/>
      <c r="B3" s="313"/>
      <c r="C3" s="313"/>
      <c r="D3" s="313"/>
      <c r="E3" s="313"/>
      <c r="F3" s="313"/>
      <c r="G3" s="313"/>
      <c r="H3" s="313"/>
      <c r="I3" s="313"/>
      <c r="J3" s="313"/>
      <c r="K3" s="313"/>
    </row>
    <row r="4" spans="1:11">
      <c r="A4" s="313"/>
      <c r="B4" s="313"/>
      <c r="C4" s="313"/>
      <c r="D4" s="313"/>
      <c r="E4" s="313"/>
      <c r="F4" s="313"/>
      <c r="G4" s="313"/>
      <c r="H4" s="313"/>
      <c r="I4" s="313"/>
      <c r="J4" s="313"/>
      <c r="K4" s="313"/>
    </row>
    <row r="5" spans="1:11">
      <c r="A5" s="313"/>
      <c r="B5" s="313"/>
      <c r="C5" s="313"/>
      <c r="D5" s="313"/>
      <c r="E5" s="313"/>
      <c r="F5" s="313"/>
      <c r="G5" s="313"/>
      <c r="H5" s="313"/>
      <c r="I5" s="313"/>
      <c r="J5" s="313"/>
      <c r="K5" s="313"/>
    </row>
    <row r="6" spans="1:11" ht="13.5" thickBot="1">
      <c r="A6" s="314"/>
      <c r="B6" s="314"/>
      <c r="C6" s="314"/>
      <c r="D6" s="314"/>
      <c r="E6" s="314"/>
      <c r="F6" s="314"/>
      <c r="G6" s="314"/>
      <c r="H6" s="314"/>
      <c r="I6" s="314"/>
      <c r="J6" s="314"/>
      <c r="K6" s="314"/>
    </row>
    <row r="7" spans="1:11">
      <c r="A7" s="266" t="s">
        <v>0</v>
      </c>
      <c r="B7" s="267"/>
      <c r="C7" s="267"/>
      <c r="D7" s="267"/>
      <c r="E7" s="267"/>
      <c r="F7" s="267"/>
      <c r="G7" s="267"/>
      <c r="H7" s="267"/>
      <c r="I7" s="267"/>
      <c r="J7" s="267"/>
      <c r="K7" s="268"/>
    </row>
    <row r="8" spans="1:11" ht="13.5" thickBot="1">
      <c r="A8" s="269"/>
      <c r="B8" s="270"/>
      <c r="C8" s="270"/>
      <c r="D8" s="270"/>
      <c r="E8" s="270"/>
      <c r="F8" s="270"/>
      <c r="G8" s="270"/>
      <c r="H8" s="270"/>
      <c r="I8" s="270"/>
      <c r="J8" s="270"/>
      <c r="K8" s="271"/>
    </row>
    <row r="9" spans="1:11">
      <c r="A9" s="299" t="s">
        <v>114</v>
      </c>
      <c r="B9" s="300"/>
      <c r="C9" s="300"/>
      <c r="D9" s="300"/>
      <c r="E9" s="300"/>
      <c r="F9" s="300"/>
      <c r="G9" s="300"/>
      <c r="H9" s="300"/>
      <c r="I9" s="300"/>
      <c r="J9" s="300"/>
      <c r="K9" s="301"/>
    </row>
    <row r="10" spans="1:11">
      <c r="A10" s="302"/>
      <c r="B10" s="261"/>
      <c r="C10" s="261"/>
      <c r="D10" s="261"/>
      <c r="E10" s="261"/>
      <c r="F10" s="261"/>
      <c r="G10" s="261"/>
      <c r="H10" s="261"/>
      <c r="I10" s="261"/>
      <c r="J10" s="261"/>
      <c r="K10" s="303"/>
    </row>
    <row r="11" spans="1:11">
      <c r="A11" s="302"/>
      <c r="B11" s="261"/>
      <c r="C11" s="261"/>
      <c r="D11" s="261"/>
      <c r="E11" s="261"/>
      <c r="F11" s="261"/>
      <c r="G11" s="261"/>
      <c r="H11" s="261"/>
      <c r="I11" s="261"/>
      <c r="J11" s="261"/>
      <c r="K11" s="303"/>
    </row>
    <row r="12" spans="1:11">
      <c r="A12" s="302"/>
      <c r="B12" s="261"/>
      <c r="C12" s="261"/>
      <c r="D12" s="261"/>
      <c r="E12" s="261"/>
      <c r="F12" s="261"/>
      <c r="G12" s="261"/>
      <c r="H12" s="261"/>
      <c r="I12" s="261"/>
      <c r="J12" s="261"/>
      <c r="K12" s="303"/>
    </row>
    <row r="13" spans="1:11" ht="13.5" thickBot="1">
      <c r="A13" s="304"/>
      <c r="B13" s="305"/>
      <c r="C13" s="305"/>
      <c r="D13" s="305"/>
      <c r="E13" s="305"/>
      <c r="F13" s="305"/>
      <c r="G13" s="305"/>
      <c r="H13" s="305"/>
      <c r="I13" s="305"/>
      <c r="J13" s="305"/>
      <c r="K13" s="306"/>
    </row>
    <row r="14" spans="1:11" s="36" customFormat="1" ht="13.5" thickBot="1"/>
    <row r="15" spans="1:11">
      <c r="A15" s="266" t="s">
        <v>1</v>
      </c>
      <c r="B15" s="267"/>
      <c r="C15" s="267"/>
      <c r="D15" s="267"/>
      <c r="E15" s="267"/>
      <c r="F15" s="267"/>
      <c r="G15" s="267"/>
      <c r="H15" s="267"/>
      <c r="I15" s="267"/>
      <c r="J15" s="267"/>
      <c r="K15" s="268"/>
    </row>
    <row r="16" spans="1:11" ht="13.5" thickBot="1">
      <c r="A16" s="269"/>
      <c r="B16" s="270"/>
      <c r="C16" s="270"/>
      <c r="D16" s="270"/>
      <c r="E16" s="270"/>
      <c r="F16" s="270"/>
      <c r="G16" s="270"/>
      <c r="H16" s="270"/>
      <c r="I16" s="270"/>
      <c r="J16" s="270"/>
      <c r="K16" s="271"/>
    </row>
    <row r="17" spans="1:11">
      <c r="A17" s="80" t="s">
        <v>2</v>
      </c>
      <c r="B17" s="81" t="s">
        <v>3</v>
      </c>
      <c r="C17" s="325" t="s">
        <v>4</v>
      </c>
      <c r="D17" s="325"/>
      <c r="E17" s="325"/>
      <c r="F17" s="325"/>
      <c r="G17" s="325" t="s">
        <v>5</v>
      </c>
      <c r="H17" s="325"/>
      <c r="I17" s="325"/>
      <c r="J17" s="325"/>
      <c r="K17" s="325"/>
    </row>
    <row r="18" spans="1:11">
      <c r="A18" s="77">
        <v>1</v>
      </c>
      <c r="B18" s="73">
        <v>42641</v>
      </c>
      <c r="C18" s="259" t="s">
        <v>7</v>
      </c>
      <c r="D18" s="259"/>
      <c r="E18" s="259"/>
      <c r="F18" s="259"/>
      <c r="G18" s="293" t="s">
        <v>8</v>
      </c>
      <c r="H18" s="293"/>
      <c r="I18" s="293"/>
      <c r="J18" s="293"/>
      <c r="K18" s="294"/>
    </row>
    <row r="19" spans="1:11" ht="39" customHeight="1">
      <c r="A19" s="77">
        <v>1.1000000000000001</v>
      </c>
      <c r="B19" s="73">
        <v>42643</v>
      </c>
      <c r="C19" s="315" t="s">
        <v>7</v>
      </c>
      <c r="D19" s="259"/>
      <c r="E19" s="259"/>
      <c r="F19" s="259"/>
      <c r="G19" s="316" t="s">
        <v>522</v>
      </c>
      <c r="H19" s="293"/>
      <c r="I19" s="293"/>
      <c r="J19" s="293"/>
      <c r="K19" s="294"/>
    </row>
    <row r="20" spans="1:11" ht="25.5" customHeight="1">
      <c r="A20" s="77">
        <v>1.2</v>
      </c>
      <c r="B20" s="73">
        <v>42646</v>
      </c>
      <c r="C20" s="291" t="s">
        <v>7</v>
      </c>
      <c r="D20" s="259"/>
      <c r="E20" s="259"/>
      <c r="F20" s="259"/>
      <c r="G20" s="292" t="s">
        <v>541</v>
      </c>
      <c r="H20" s="293"/>
      <c r="I20" s="293"/>
      <c r="J20" s="293"/>
      <c r="K20" s="294"/>
    </row>
    <row r="21" spans="1:11">
      <c r="A21" s="77">
        <v>1.3</v>
      </c>
      <c r="B21" s="76">
        <v>42654</v>
      </c>
      <c r="C21" s="315" t="s">
        <v>7</v>
      </c>
      <c r="D21" s="259"/>
      <c r="E21" s="259"/>
      <c r="F21" s="259"/>
      <c r="G21" s="316" t="s">
        <v>593</v>
      </c>
      <c r="H21" s="293"/>
      <c r="I21" s="293"/>
      <c r="J21" s="293"/>
      <c r="K21" s="294"/>
    </row>
    <row r="22" spans="1:11" ht="30" customHeight="1">
      <c r="A22" s="77">
        <v>1.4</v>
      </c>
      <c r="B22" s="73">
        <v>42690</v>
      </c>
      <c r="C22" s="291" t="s">
        <v>7</v>
      </c>
      <c r="D22" s="259"/>
      <c r="E22" s="259"/>
      <c r="F22" s="259"/>
      <c r="G22" s="292" t="s">
        <v>633</v>
      </c>
      <c r="H22" s="293"/>
      <c r="I22" s="293"/>
      <c r="J22" s="293"/>
      <c r="K22" s="294"/>
    </row>
    <row r="23" spans="1:11">
      <c r="A23" s="77">
        <v>1.5</v>
      </c>
      <c r="B23" s="73">
        <v>42739</v>
      </c>
      <c r="C23" s="259" t="s">
        <v>7</v>
      </c>
      <c r="D23" s="259"/>
      <c r="E23" s="259"/>
      <c r="F23" s="259"/>
      <c r="G23" s="293" t="s">
        <v>654</v>
      </c>
      <c r="H23" s="293"/>
      <c r="I23" s="293"/>
      <c r="J23" s="293"/>
      <c r="K23" s="294"/>
    </row>
    <row r="24" spans="1:11">
      <c r="A24" s="77">
        <v>1.6</v>
      </c>
      <c r="B24" s="73">
        <v>42787</v>
      </c>
      <c r="C24" s="259" t="s">
        <v>7</v>
      </c>
      <c r="D24" s="259"/>
      <c r="E24" s="259"/>
      <c r="F24" s="259"/>
      <c r="G24" s="292" t="s">
        <v>697</v>
      </c>
      <c r="H24" s="293"/>
      <c r="I24" s="293"/>
      <c r="J24" s="293"/>
      <c r="K24" s="294"/>
    </row>
    <row r="25" spans="1:11" ht="28.5" customHeight="1">
      <c r="A25" s="77">
        <v>1.7</v>
      </c>
      <c r="B25" s="73">
        <v>42873</v>
      </c>
      <c r="C25" s="291" t="s">
        <v>7</v>
      </c>
      <c r="D25" s="259"/>
      <c r="E25" s="259"/>
      <c r="F25" s="259"/>
      <c r="G25" s="292" t="s">
        <v>759</v>
      </c>
      <c r="H25" s="293"/>
      <c r="I25" s="293"/>
      <c r="J25" s="293"/>
      <c r="K25" s="294"/>
    </row>
    <row r="26" spans="1:11">
      <c r="A26" s="77">
        <v>1.8</v>
      </c>
      <c r="B26" s="73">
        <v>42874</v>
      </c>
      <c r="C26" s="291" t="s">
        <v>7</v>
      </c>
      <c r="D26" s="259"/>
      <c r="E26" s="259"/>
      <c r="F26" s="259"/>
      <c r="G26" s="292" t="s">
        <v>779</v>
      </c>
      <c r="H26" s="293"/>
      <c r="I26" s="293"/>
      <c r="J26" s="293"/>
      <c r="K26" s="294"/>
    </row>
    <row r="27" spans="1:11" ht="31.5" customHeight="1">
      <c r="A27" s="77">
        <v>1.9</v>
      </c>
      <c r="B27" s="73">
        <v>42916</v>
      </c>
      <c r="C27" s="291" t="s">
        <v>7</v>
      </c>
      <c r="D27" s="259"/>
      <c r="E27" s="259"/>
      <c r="F27" s="259"/>
      <c r="G27" s="292" t="s">
        <v>816</v>
      </c>
      <c r="H27" s="293"/>
      <c r="I27" s="293"/>
      <c r="J27" s="293"/>
      <c r="K27" s="294"/>
    </row>
    <row r="28" spans="1:11" ht="31.5" customHeight="1">
      <c r="A28" s="77"/>
      <c r="B28" s="73"/>
      <c r="C28" s="291"/>
      <c r="D28" s="259"/>
      <c r="E28" s="259"/>
      <c r="F28" s="259"/>
      <c r="G28" s="292"/>
      <c r="H28" s="293"/>
      <c r="I28" s="293"/>
      <c r="J28" s="293"/>
      <c r="K28" s="294"/>
    </row>
    <row r="29" spans="1:11" ht="31.5" customHeight="1">
      <c r="A29" s="77"/>
      <c r="B29" s="73"/>
      <c r="C29" s="291"/>
      <c r="D29" s="259"/>
      <c r="E29" s="259"/>
      <c r="F29" s="259"/>
      <c r="G29" s="292"/>
      <c r="H29" s="293"/>
      <c r="I29" s="293"/>
      <c r="J29" s="293"/>
      <c r="K29" s="294"/>
    </row>
    <row r="30" spans="1:11" ht="31.5" customHeight="1">
      <c r="A30" s="77"/>
      <c r="B30" s="73"/>
      <c r="C30" s="291"/>
      <c r="D30" s="259"/>
      <c r="E30" s="259"/>
      <c r="F30" s="259"/>
      <c r="G30" s="292"/>
      <c r="H30" s="293"/>
      <c r="I30" s="293"/>
      <c r="J30" s="293"/>
      <c r="K30" s="294"/>
    </row>
    <row r="31" spans="1:11" ht="31.5" customHeight="1">
      <c r="A31" s="77"/>
      <c r="B31" s="73"/>
      <c r="C31" s="291"/>
      <c r="D31" s="259"/>
      <c r="E31" s="259"/>
      <c r="F31" s="259"/>
      <c r="G31" s="292"/>
      <c r="H31" s="293"/>
      <c r="I31" s="293"/>
      <c r="J31" s="293"/>
      <c r="K31" s="294"/>
    </row>
    <row r="32" spans="1:11" ht="31.5" customHeight="1" thickBot="1">
      <c r="A32" s="78"/>
      <c r="B32" s="79"/>
      <c r="C32" s="307"/>
      <c r="D32" s="265"/>
      <c r="E32" s="265"/>
      <c r="F32" s="265"/>
      <c r="G32" s="308"/>
      <c r="H32" s="309"/>
      <c r="I32" s="309"/>
      <c r="J32" s="309"/>
      <c r="K32" s="310"/>
    </row>
    <row r="33" spans="1:11" s="36" customFormat="1" ht="13.5" thickBot="1">
      <c r="A33" s="12"/>
      <c r="B33" s="83"/>
      <c r="C33" s="261"/>
      <c r="D33" s="261"/>
      <c r="E33" s="261"/>
      <c r="F33" s="261"/>
      <c r="G33" s="311"/>
      <c r="H33" s="311"/>
      <c r="I33" s="311"/>
      <c r="J33" s="311"/>
      <c r="K33" s="311"/>
    </row>
    <row r="34" spans="1:11">
      <c r="A34" s="266" t="s">
        <v>6</v>
      </c>
      <c r="B34" s="267"/>
      <c r="C34" s="267"/>
      <c r="D34" s="267"/>
      <c r="E34" s="267"/>
      <c r="F34" s="267"/>
      <c r="G34" s="267"/>
      <c r="H34" s="267"/>
      <c r="I34" s="267"/>
      <c r="J34" s="267"/>
      <c r="K34" s="268"/>
    </row>
    <row r="35" spans="1:11" ht="13.5" thickBot="1">
      <c r="A35" s="269"/>
      <c r="B35" s="270"/>
      <c r="C35" s="270"/>
      <c r="D35" s="270"/>
      <c r="E35" s="270"/>
      <c r="F35" s="270"/>
      <c r="G35" s="270"/>
      <c r="H35" s="270"/>
      <c r="I35" s="270"/>
      <c r="J35" s="270"/>
      <c r="K35" s="271"/>
    </row>
    <row r="36" spans="1:11">
      <c r="A36" s="299" t="s">
        <v>111</v>
      </c>
      <c r="B36" s="300"/>
      <c r="C36" s="300"/>
      <c r="D36" s="300"/>
      <c r="E36" s="300"/>
      <c r="F36" s="300"/>
      <c r="G36" s="300"/>
      <c r="H36" s="300"/>
      <c r="I36" s="300"/>
      <c r="J36" s="300"/>
      <c r="K36" s="301"/>
    </row>
    <row r="37" spans="1:11">
      <c r="A37" s="302"/>
      <c r="B37" s="261"/>
      <c r="C37" s="261"/>
      <c r="D37" s="261"/>
      <c r="E37" s="261"/>
      <c r="F37" s="261"/>
      <c r="G37" s="261"/>
      <c r="H37" s="261"/>
      <c r="I37" s="261"/>
      <c r="J37" s="261"/>
      <c r="K37" s="303"/>
    </row>
    <row r="38" spans="1:11">
      <c r="A38" s="302"/>
      <c r="B38" s="261"/>
      <c r="C38" s="261"/>
      <c r="D38" s="261"/>
      <c r="E38" s="261"/>
      <c r="F38" s="261"/>
      <c r="G38" s="261"/>
      <c r="H38" s="261"/>
      <c r="I38" s="261"/>
      <c r="J38" s="261"/>
      <c r="K38" s="303"/>
    </row>
    <row r="39" spans="1:11">
      <c r="A39" s="302"/>
      <c r="B39" s="261"/>
      <c r="C39" s="261"/>
      <c r="D39" s="261"/>
      <c r="E39" s="261"/>
      <c r="F39" s="261"/>
      <c r="G39" s="261"/>
      <c r="H39" s="261"/>
      <c r="I39" s="261"/>
      <c r="J39" s="261"/>
      <c r="K39" s="303"/>
    </row>
    <row r="40" spans="1:11" ht="13.5" thickBot="1">
      <c r="A40" s="304"/>
      <c r="B40" s="305"/>
      <c r="C40" s="305"/>
      <c r="D40" s="305"/>
      <c r="E40" s="305"/>
      <c r="F40" s="305"/>
      <c r="G40" s="305"/>
      <c r="H40" s="305"/>
      <c r="I40" s="305"/>
      <c r="J40" s="305"/>
      <c r="K40" s="306"/>
    </row>
    <row r="41" spans="1:11" s="36" customFormat="1" ht="13.5" thickBot="1"/>
    <row r="42" spans="1:11">
      <c r="A42" s="266" t="s">
        <v>9</v>
      </c>
      <c r="B42" s="267"/>
      <c r="C42" s="267"/>
      <c r="D42" s="267"/>
      <c r="E42" s="267"/>
      <c r="F42" s="267"/>
      <c r="G42" s="267"/>
      <c r="H42" s="267"/>
      <c r="I42" s="267"/>
      <c r="J42" s="267"/>
      <c r="K42" s="268"/>
    </row>
    <row r="43" spans="1:11" ht="13.5" thickBot="1">
      <c r="A43" s="269"/>
      <c r="B43" s="270"/>
      <c r="C43" s="270"/>
      <c r="D43" s="270"/>
      <c r="E43" s="270"/>
      <c r="F43" s="270"/>
      <c r="G43" s="270"/>
      <c r="H43" s="270"/>
      <c r="I43" s="270"/>
      <c r="J43" s="270"/>
      <c r="K43" s="271"/>
    </row>
    <row r="44" spans="1:11">
      <c r="A44" s="82" t="s">
        <v>14</v>
      </c>
      <c r="B44" s="295" t="s">
        <v>710</v>
      </c>
      <c r="C44" s="295"/>
      <c r="D44" s="295"/>
      <c r="E44" s="295"/>
      <c r="F44" s="275" t="s">
        <v>10</v>
      </c>
      <c r="G44" s="276"/>
      <c r="H44" s="276"/>
      <c r="I44" s="276"/>
      <c r="J44" s="276"/>
      <c r="K44" s="277"/>
    </row>
    <row r="45" spans="1:11">
      <c r="A45" s="77">
        <v>1</v>
      </c>
      <c r="B45" s="259"/>
      <c r="C45" s="259"/>
      <c r="D45" s="259"/>
      <c r="E45" s="259"/>
      <c r="F45" s="296"/>
      <c r="G45" s="297"/>
      <c r="H45" s="297"/>
      <c r="I45" s="297"/>
      <c r="J45" s="297"/>
      <c r="K45" s="298"/>
    </row>
    <row r="46" spans="1:11">
      <c r="A46" s="77">
        <v>2</v>
      </c>
      <c r="B46" s="259"/>
      <c r="C46" s="259"/>
      <c r="D46" s="259"/>
      <c r="E46" s="259"/>
      <c r="F46" s="262"/>
      <c r="G46" s="263"/>
      <c r="H46" s="263"/>
      <c r="I46" s="263"/>
      <c r="J46" s="263"/>
      <c r="K46" s="264"/>
    </row>
    <row r="47" spans="1:11">
      <c r="A47" s="77">
        <v>3</v>
      </c>
      <c r="B47" s="259"/>
      <c r="C47" s="259"/>
      <c r="D47" s="259"/>
      <c r="E47" s="259"/>
      <c r="F47" s="262"/>
      <c r="G47" s="263"/>
      <c r="H47" s="263"/>
      <c r="I47" s="263"/>
      <c r="J47" s="263"/>
      <c r="K47" s="264"/>
    </row>
    <row r="48" spans="1:11" ht="13.5" thickBot="1">
      <c r="A48" s="78">
        <v>4</v>
      </c>
      <c r="B48" s="265"/>
      <c r="C48" s="265"/>
      <c r="D48" s="265"/>
      <c r="E48" s="265"/>
      <c r="F48" s="256"/>
      <c r="G48" s="257"/>
      <c r="H48" s="257"/>
      <c r="I48" s="257"/>
      <c r="J48" s="257"/>
      <c r="K48" s="258"/>
    </row>
    <row r="49" spans="1:11" s="36" customFormat="1" ht="13.5" thickBot="1">
      <c r="A49" s="260"/>
      <c r="B49" s="261"/>
      <c r="C49" s="261"/>
      <c r="D49" s="261"/>
      <c r="E49" s="261"/>
      <c r="F49" s="261"/>
      <c r="G49" s="261"/>
      <c r="H49" s="261"/>
      <c r="I49" s="261"/>
      <c r="J49" s="261"/>
      <c r="K49" s="261"/>
    </row>
    <row r="50" spans="1:11">
      <c r="A50" s="266" t="s">
        <v>11</v>
      </c>
      <c r="B50" s="267"/>
      <c r="C50" s="267"/>
      <c r="D50" s="267"/>
      <c r="E50" s="267"/>
      <c r="F50" s="267"/>
      <c r="G50" s="267"/>
      <c r="H50" s="267"/>
      <c r="I50" s="267"/>
      <c r="J50" s="267"/>
      <c r="K50" s="268"/>
    </row>
    <row r="51" spans="1:11" ht="13.5" thickBot="1">
      <c r="A51" s="269"/>
      <c r="B51" s="270"/>
      <c r="C51" s="270"/>
      <c r="D51" s="270"/>
      <c r="E51" s="270"/>
      <c r="F51" s="270"/>
      <c r="G51" s="270"/>
      <c r="H51" s="270"/>
      <c r="I51" s="270"/>
      <c r="J51" s="270"/>
      <c r="K51" s="271"/>
    </row>
    <row r="52" spans="1:11">
      <c r="A52" s="280" t="s">
        <v>12</v>
      </c>
      <c r="B52" s="281"/>
      <c r="C52" s="281"/>
      <c r="D52" s="281"/>
      <c r="E52" s="282"/>
      <c r="F52" s="275" t="s">
        <v>13</v>
      </c>
      <c r="G52" s="276"/>
      <c r="H52" s="276"/>
      <c r="I52" s="276"/>
      <c r="J52" s="276"/>
      <c r="K52" s="277"/>
    </row>
    <row r="53" spans="1:11">
      <c r="A53" s="272" t="s">
        <v>15</v>
      </c>
      <c r="B53" s="273"/>
      <c r="C53" s="273"/>
      <c r="D53" s="273"/>
      <c r="E53" s="274"/>
      <c r="F53" s="283" t="s">
        <v>25</v>
      </c>
      <c r="G53" s="284"/>
      <c r="H53" s="284"/>
      <c r="I53" s="284"/>
      <c r="J53" s="284"/>
      <c r="K53" s="285"/>
    </row>
    <row r="54" spans="1:11">
      <c r="A54" s="272" t="s">
        <v>16</v>
      </c>
      <c r="B54" s="273"/>
      <c r="C54" s="273"/>
      <c r="D54" s="273"/>
      <c r="E54" s="274"/>
      <c r="F54" s="278" t="s">
        <v>24</v>
      </c>
      <c r="G54" s="273"/>
      <c r="H54" s="273"/>
      <c r="I54" s="273"/>
      <c r="J54" s="273"/>
      <c r="K54" s="279"/>
    </row>
    <row r="55" spans="1:11">
      <c r="A55" s="272" t="s">
        <v>17</v>
      </c>
      <c r="B55" s="273"/>
      <c r="C55" s="273"/>
      <c r="D55" s="273"/>
      <c r="E55" s="274"/>
      <c r="F55" s="278" t="s">
        <v>23</v>
      </c>
      <c r="G55" s="273"/>
      <c r="H55" s="273"/>
      <c r="I55" s="273"/>
      <c r="J55" s="273"/>
      <c r="K55" s="279"/>
    </row>
    <row r="56" spans="1:11">
      <c r="A56" s="272" t="s">
        <v>18</v>
      </c>
      <c r="B56" s="273"/>
      <c r="C56" s="273"/>
      <c r="D56" s="273"/>
      <c r="E56" s="274"/>
      <c r="F56" s="278" t="s">
        <v>22</v>
      </c>
      <c r="G56" s="273"/>
      <c r="H56" s="273"/>
      <c r="I56" s="273"/>
      <c r="J56" s="273"/>
      <c r="K56" s="279"/>
    </row>
    <row r="57" spans="1:11">
      <c r="A57" s="272" t="s">
        <v>19</v>
      </c>
      <c r="B57" s="273"/>
      <c r="C57" s="273"/>
      <c r="D57" s="273"/>
      <c r="E57" s="274"/>
      <c r="F57" s="278" t="s">
        <v>21</v>
      </c>
      <c r="G57" s="273"/>
      <c r="H57" s="273"/>
      <c r="I57" s="273"/>
      <c r="J57" s="273"/>
      <c r="K57" s="279"/>
    </row>
    <row r="58" spans="1:11">
      <c r="A58" s="272" t="s">
        <v>20</v>
      </c>
      <c r="B58" s="273"/>
      <c r="C58" s="273"/>
      <c r="D58" s="273"/>
      <c r="E58" s="274"/>
      <c r="F58" s="278" t="s">
        <v>26</v>
      </c>
      <c r="G58" s="273"/>
      <c r="H58" s="273"/>
      <c r="I58" s="273"/>
      <c r="J58" s="273"/>
      <c r="K58" s="279"/>
    </row>
    <row r="59" spans="1:11">
      <c r="A59" s="272"/>
      <c r="B59" s="273"/>
      <c r="C59" s="273"/>
      <c r="D59" s="273"/>
      <c r="E59" s="274"/>
      <c r="F59" s="278"/>
      <c r="G59" s="273"/>
      <c r="H59" s="273"/>
      <c r="I59" s="273"/>
      <c r="J59" s="273"/>
      <c r="K59" s="279"/>
    </row>
    <row r="60" spans="1:11" ht="13.5" thickBot="1">
      <c r="A60" s="289"/>
      <c r="B60" s="287"/>
      <c r="C60" s="287"/>
      <c r="D60" s="287"/>
      <c r="E60" s="290"/>
      <c r="F60" s="286"/>
      <c r="G60" s="287"/>
      <c r="H60" s="287"/>
      <c r="I60" s="287"/>
      <c r="J60" s="287"/>
      <c r="K60" s="288"/>
    </row>
    <row r="61" spans="1:11" ht="13.5" thickBot="1">
      <c r="A61" s="12"/>
      <c r="B61" s="36"/>
      <c r="C61" s="36"/>
      <c r="D61" s="36"/>
      <c r="E61" s="36"/>
      <c r="F61" s="36"/>
      <c r="G61" s="36"/>
      <c r="H61" s="36"/>
      <c r="I61" s="36"/>
      <c r="J61" s="36"/>
      <c r="K61" s="36"/>
    </row>
    <row r="62" spans="1:11">
      <c r="A62" s="317" t="s">
        <v>112</v>
      </c>
      <c r="B62" s="318"/>
      <c r="C62" s="318"/>
      <c r="D62" s="318"/>
      <c r="E62" s="318"/>
      <c r="F62" s="318"/>
      <c r="G62" s="318"/>
      <c r="H62" s="318"/>
      <c r="I62" s="318"/>
      <c r="J62" s="318"/>
      <c r="K62" s="319"/>
    </row>
    <row r="63" spans="1:11" ht="12.75" customHeight="1">
      <c r="A63" s="320"/>
      <c r="B63" s="311"/>
      <c r="C63" s="311"/>
      <c r="D63" s="311"/>
      <c r="E63" s="311"/>
      <c r="F63" s="311"/>
      <c r="G63" s="311"/>
      <c r="H63" s="311"/>
      <c r="I63" s="311"/>
      <c r="J63" s="311"/>
      <c r="K63" s="321"/>
    </row>
    <row r="64" spans="1:11">
      <c r="A64" s="320"/>
      <c r="B64" s="311"/>
      <c r="C64" s="311"/>
      <c r="D64" s="311"/>
      <c r="E64" s="311"/>
      <c r="F64" s="311"/>
      <c r="G64" s="311"/>
      <c r="H64" s="311"/>
      <c r="I64" s="311"/>
      <c r="J64" s="311"/>
      <c r="K64" s="321"/>
    </row>
    <row r="65" spans="1:11">
      <c r="A65" s="320"/>
      <c r="B65" s="311"/>
      <c r="C65" s="311"/>
      <c r="D65" s="311"/>
      <c r="E65" s="311"/>
      <c r="F65" s="311"/>
      <c r="G65" s="311"/>
      <c r="H65" s="311"/>
      <c r="I65" s="311"/>
      <c r="J65" s="311"/>
      <c r="K65" s="321"/>
    </row>
    <row r="66" spans="1:11">
      <c r="A66" s="320"/>
      <c r="B66" s="311"/>
      <c r="C66" s="311"/>
      <c r="D66" s="311"/>
      <c r="E66" s="311"/>
      <c r="F66" s="311"/>
      <c r="G66" s="311"/>
      <c r="H66" s="311"/>
      <c r="I66" s="311"/>
      <c r="J66" s="311"/>
      <c r="K66" s="321"/>
    </row>
    <row r="67" spans="1:11" ht="13.5" thickBot="1">
      <c r="A67" s="322"/>
      <c r="B67" s="323"/>
      <c r="C67" s="323"/>
      <c r="D67" s="323"/>
      <c r="E67" s="323"/>
      <c r="F67" s="323"/>
      <c r="G67" s="323"/>
      <c r="H67" s="323"/>
      <c r="I67" s="323"/>
      <c r="J67" s="323"/>
      <c r="K67" s="324"/>
    </row>
  </sheetData>
  <mergeCells count="72">
    <mergeCell ref="C21:F21"/>
    <mergeCell ref="A62:K67"/>
    <mergeCell ref="A15:K16"/>
    <mergeCell ref="G17:K17"/>
    <mergeCell ref="C17:F17"/>
    <mergeCell ref="C18:F18"/>
    <mergeCell ref="G18:K18"/>
    <mergeCell ref="C22:F22"/>
    <mergeCell ref="G22:K22"/>
    <mergeCell ref="C23:F23"/>
    <mergeCell ref="G21:K21"/>
    <mergeCell ref="G23:K23"/>
    <mergeCell ref="C20:F20"/>
    <mergeCell ref="G20:K20"/>
    <mergeCell ref="C25:F25"/>
    <mergeCell ref="C24:F24"/>
    <mergeCell ref="A1:K6"/>
    <mergeCell ref="A7:K8"/>
    <mergeCell ref="A9:K13"/>
    <mergeCell ref="C19:F19"/>
    <mergeCell ref="G19:K19"/>
    <mergeCell ref="G24:K24"/>
    <mergeCell ref="A36:K40"/>
    <mergeCell ref="C32:F32"/>
    <mergeCell ref="G32:K32"/>
    <mergeCell ref="C33:F33"/>
    <mergeCell ref="C26:F26"/>
    <mergeCell ref="G26:K26"/>
    <mergeCell ref="G25:K25"/>
    <mergeCell ref="C28:F28"/>
    <mergeCell ref="G28:K28"/>
    <mergeCell ref="C31:F31"/>
    <mergeCell ref="G31:K31"/>
    <mergeCell ref="C29:F29"/>
    <mergeCell ref="G33:K33"/>
    <mergeCell ref="A34:K35"/>
    <mergeCell ref="G29:K29"/>
    <mergeCell ref="C27:F27"/>
    <mergeCell ref="G27:K27"/>
    <mergeCell ref="B44:E44"/>
    <mergeCell ref="B45:E45"/>
    <mergeCell ref="B46:E46"/>
    <mergeCell ref="A42:K43"/>
    <mergeCell ref="F44:K44"/>
    <mergeCell ref="F45:K45"/>
    <mergeCell ref="F46:K46"/>
    <mergeCell ref="C30:F30"/>
    <mergeCell ref="G30:K30"/>
    <mergeCell ref="A59:E59"/>
    <mergeCell ref="F59:K59"/>
    <mergeCell ref="F60:K60"/>
    <mergeCell ref="A57:E57"/>
    <mergeCell ref="F57:K57"/>
    <mergeCell ref="A60:E60"/>
    <mergeCell ref="A58:E58"/>
    <mergeCell ref="F58:K58"/>
    <mergeCell ref="F56:K56"/>
    <mergeCell ref="A56:E56"/>
    <mergeCell ref="A55:E55"/>
    <mergeCell ref="F53:K53"/>
    <mergeCell ref="A53:E53"/>
    <mergeCell ref="F55:K55"/>
    <mergeCell ref="A50:K51"/>
    <mergeCell ref="A54:E54"/>
    <mergeCell ref="F52:K52"/>
    <mergeCell ref="F54:K54"/>
    <mergeCell ref="A52:E52"/>
    <mergeCell ref="F48:K48"/>
    <mergeCell ref="B47:E47"/>
    <mergeCell ref="A49:K49"/>
    <mergeCell ref="F47:K47"/>
    <mergeCell ref="B48:E48"/>
  </mergeCells>
  <phoneticPr fontId="3"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zoomScale="80" zoomScaleNormal="80" workbookViewId="0">
      <selection activeCell="J38" sqref="J38"/>
    </sheetView>
  </sheetViews>
  <sheetFormatPr defaultColWidth="10.85546875" defaultRowHeight="12.75"/>
  <cols>
    <col min="1" max="1" width="26" style="18" bestFit="1" customWidth="1"/>
    <col min="2" max="2" width="24" style="20" bestFit="1" customWidth="1"/>
    <col min="3" max="3" width="20.85546875" style="21" bestFit="1" customWidth="1"/>
    <col min="4" max="4" width="22.140625" style="18" bestFit="1" customWidth="1"/>
    <col min="5" max="5" width="24" style="18" bestFit="1" customWidth="1"/>
    <col min="6" max="6" width="41.7109375" style="18" bestFit="1" customWidth="1"/>
    <col min="7" max="7" width="28.42578125" style="18" bestFit="1" customWidth="1"/>
    <col min="8" max="8" width="18.42578125" style="18" bestFit="1" customWidth="1"/>
    <col min="9" max="11" width="10.85546875" style="18"/>
    <col min="12" max="12" width="24" style="18" bestFit="1" customWidth="1"/>
    <col min="13" max="16384" width="10.85546875" style="18"/>
  </cols>
  <sheetData>
    <row r="1" spans="1:7" s="15" customFormat="1" ht="18">
      <c r="A1" s="22" t="s">
        <v>132</v>
      </c>
      <c r="B1" s="16"/>
      <c r="C1" s="17"/>
    </row>
    <row r="2" spans="1:7" ht="12.95" customHeight="1">
      <c r="A2" s="30" t="s">
        <v>206</v>
      </c>
      <c r="B2" s="30" t="s">
        <v>126</v>
      </c>
      <c r="C2" s="31" t="s">
        <v>127</v>
      </c>
      <c r="D2" s="32" t="s">
        <v>128</v>
      </c>
      <c r="E2" s="30" t="s">
        <v>129</v>
      </c>
      <c r="F2" s="32" t="s">
        <v>130</v>
      </c>
      <c r="G2" s="30" t="s">
        <v>131</v>
      </c>
    </row>
    <row r="3" spans="1:7">
      <c r="A3" s="326" t="s">
        <v>721</v>
      </c>
      <c r="B3" s="24" t="s">
        <v>722</v>
      </c>
      <c r="C3" s="28" t="s">
        <v>724</v>
      </c>
      <c r="D3" s="119">
        <v>701517001567</v>
      </c>
      <c r="E3" s="24" t="s">
        <v>763</v>
      </c>
      <c r="F3" s="119"/>
      <c r="G3" s="24" t="s">
        <v>764</v>
      </c>
    </row>
    <row r="4" spans="1:7">
      <c r="A4" s="327"/>
      <c r="B4" s="24" t="s">
        <v>723</v>
      </c>
      <c r="C4" s="28" t="s">
        <v>724</v>
      </c>
      <c r="D4" s="119">
        <v>701517001568</v>
      </c>
      <c r="E4" s="24" t="s">
        <v>763</v>
      </c>
      <c r="F4" s="119"/>
      <c r="G4" s="24" t="s">
        <v>764</v>
      </c>
    </row>
    <row r="5" spans="1:7">
      <c r="A5" s="327"/>
      <c r="B5" s="24"/>
      <c r="C5" s="28"/>
      <c r="D5" s="29"/>
      <c r="E5" s="24"/>
      <c r="F5" s="29"/>
      <c r="G5" s="19"/>
    </row>
    <row r="6" spans="1:7">
      <c r="A6" s="327"/>
      <c r="B6" s="24"/>
      <c r="C6" s="28"/>
      <c r="D6" s="29"/>
      <c r="E6" s="24"/>
      <c r="F6" s="29"/>
      <c r="G6" s="19"/>
    </row>
    <row r="7" spans="1:7">
      <c r="A7" s="327"/>
      <c r="B7" s="24"/>
      <c r="C7" s="28"/>
      <c r="D7" s="29"/>
      <c r="E7" s="24"/>
      <c r="F7" s="29"/>
      <c r="G7" s="19"/>
    </row>
    <row r="8" spans="1:7">
      <c r="A8" s="327"/>
      <c r="B8" s="24"/>
      <c r="C8" s="28"/>
      <c r="D8" s="29"/>
      <c r="E8" s="24"/>
      <c r="F8" s="29"/>
      <c r="G8" s="24"/>
    </row>
    <row r="9" spans="1:7">
      <c r="A9" s="328"/>
      <c r="B9" s="24"/>
      <c r="C9" s="28"/>
      <c r="D9" s="29"/>
      <c r="E9" s="24"/>
      <c r="F9" s="29"/>
      <c r="G9" s="24"/>
    </row>
    <row r="11" spans="1:7" ht="18">
      <c r="A11" s="22" t="s">
        <v>150</v>
      </c>
      <c r="B11" s="18"/>
      <c r="C11" s="18"/>
      <c r="F11" s="22" t="s">
        <v>137</v>
      </c>
      <c r="G11" s="20"/>
    </row>
    <row r="12" spans="1:7" ht="15.75">
      <c r="A12" s="34" t="s">
        <v>138</v>
      </c>
      <c r="B12" s="94" t="s">
        <v>2</v>
      </c>
      <c r="C12" s="34" t="s">
        <v>139</v>
      </c>
      <c r="D12" s="34" t="s">
        <v>140</v>
      </c>
      <c r="F12" s="33" t="s">
        <v>133</v>
      </c>
      <c r="G12" s="33" t="s">
        <v>134</v>
      </c>
    </row>
    <row r="13" spans="1:7">
      <c r="A13" s="24" t="s">
        <v>146</v>
      </c>
      <c r="B13" s="89">
        <v>5.8</v>
      </c>
      <c r="C13" s="24" t="s">
        <v>147</v>
      </c>
      <c r="D13" s="26" t="s">
        <v>141</v>
      </c>
      <c r="F13" s="27">
        <v>2001</v>
      </c>
      <c r="G13" s="27" t="s">
        <v>135</v>
      </c>
    </row>
    <row r="14" spans="1:7">
      <c r="A14" s="24" t="s">
        <v>148</v>
      </c>
      <c r="B14" s="89">
        <v>5.8</v>
      </c>
      <c r="C14" s="24" t="s">
        <v>149</v>
      </c>
      <c r="D14" s="26" t="s">
        <v>141</v>
      </c>
      <c r="F14" s="27">
        <v>2003</v>
      </c>
      <c r="G14" s="27" t="s">
        <v>136</v>
      </c>
    </row>
    <row r="15" spans="1:7">
      <c r="C15" s="18"/>
      <c r="F15" s="27">
        <v>2013</v>
      </c>
      <c r="G15" s="27" t="s">
        <v>136</v>
      </c>
    </row>
    <row r="16" spans="1:7" ht="18">
      <c r="A16" s="22" t="s">
        <v>152</v>
      </c>
      <c r="C16" s="18"/>
    </row>
    <row r="17" spans="1:4" ht="15.75">
      <c r="A17" s="34" t="s">
        <v>138</v>
      </c>
      <c r="B17" s="94" t="s">
        <v>2</v>
      </c>
      <c r="C17" s="34" t="s">
        <v>139</v>
      </c>
      <c r="D17" s="34" t="s">
        <v>140</v>
      </c>
    </row>
    <row r="18" spans="1:4">
      <c r="A18" s="35" t="s">
        <v>702</v>
      </c>
      <c r="B18" s="89" t="s">
        <v>703</v>
      </c>
      <c r="C18" s="19" t="s">
        <v>704</v>
      </c>
      <c r="D18" s="19" t="s">
        <v>594</v>
      </c>
    </row>
    <row r="19" spans="1:4">
      <c r="C19" s="18"/>
    </row>
    <row r="20" spans="1:4" ht="18">
      <c r="A20" s="22" t="s">
        <v>154</v>
      </c>
      <c r="C20" s="18"/>
    </row>
    <row r="21" spans="1:4" ht="15.75">
      <c r="A21" s="34" t="s">
        <v>138</v>
      </c>
      <c r="B21" s="94" t="s">
        <v>2</v>
      </c>
      <c r="C21" s="34" t="s">
        <v>139</v>
      </c>
      <c r="D21" s="34" t="s">
        <v>140</v>
      </c>
    </row>
    <row r="22" spans="1:4">
      <c r="A22" s="114" t="s">
        <v>702</v>
      </c>
      <c r="B22" s="89" t="s">
        <v>703</v>
      </c>
      <c r="C22" s="113" t="s">
        <v>704</v>
      </c>
      <c r="D22" s="113" t="s">
        <v>594</v>
      </c>
    </row>
    <row r="23" spans="1:4">
      <c r="A23" s="84"/>
      <c r="B23" s="118"/>
      <c r="C23" s="85"/>
      <c r="D23" s="85"/>
    </row>
    <row r="24" spans="1:4" ht="18">
      <c r="A24" s="22" t="s">
        <v>540</v>
      </c>
      <c r="C24" s="18"/>
    </row>
    <row r="25" spans="1:4" ht="15.75">
      <c r="A25" s="34" t="s">
        <v>138</v>
      </c>
      <c r="B25" s="94" t="s">
        <v>2</v>
      </c>
      <c r="C25" s="34" t="s">
        <v>139</v>
      </c>
      <c r="D25" s="34" t="s">
        <v>140</v>
      </c>
    </row>
    <row r="26" spans="1:4">
      <c r="A26" s="75" t="s">
        <v>602</v>
      </c>
      <c r="B26" s="89" t="s">
        <v>709</v>
      </c>
      <c r="C26" s="74" t="s">
        <v>601</v>
      </c>
      <c r="D26" s="87" t="s">
        <v>603</v>
      </c>
    </row>
    <row r="27" spans="1:4">
      <c r="A27" s="84"/>
      <c r="B27" s="118"/>
      <c r="C27" s="85"/>
      <c r="D27" s="85"/>
    </row>
    <row r="28" spans="1:4" ht="18">
      <c r="A28" s="22" t="s">
        <v>705</v>
      </c>
      <c r="C28" s="18"/>
    </row>
    <row r="29" spans="1:4" ht="15.75">
      <c r="A29" s="34" t="s">
        <v>138</v>
      </c>
      <c r="B29" s="94" t="s">
        <v>2</v>
      </c>
      <c r="C29" s="34" t="s">
        <v>139</v>
      </c>
      <c r="D29" s="34" t="s">
        <v>140</v>
      </c>
    </row>
    <row r="30" spans="1:4">
      <c r="A30" s="114" t="s">
        <v>706</v>
      </c>
      <c r="B30" s="89">
        <v>1.3</v>
      </c>
      <c r="C30" s="113" t="s">
        <v>707</v>
      </c>
      <c r="D30" s="117" t="s">
        <v>594</v>
      </c>
    </row>
    <row r="31" spans="1:4">
      <c r="A31" s="84"/>
      <c r="B31" s="85"/>
      <c r="C31" s="85"/>
      <c r="D31" s="85"/>
    </row>
    <row r="32" spans="1:4">
      <c r="A32" s="84"/>
      <c r="B32" s="85"/>
      <c r="C32" s="85"/>
      <c r="D32" s="85"/>
    </row>
    <row r="33" spans="1:14" ht="18">
      <c r="A33" s="22" t="s">
        <v>142</v>
      </c>
      <c r="E33" s="22" t="s">
        <v>151</v>
      </c>
    </row>
    <row r="34" spans="1:14" ht="12.95" customHeight="1">
      <c r="A34" s="23" t="s">
        <v>138</v>
      </c>
      <c r="B34" s="23" t="s">
        <v>139</v>
      </c>
      <c r="C34" s="23" t="s">
        <v>140</v>
      </c>
      <c r="E34" s="23" t="s">
        <v>143</v>
      </c>
      <c r="F34" s="23" t="s">
        <v>144</v>
      </c>
      <c r="G34" s="92" t="s">
        <v>145</v>
      </c>
    </row>
    <row r="35" spans="1:14">
      <c r="A35" s="24" t="s">
        <v>733</v>
      </c>
      <c r="B35" s="24" t="s">
        <v>742</v>
      </c>
      <c r="C35" s="87" t="s">
        <v>153</v>
      </c>
      <c r="E35" s="95" t="s">
        <v>595</v>
      </c>
      <c r="F35" s="113" t="s">
        <v>729</v>
      </c>
      <c r="G35" s="93" t="s">
        <v>732</v>
      </c>
    </row>
    <row r="36" spans="1:14">
      <c r="A36" s="24" t="s">
        <v>734</v>
      </c>
      <c r="B36" s="24" t="s">
        <v>744</v>
      </c>
      <c r="C36" s="87" t="s">
        <v>153</v>
      </c>
      <c r="E36" s="95" t="s">
        <v>596</v>
      </c>
      <c r="F36" s="113" t="s">
        <v>726</v>
      </c>
      <c r="G36" s="93" t="s">
        <v>732</v>
      </c>
    </row>
    <row r="37" spans="1:14">
      <c r="A37" s="24" t="s">
        <v>735</v>
      </c>
      <c r="B37" s="24" t="s">
        <v>743</v>
      </c>
      <c r="C37" s="87" t="s">
        <v>153</v>
      </c>
      <c r="E37" s="95" t="s">
        <v>597</v>
      </c>
      <c r="F37" s="113" t="s">
        <v>725</v>
      </c>
      <c r="G37" s="93" t="s">
        <v>732</v>
      </c>
    </row>
    <row r="38" spans="1:14">
      <c r="A38" s="24" t="s">
        <v>721</v>
      </c>
      <c r="B38" s="24" t="s">
        <v>746</v>
      </c>
      <c r="C38" s="87" t="s">
        <v>153</v>
      </c>
      <c r="E38" s="95" t="s">
        <v>598</v>
      </c>
      <c r="F38" s="113" t="s">
        <v>730</v>
      </c>
      <c r="G38" s="93" t="s">
        <v>732</v>
      </c>
    </row>
    <row r="39" spans="1:14">
      <c r="A39" s="24" t="s">
        <v>722</v>
      </c>
      <c r="B39" s="24" t="s">
        <v>747</v>
      </c>
      <c r="C39" s="87" t="s">
        <v>153</v>
      </c>
      <c r="E39" s="95" t="s">
        <v>599</v>
      </c>
      <c r="F39" s="113" t="s">
        <v>727</v>
      </c>
      <c r="G39" s="93" t="s">
        <v>732</v>
      </c>
    </row>
    <row r="40" spans="1:14">
      <c r="A40" s="24" t="s">
        <v>723</v>
      </c>
      <c r="B40" s="24" t="s">
        <v>745</v>
      </c>
      <c r="C40" s="87" t="s">
        <v>153</v>
      </c>
      <c r="E40" s="95" t="s">
        <v>573</v>
      </c>
      <c r="F40" s="113" t="s">
        <v>731</v>
      </c>
      <c r="G40" s="93" t="s">
        <v>732</v>
      </c>
    </row>
    <row r="41" spans="1:14">
      <c r="A41" s="24" t="s">
        <v>736</v>
      </c>
      <c r="B41" s="24" t="s">
        <v>748</v>
      </c>
      <c r="C41" s="87" t="s">
        <v>153</v>
      </c>
      <c r="E41" s="95" t="s">
        <v>600</v>
      </c>
      <c r="F41" s="113" t="s">
        <v>728</v>
      </c>
      <c r="G41" s="93" t="s">
        <v>732</v>
      </c>
    </row>
    <row r="42" spans="1:14">
      <c r="A42" s="24" t="s">
        <v>737</v>
      </c>
      <c r="B42" s="24" t="s">
        <v>749</v>
      </c>
      <c r="C42" s="97" t="s">
        <v>153</v>
      </c>
      <c r="E42" s="24"/>
      <c r="F42" s="24"/>
      <c r="G42" s="25"/>
    </row>
    <row r="43" spans="1:14">
      <c r="A43" s="24" t="s">
        <v>738</v>
      </c>
      <c r="B43" s="88" t="s">
        <v>750</v>
      </c>
      <c r="C43" s="97" t="s">
        <v>153</v>
      </c>
      <c r="E43" s="24"/>
      <c r="F43" s="24"/>
      <c r="G43" s="25"/>
    </row>
    <row r="44" spans="1:14" ht="36">
      <c r="A44" s="24" t="s">
        <v>739</v>
      </c>
      <c r="B44" s="88" t="s">
        <v>751</v>
      </c>
      <c r="C44" s="97" t="s">
        <v>153</v>
      </c>
      <c r="E44" s="24"/>
      <c r="F44" s="24"/>
      <c r="G44" s="25"/>
    </row>
    <row r="45" spans="1:14">
      <c r="A45" s="24" t="s">
        <v>740</v>
      </c>
      <c r="B45" s="24" t="s">
        <v>752</v>
      </c>
      <c r="C45" s="97" t="s">
        <v>153</v>
      </c>
    </row>
    <row r="46" spans="1:14">
      <c r="A46" s="24" t="s">
        <v>741</v>
      </c>
      <c r="B46" s="24" t="s">
        <v>753</v>
      </c>
      <c r="C46" s="97" t="s">
        <v>153</v>
      </c>
    </row>
    <row r="47" spans="1:14">
      <c r="A47" s="24"/>
      <c r="B47" s="24"/>
      <c r="C47" s="26"/>
    </row>
    <row r="48" spans="1:14">
      <c r="A48" s="24"/>
      <c r="B48" s="24"/>
      <c r="C48" s="26"/>
      <c r="M48" s="90"/>
      <c r="N48" s="91"/>
    </row>
    <row r="49" spans="1:14">
      <c r="A49" s="24"/>
      <c r="B49" s="24"/>
      <c r="C49" s="26"/>
      <c r="M49" s="90"/>
      <c r="N49" s="91"/>
    </row>
    <row r="50" spans="1:14" ht="12.95" customHeight="1">
      <c r="A50" s="24"/>
      <c r="B50" s="24"/>
      <c r="C50" s="26"/>
      <c r="M50" s="90"/>
      <c r="N50" s="91"/>
    </row>
    <row r="51" spans="1:14">
      <c r="A51" s="24"/>
      <c r="B51" s="24"/>
      <c r="C51" s="26"/>
      <c r="M51" s="90"/>
      <c r="N51" s="91"/>
    </row>
    <row r="52" spans="1:14">
      <c r="A52" s="24"/>
      <c r="B52" s="24"/>
      <c r="C52" s="26"/>
      <c r="M52" s="90"/>
      <c r="N52" s="91"/>
    </row>
    <row r="53" spans="1:14">
      <c r="A53" s="24"/>
      <c r="B53" s="24"/>
      <c r="C53" s="26"/>
      <c r="M53" s="90"/>
      <c r="N53" s="91"/>
    </row>
    <row r="54" spans="1:14">
      <c r="M54" s="90"/>
      <c r="N54" s="91"/>
    </row>
    <row r="55" spans="1:14">
      <c r="B55" s="18"/>
      <c r="C55" s="18"/>
      <c r="M55" s="90"/>
      <c r="N55" s="91"/>
    </row>
    <row r="57" spans="1:14">
      <c r="B57" s="18"/>
      <c r="C57" s="18"/>
    </row>
    <row r="58" spans="1:14">
      <c r="B58" s="18"/>
      <c r="C58" s="18"/>
    </row>
    <row r="59" spans="1:14">
      <c r="B59" s="18"/>
      <c r="C59" s="18"/>
    </row>
    <row r="60" spans="1:14">
      <c r="B60" s="18"/>
      <c r="C60" s="18"/>
    </row>
    <row r="61" spans="1:14">
      <c r="B61" s="18"/>
      <c r="C61" s="18"/>
    </row>
    <row r="62" spans="1:14">
      <c r="B62" s="18"/>
      <c r="C62" s="18"/>
    </row>
    <row r="63" spans="1:14">
      <c r="B63" s="18"/>
      <c r="C63" s="18"/>
    </row>
    <row r="64" spans="1:14">
      <c r="B64" s="18"/>
      <c r="C64" s="18"/>
    </row>
    <row r="65" spans="2:3">
      <c r="B65" s="18"/>
      <c r="C65" s="18"/>
    </row>
    <row r="66" spans="2:3">
      <c r="B66" s="18"/>
      <c r="C66" s="18"/>
    </row>
    <row r="67" spans="2:3">
      <c r="B67" s="18"/>
      <c r="C67" s="18"/>
    </row>
    <row r="68" spans="2:3">
      <c r="B68" s="18"/>
      <c r="C68" s="18"/>
    </row>
  </sheetData>
  <mergeCells count="1">
    <mergeCell ref="A3:A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B1" zoomScale="80" zoomScaleNormal="80" zoomScalePageLayoutView="90" workbookViewId="0">
      <selection activeCell="J43" sqref="J43"/>
    </sheetView>
  </sheetViews>
  <sheetFormatPr defaultColWidth="8.85546875" defaultRowHeight="12.75"/>
  <cols>
    <col min="1" max="1" width="12.85546875" style="13" customWidth="1"/>
    <col min="2" max="2" width="30.140625" style="13" bestFit="1" customWidth="1"/>
    <col min="3" max="3" width="68" style="13" bestFit="1" customWidth="1"/>
    <col min="4" max="4" width="72.140625" style="13" bestFit="1" customWidth="1"/>
    <col min="5" max="5" width="15" style="14" customWidth="1"/>
    <col min="6" max="6" width="8.85546875" style="14"/>
    <col min="7" max="8" width="18" style="13" customWidth="1"/>
    <col min="9" max="9" width="73.85546875" style="13" customWidth="1"/>
    <col min="10" max="10" width="12.85546875" style="13" customWidth="1"/>
    <col min="11" max="11" width="8.85546875" style="13" customWidth="1"/>
    <col min="12" max="12" width="8.85546875" style="13" hidden="1" customWidth="1"/>
    <col min="13" max="16384" width="8.85546875" style="13"/>
  </cols>
  <sheetData>
    <row r="1" spans="1:12">
      <c r="A1" s="334" t="s">
        <v>113</v>
      </c>
      <c r="B1" s="335"/>
      <c r="C1" s="335"/>
      <c r="D1" s="335"/>
      <c r="E1" s="335"/>
      <c r="F1" s="335"/>
      <c r="G1" s="335"/>
      <c r="H1" s="335"/>
      <c r="I1" s="335"/>
    </row>
    <row r="2" spans="1:12">
      <c r="A2" s="335"/>
      <c r="B2" s="335"/>
      <c r="C2" s="335"/>
      <c r="D2" s="335"/>
      <c r="E2" s="335"/>
      <c r="F2" s="335"/>
      <c r="G2" s="335"/>
      <c r="H2" s="335"/>
      <c r="I2" s="335"/>
    </row>
    <row r="3" spans="1:12">
      <c r="A3" s="335"/>
      <c r="B3" s="335"/>
      <c r="C3" s="335"/>
      <c r="D3" s="335"/>
      <c r="E3" s="335"/>
      <c r="F3" s="335"/>
      <c r="G3" s="335"/>
      <c r="H3" s="335"/>
      <c r="I3" s="335"/>
    </row>
    <row r="4" spans="1:12">
      <c r="A4" s="335"/>
      <c r="B4" s="335"/>
      <c r="C4" s="335"/>
      <c r="D4" s="335"/>
      <c r="E4" s="335"/>
      <c r="F4" s="335"/>
      <c r="G4" s="335"/>
      <c r="H4" s="335"/>
      <c r="I4" s="335"/>
    </row>
    <row r="5" spans="1:12">
      <c r="A5" s="335"/>
      <c r="B5" s="335"/>
      <c r="C5" s="335"/>
      <c r="D5" s="335"/>
      <c r="E5" s="335"/>
      <c r="F5" s="335"/>
      <c r="G5" s="335"/>
      <c r="H5" s="335"/>
      <c r="I5" s="335"/>
    </row>
    <row r="6" spans="1:12" ht="13.5" thickBot="1">
      <c r="A6" s="336"/>
      <c r="B6" s="336"/>
      <c r="C6" s="336"/>
      <c r="D6" s="337"/>
      <c r="E6" s="337"/>
      <c r="F6" s="337"/>
      <c r="G6" s="337"/>
      <c r="H6" s="337"/>
      <c r="I6" s="337"/>
    </row>
    <row r="7" spans="1:12" ht="12.95" customHeight="1" thickBot="1">
      <c r="A7" s="329" t="s">
        <v>188</v>
      </c>
      <c r="B7" s="329"/>
      <c r="C7" s="329"/>
      <c r="D7" s="341" t="s">
        <v>204</v>
      </c>
      <c r="E7" s="333" t="str">
        <f>Environment!A3</f>
        <v>orf-lab2554</v>
      </c>
      <c r="F7" s="333"/>
      <c r="G7" s="329" t="s">
        <v>205</v>
      </c>
      <c r="H7" s="330"/>
      <c r="I7" s="343" t="str">
        <f>Environment!G3</f>
        <v>9.1P3</v>
      </c>
    </row>
    <row r="8" spans="1:12" ht="14.1" customHeight="1" thickBot="1">
      <c r="A8" s="331"/>
      <c r="B8" s="331"/>
      <c r="C8" s="331"/>
      <c r="D8" s="342"/>
      <c r="E8" s="333"/>
      <c r="F8" s="333"/>
      <c r="G8" s="331"/>
      <c r="H8" s="332"/>
      <c r="I8" s="344"/>
    </row>
    <row r="9" spans="1:12">
      <c r="A9" s="38"/>
      <c r="B9" s="38"/>
      <c r="C9" s="38"/>
      <c r="D9" s="38"/>
      <c r="E9" s="9"/>
      <c r="F9" s="9"/>
      <c r="G9" s="38"/>
      <c r="H9" s="38"/>
      <c r="I9" s="38"/>
    </row>
    <row r="10" spans="1:12">
      <c r="A10" s="39" t="s">
        <v>279</v>
      </c>
      <c r="B10" s="40"/>
      <c r="C10" s="40"/>
      <c r="D10" s="38"/>
      <c r="E10" s="9"/>
      <c r="F10" s="9"/>
      <c r="G10" s="38"/>
      <c r="H10" s="38"/>
      <c r="I10" s="38"/>
    </row>
    <row r="11" spans="1:12">
      <c r="A11" s="38"/>
      <c r="B11" s="38"/>
      <c r="C11" s="41"/>
      <c r="D11" s="41"/>
      <c r="E11" s="37"/>
      <c r="F11" s="37"/>
      <c r="G11" s="41"/>
      <c r="H11" s="41"/>
      <c r="I11" s="41"/>
      <c r="J11" s="42"/>
      <c r="K11" s="38"/>
    </row>
    <row r="12" spans="1:12" s="60" customFormat="1" ht="63">
      <c r="A12" s="54" t="s">
        <v>41</v>
      </c>
      <c r="B12" s="54" t="s">
        <v>28</v>
      </c>
      <c r="C12" s="55" t="s">
        <v>29</v>
      </c>
      <c r="D12" s="56" t="s">
        <v>30</v>
      </c>
      <c r="E12" s="57" t="s">
        <v>31</v>
      </c>
      <c r="F12" s="57" t="s">
        <v>32</v>
      </c>
      <c r="G12" s="58" t="s">
        <v>33</v>
      </c>
      <c r="H12" s="58" t="s">
        <v>34</v>
      </c>
      <c r="I12" s="58" t="s">
        <v>35</v>
      </c>
      <c r="J12" s="59"/>
    </row>
    <row r="13" spans="1:12" ht="15">
      <c r="A13" s="338" t="s">
        <v>98</v>
      </c>
      <c r="B13" s="339"/>
      <c r="C13" s="339"/>
      <c r="D13" s="339"/>
      <c r="E13" s="339"/>
      <c r="F13" s="339"/>
      <c r="G13" s="339"/>
      <c r="H13" s="339"/>
      <c r="I13" s="340"/>
    </row>
    <row r="14" spans="1:12" ht="25.5">
      <c r="A14" s="43" t="s">
        <v>60</v>
      </c>
      <c r="B14" s="44" t="s">
        <v>117</v>
      </c>
      <c r="C14" s="44" t="s">
        <v>118</v>
      </c>
      <c r="D14" s="44" t="s">
        <v>37</v>
      </c>
      <c r="E14" s="1" t="s">
        <v>38</v>
      </c>
      <c r="F14" s="4" t="s">
        <v>95</v>
      </c>
      <c r="G14" s="45"/>
      <c r="H14" s="46"/>
      <c r="I14" s="11" t="s">
        <v>760</v>
      </c>
      <c r="L14" s="171" t="s">
        <v>96</v>
      </c>
    </row>
    <row r="15" spans="1:12">
      <c r="A15" s="43" t="s">
        <v>61</v>
      </c>
      <c r="B15" s="44" t="s">
        <v>36</v>
      </c>
      <c r="C15" s="44" t="s">
        <v>119</v>
      </c>
      <c r="D15" s="44" t="s">
        <v>120</v>
      </c>
      <c r="E15" s="1" t="s">
        <v>38</v>
      </c>
      <c r="F15" s="4" t="s">
        <v>95</v>
      </c>
      <c r="G15" s="45"/>
      <c r="H15" s="46"/>
      <c r="I15" s="11" t="s">
        <v>760</v>
      </c>
      <c r="J15" s="47"/>
      <c r="L15" s="171" t="s">
        <v>93</v>
      </c>
    </row>
    <row r="16" spans="1:12" ht="25.5">
      <c r="A16" s="43" t="s">
        <v>62</v>
      </c>
      <c r="B16" s="44" t="s">
        <v>39</v>
      </c>
      <c r="C16" s="44" t="s">
        <v>121</v>
      </c>
      <c r="D16" s="44" t="s">
        <v>122</v>
      </c>
      <c r="E16" s="1" t="s">
        <v>38</v>
      </c>
      <c r="F16" s="4" t="s">
        <v>95</v>
      </c>
      <c r="G16" s="45"/>
      <c r="H16" s="46"/>
      <c r="I16" s="11" t="s">
        <v>760</v>
      </c>
      <c r="J16" s="48"/>
      <c r="K16" s="48"/>
      <c r="L16" s="171" t="s">
        <v>94</v>
      </c>
    </row>
    <row r="17" spans="1:12" ht="25.5">
      <c r="A17" s="43" t="s">
        <v>63</v>
      </c>
      <c r="B17" s="44" t="s">
        <v>123</v>
      </c>
      <c r="C17" s="44" t="s">
        <v>124</v>
      </c>
      <c r="D17" s="44" t="s">
        <v>125</v>
      </c>
      <c r="E17" s="1" t="s">
        <v>38</v>
      </c>
      <c r="F17" s="4" t="s">
        <v>95</v>
      </c>
      <c r="G17" s="45"/>
      <c r="H17" s="46"/>
      <c r="I17" s="11" t="s">
        <v>760</v>
      </c>
      <c r="K17" s="48"/>
      <c r="L17" s="171" t="s">
        <v>815</v>
      </c>
    </row>
    <row r="18" spans="1:12" ht="51">
      <c r="A18" s="43" t="s">
        <v>64</v>
      </c>
      <c r="B18" s="44" t="s">
        <v>27</v>
      </c>
      <c r="C18" s="44" t="s">
        <v>158</v>
      </c>
      <c r="D18" s="44" t="s">
        <v>155</v>
      </c>
      <c r="E18" s="1" t="s">
        <v>38</v>
      </c>
      <c r="F18" s="4" t="s">
        <v>95</v>
      </c>
      <c r="G18" s="45"/>
      <c r="H18" s="46"/>
      <c r="I18" s="11" t="s">
        <v>760</v>
      </c>
      <c r="K18" s="48"/>
      <c r="L18" s="171" t="s">
        <v>95</v>
      </c>
    </row>
    <row r="19" spans="1:12" ht="38.25">
      <c r="A19" s="43" t="s">
        <v>65</v>
      </c>
      <c r="B19" s="44" t="s">
        <v>40</v>
      </c>
      <c r="C19" s="44" t="s">
        <v>156</v>
      </c>
      <c r="D19" s="44" t="s">
        <v>157</v>
      </c>
      <c r="E19" s="1" t="s">
        <v>38</v>
      </c>
      <c r="F19" s="4" t="s">
        <v>95</v>
      </c>
      <c r="G19" s="45"/>
      <c r="H19" s="46"/>
      <c r="I19" s="11" t="s">
        <v>760</v>
      </c>
    </row>
    <row r="20" spans="1:12">
      <c r="A20" s="49" t="s">
        <v>107</v>
      </c>
      <c r="B20" s="44" t="s">
        <v>159</v>
      </c>
      <c r="C20" s="44" t="s">
        <v>160</v>
      </c>
      <c r="D20" s="44" t="s">
        <v>161</v>
      </c>
      <c r="E20" s="1" t="s">
        <v>38</v>
      </c>
      <c r="F20" s="4" t="s">
        <v>95</v>
      </c>
      <c r="G20" s="45"/>
      <c r="H20" s="46"/>
      <c r="I20" s="11" t="s">
        <v>760</v>
      </c>
      <c r="K20" s="48"/>
    </row>
    <row r="21" spans="1:12">
      <c r="A21" s="49" t="s">
        <v>108</v>
      </c>
      <c r="B21" s="44" t="s">
        <v>162</v>
      </c>
      <c r="C21" s="44" t="s">
        <v>164</v>
      </c>
      <c r="D21" s="44" t="s">
        <v>604</v>
      </c>
      <c r="E21" s="1" t="s">
        <v>38</v>
      </c>
      <c r="F21" s="4" t="s">
        <v>95</v>
      </c>
      <c r="G21" s="45"/>
      <c r="H21" s="46"/>
      <c r="I21" s="11" t="s">
        <v>760</v>
      </c>
    </row>
    <row r="22" spans="1:12">
      <c r="A22" s="49" t="s">
        <v>109</v>
      </c>
      <c r="B22" s="44" t="s">
        <v>42</v>
      </c>
      <c r="C22" s="44" t="s">
        <v>43</v>
      </c>
      <c r="D22" s="52" t="s">
        <v>163</v>
      </c>
      <c r="E22" s="1" t="s">
        <v>38</v>
      </c>
      <c r="F22" s="4" t="s">
        <v>95</v>
      </c>
      <c r="G22" s="45"/>
      <c r="H22" s="46"/>
      <c r="I22" s="11" t="s">
        <v>760</v>
      </c>
    </row>
    <row r="23" spans="1:12" ht="38.25">
      <c r="A23" s="49" t="s">
        <v>110</v>
      </c>
      <c r="B23" s="44" t="s">
        <v>44</v>
      </c>
      <c r="C23" s="44" t="s">
        <v>45</v>
      </c>
      <c r="D23" s="44" t="s">
        <v>46</v>
      </c>
      <c r="E23" s="1" t="s">
        <v>38</v>
      </c>
      <c r="F23" s="4" t="s">
        <v>95</v>
      </c>
      <c r="G23" s="45"/>
      <c r="H23" s="46"/>
      <c r="I23" s="11" t="s">
        <v>760</v>
      </c>
    </row>
    <row r="24" spans="1:12" ht="25.5">
      <c r="A24" s="49" t="s">
        <v>66</v>
      </c>
      <c r="B24" s="44" t="s">
        <v>47</v>
      </c>
      <c r="C24" s="44" t="s">
        <v>48</v>
      </c>
      <c r="D24" s="44" t="s">
        <v>49</v>
      </c>
      <c r="E24" s="1" t="s">
        <v>38</v>
      </c>
      <c r="F24" s="4" t="s">
        <v>95</v>
      </c>
      <c r="G24" s="45"/>
      <c r="H24" s="46"/>
      <c r="I24" s="11" t="s">
        <v>760</v>
      </c>
    </row>
    <row r="25" spans="1:12" ht="51">
      <c r="A25" s="49" t="s">
        <v>67</v>
      </c>
      <c r="B25" s="44" t="s">
        <v>50</v>
      </c>
      <c r="C25" s="51" t="s">
        <v>176</v>
      </c>
      <c r="D25" s="44" t="s">
        <v>46</v>
      </c>
      <c r="E25" s="1" t="s">
        <v>38</v>
      </c>
      <c r="F25" s="4" t="s">
        <v>95</v>
      </c>
      <c r="G25" s="45"/>
      <c r="H25" s="46"/>
      <c r="I25" s="11" t="s">
        <v>760</v>
      </c>
    </row>
    <row r="26" spans="1:12">
      <c r="A26" s="49" t="s">
        <v>68</v>
      </c>
      <c r="B26" s="44" t="s">
        <v>51</v>
      </c>
      <c r="C26" s="44" t="s">
        <v>52</v>
      </c>
      <c r="D26" s="44" t="s">
        <v>53</v>
      </c>
      <c r="E26" s="1" t="s">
        <v>38</v>
      </c>
      <c r="F26" s="4" t="s">
        <v>95</v>
      </c>
      <c r="G26" s="45"/>
      <c r="H26" s="46"/>
      <c r="I26" s="11" t="s">
        <v>760</v>
      </c>
      <c r="K26" s="48"/>
    </row>
    <row r="27" spans="1:12" ht="25.5">
      <c r="A27" s="49" t="s">
        <v>69</v>
      </c>
      <c r="B27" s="44" t="s">
        <v>167</v>
      </c>
      <c r="C27" s="44" t="s">
        <v>166</v>
      </c>
      <c r="D27" s="52" t="s">
        <v>305</v>
      </c>
      <c r="E27" s="1" t="s">
        <v>38</v>
      </c>
      <c r="F27" s="4" t="s">
        <v>95</v>
      </c>
      <c r="G27" s="45"/>
      <c r="H27" s="10"/>
      <c r="I27" s="11" t="s">
        <v>760</v>
      </c>
    </row>
    <row r="28" spans="1:12" ht="25.5">
      <c r="A28" s="49" t="s">
        <v>70</v>
      </c>
      <c r="B28" s="44" t="s">
        <v>172</v>
      </c>
      <c r="C28" s="44" t="s">
        <v>54</v>
      </c>
      <c r="D28" s="44" t="s">
        <v>55</v>
      </c>
      <c r="E28" s="1" t="s">
        <v>38</v>
      </c>
      <c r="F28" s="4" t="s">
        <v>95</v>
      </c>
      <c r="G28" s="45"/>
      <c r="H28" s="10"/>
      <c r="I28" s="11" t="s">
        <v>760</v>
      </c>
      <c r="K28" s="48"/>
    </row>
    <row r="29" spans="1:12" ht="38.25">
      <c r="A29" s="49" t="s">
        <v>71</v>
      </c>
      <c r="B29" s="44" t="s">
        <v>56</v>
      </c>
      <c r="C29" s="52" t="s">
        <v>165</v>
      </c>
      <c r="D29" s="52" t="s">
        <v>304</v>
      </c>
      <c r="E29" s="1" t="s">
        <v>38</v>
      </c>
      <c r="F29" s="4" t="s">
        <v>95</v>
      </c>
      <c r="G29" s="45"/>
      <c r="H29" s="10"/>
      <c r="I29" s="11" t="s">
        <v>760</v>
      </c>
    </row>
    <row r="30" spans="1:12" ht="38.25">
      <c r="A30" s="49" t="s">
        <v>72</v>
      </c>
      <c r="B30" s="44" t="s">
        <v>184</v>
      </c>
      <c r="C30" s="44" t="s">
        <v>180</v>
      </c>
      <c r="D30" s="44" t="s">
        <v>181</v>
      </c>
      <c r="E30" s="1" t="s">
        <v>38</v>
      </c>
      <c r="F30" s="4" t="s">
        <v>95</v>
      </c>
      <c r="G30" s="45"/>
      <c r="H30" s="10"/>
      <c r="I30" s="11" t="s">
        <v>760</v>
      </c>
    </row>
    <row r="31" spans="1:12" ht="25.5">
      <c r="A31" s="49" t="s">
        <v>73</v>
      </c>
      <c r="B31" s="52" t="s">
        <v>185</v>
      </c>
      <c r="C31" s="52" t="s">
        <v>182</v>
      </c>
      <c r="D31" s="52" t="s">
        <v>183</v>
      </c>
      <c r="E31" s="1" t="s">
        <v>38</v>
      </c>
      <c r="F31" s="4" t="s">
        <v>95</v>
      </c>
      <c r="G31" s="45"/>
      <c r="H31" s="46"/>
      <c r="I31" s="11" t="s">
        <v>760</v>
      </c>
    </row>
    <row r="32" spans="1:12" ht="51">
      <c r="A32" s="49" t="s">
        <v>74</v>
      </c>
      <c r="B32" s="52" t="s">
        <v>177</v>
      </c>
      <c r="C32" s="44" t="s">
        <v>178</v>
      </c>
      <c r="D32" s="44" t="s">
        <v>179</v>
      </c>
      <c r="E32" s="1" t="s">
        <v>38</v>
      </c>
      <c r="F32" s="4" t="s">
        <v>95</v>
      </c>
      <c r="G32" s="45"/>
      <c r="H32" s="46"/>
      <c r="I32" s="11" t="s">
        <v>760</v>
      </c>
      <c r="K32" s="48"/>
    </row>
    <row r="33" spans="1:9" ht="38.25">
      <c r="A33" s="49" t="s">
        <v>75</v>
      </c>
      <c r="B33" s="44" t="s">
        <v>173</v>
      </c>
      <c r="C33" s="52" t="s">
        <v>174</v>
      </c>
      <c r="D33" s="44" t="s">
        <v>175</v>
      </c>
      <c r="E33" s="1" t="s">
        <v>38</v>
      </c>
      <c r="F33" s="4" t="s">
        <v>95</v>
      </c>
      <c r="G33" s="45"/>
      <c r="H33" s="46"/>
      <c r="I33" s="11" t="s">
        <v>760</v>
      </c>
    </row>
    <row r="34" spans="1:9" ht="25.5">
      <c r="A34" s="49" t="s">
        <v>76</v>
      </c>
      <c r="B34" s="52" t="s">
        <v>168</v>
      </c>
      <c r="C34" s="52" t="s">
        <v>170</v>
      </c>
      <c r="D34" s="52" t="s">
        <v>169</v>
      </c>
      <c r="E34" s="1" t="s">
        <v>38</v>
      </c>
      <c r="F34" s="4" t="s">
        <v>95</v>
      </c>
      <c r="G34" s="45"/>
      <c r="H34" s="46"/>
      <c r="I34" s="11" t="s">
        <v>760</v>
      </c>
    </row>
    <row r="35" spans="1:9" ht="38.25">
      <c r="A35" s="49" t="s">
        <v>77</v>
      </c>
      <c r="B35" s="44" t="s">
        <v>57</v>
      </c>
      <c r="C35" s="44" t="s">
        <v>171</v>
      </c>
      <c r="D35" s="44" t="s">
        <v>157</v>
      </c>
      <c r="E35" s="1" t="s">
        <v>38</v>
      </c>
      <c r="F35" s="4" t="s">
        <v>95</v>
      </c>
      <c r="G35" s="45"/>
      <c r="H35" s="46"/>
      <c r="I35" s="11" t="s">
        <v>760</v>
      </c>
    </row>
    <row r="36" spans="1:9" ht="15">
      <c r="A36" s="338" t="s">
        <v>203</v>
      </c>
      <c r="B36" s="339"/>
      <c r="C36" s="339"/>
      <c r="D36" s="339"/>
      <c r="E36" s="339"/>
      <c r="F36" s="339"/>
      <c r="G36" s="339"/>
      <c r="H36" s="339"/>
      <c r="I36" s="340"/>
    </row>
    <row r="37" spans="1:9" ht="25.5">
      <c r="A37" s="49" t="s">
        <v>78</v>
      </c>
      <c r="B37" s="44" t="s">
        <v>58</v>
      </c>
      <c r="C37" s="44" t="s">
        <v>189</v>
      </c>
      <c r="D37" s="52" t="s">
        <v>190</v>
      </c>
      <c r="E37" s="1" t="s">
        <v>38</v>
      </c>
      <c r="F37" s="4" t="s">
        <v>95</v>
      </c>
      <c r="G37" s="11"/>
      <c r="H37" s="46"/>
      <c r="I37" s="11" t="s">
        <v>760</v>
      </c>
    </row>
    <row r="38" spans="1:9">
      <c r="A38" s="49" t="s">
        <v>79</v>
      </c>
      <c r="B38" s="44" t="s">
        <v>59</v>
      </c>
      <c r="C38" s="44" t="s">
        <v>191</v>
      </c>
      <c r="D38" s="52" t="s">
        <v>192</v>
      </c>
      <c r="E38" s="1" t="s">
        <v>38</v>
      </c>
      <c r="F38" s="4" t="s">
        <v>95</v>
      </c>
      <c r="G38" s="11"/>
      <c r="H38" s="46"/>
      <c r="I38" s="11" t="s">
        <v>760</v>
      </c>
    </row>
    <row r="39" spans="1:9" ht="25.5">
      <c r="A39" s="49" t="s">
        <v>80</v>
      </c>
      <c r="B39" s="52" t="s">
        <v>193</v>
      </c>
      <c r="C39" s="52" t="s">
        <v>194</v>
      </c>
      <c r="D39" s="52" t="s">
        <v>195</v>
      </c>
      <c r="E39" s="1" t="s">
        <v>38</v>
      </c>
      <c r="F39" s="4" t="s">
        <v>95</v>
      </c>
      <c r="G39" s="11"/>
      <c r="H39" s="46"/>
      <c r="I39" s="11" t="s">
        <v>760</v>
      </c>
    </row>
    <row r="40" spans="1:9" ht="51">
      <c r="A40" s="49" t="s">
        <v>81</v>
      </c>
      <c r="B40" s="50" t="s">
        <v>82</v>
      </c>
      <c r="C40" s="52" t="s">
        <v>197</v>
      </c>
      <c r="D40" s="52" t="s">
        <v>196</v>
      </c>
      <c r="E40" s="1" t="s">
        <v>38</v>
      </c>
      <c r="F40" s="4" t="s">
        <v>95</v>
      </c>
      <c r="G40" s="11"/>
      <c r="H40" s="46"/>
      <c r="I40" s="11" t="s">
        <v>760</v>
      </c>
    </row>
    <row r="41" spans="1:9" ht="63.75">
      <c r="A41" s="49" t="s">
        <v>85</v>
      </c>
      <c r="B41" s="50" t="s">
        <v>104</v>
      </c>
      <c r="C41" s="44" t="s">
        <v>106</v>
      </c>
      <c r="D41" s="52" t="s">
        <v>198</v>
      </c>
      <c r="E41" s="1" t="s">
        <v>38</v>
      </c>
      <c r="F41" s="4" t="s">
        <v>95</v>
      </c>
      <c r="G41" s="11"/>
      <c r="H41" s="46"/>
      <c r="I41" s="11" t="s">
        <v>760</v>
      </c>
    </row>
    <row r="42" spans="1:9" ht="73.5" customHeight="1">
      <c r="A42" s="49" t="s">
        <v>86</v>
      </c>
      <c r="B42" s="50" t="s">
        <v>83</v>
      </c>
      <c r="C42" s="44" t="s">
        <v>105</v>
      </c>
      <c r="D42" s="52" t="s">
        <v>607</v>
      </c>
      <c r="E42" s="1" t="s">
        <v>38</v>
      </c>
      <c r="F42" s="4" t="s">
        <v>95</v>
      </c>
      <c r="G42" s="11"/>
      <c r="H42" s="46"/>
      <c r="I42" s="11" t="s">
        <v>760</v>
      </c>
    </row>
    <row r="43" spans="1:9" ht="63.75">
      <c r="A43" s="49" t="s">
        <v>87</v>
      </c>
      <c r="B43" s="50" t="s">
        <v>84</v>
      </c>
      <c r="C43" s="52" t="s">
        <v>200</v>
      </c>
      <c r="D43" s="52" t="s">
        <v>199</v>
      </c>
      <c r="E43" s="1" t="s">
        <v>38</v>
      </c>
      <c r="F43" s="4" t="s">
        <v>95</v>
      </c>
      <c r="G43" s="11"/>
      <c r="H43" s="46"/>
      <c r="I43" s="11" t="s">
        <v>760</v>
      </c>
    </row>
    <row r="44" spans="1:9" ht="51">
      <c r="A44" s="49" t="s">
        <v>88</v>
      </c>
      <c r="B44" s="52" t="s">
        <v>202</v>
      </c>
      <c r="C44" s="44" t="s">
        <v>201</v>
      </c>
      <c r="D44" s="52" t="s">
        <v>207</v>
      </c>
      <c r="E44" s="1" t="s">
        <v>38</v>
      </c>
      <c r="F44" s="4" t="s">
        <v>95</v>
      </c>
      <c r="G44" s="11"/>
      <c r="H44" s="46"/>
      <c r="I44" s="11" t="s">
        <v>760</v>
      </c>
    </row>
    <row r="45" spans="1:9" ht="25.5">
      <c r="A45" s="49" t="s">
        <v>89</v>
      </c>
      <c r="B45" s="52" t="s">
        <v>263</v>
      </c>
      <c r="C45" s="52" t="s">
        <v>256</v>
      </c>
      <c r="D45" s="52" t="s">
        <v>255</v>
      </c>
      <c r="E45" s="1" t="s">
        <v>38</v>
      </c>
      <c r="F45" s="4" t="s">
        <v>95</v>
      </c>
      <c r="G45" s="11"/>
      <c r="H45" s="46"/>
      <c r="I45" s="11" t="s">
        <v>760</v>
      </c>
    </row>
    <row r="46" spans="1:9" ht="25.5">
      <c r="A46" s="49" t="s">
        <v>90</v>
      </c>
      <c r="B46" s="44" t="s">
        <v>262</v>
      </c>
      <c r="C46" s="44" t="s">
        <v>257</v>
      </c>
      <c r="D46" s="44" t="s">
        <v>260</v>
      </c>
      <c r="E46" s="1" t="s">
        <v>38</v>
      </c>
      <c r="F46" s="4" t="s">
        <v>95</v>
      </c>
      <c r="G46" s="11"/>
      <c r="H46" s="46"/>
      <c r="I46" s="11" t="s">
        <v>760</v>
      </c>
    </row>
    <row r="47" spans="1:9" ht="25.5">
      <c r="A47" s="49" t="s">
        <v>91</v>
      </c>
      <c r="B47" s="52" t="s">
        <v>261</v>
      </c>
      <c r="C47" s="52" t="s">
        <v>258</v>
      </c>
      <c r="D47" s="52" t="s">
        <v>259</v>
      </c>
      <c r="E47" s="1" t="s">
        <v>38</v>
      </c>
      <c r="F47" s="4" t="s">
        <v>95</v>
      </c>
      <c r="G47" s="11"/>
      <c r="H47" s="46"/>
      <c r="I47" s="11" t="s">
        <v>760</v>
      </c>
    </row>
    <row r="48" spans="1:9" ht="25.5">
      <c r="A48" s="49" t="s">
        <v>92</v>
      </c>
      <c r="B48" s="52" t="s">
        <v>264</v>
      </c>
      <c r="C48" s="52" t="s">
        <v>605</v>
      </c>
      <c r="D48" s="52" t="s">
        <v>606</v>
      </c>
      <c r="E48" s="1" t="s">
        <v>38</v>
      </c>
      <c r="F48" s="4" t="s">
        <v>95</v>
      </c>
      <c r="G48" s="11"/>
      <c r="H48" s="46"/>
      <c r="I48" s="11" t="s">
        <v>760</v>
      </c>
    </row>
    <row r="49" spans="1:9">
      <c r="A49" s="49" t="s">
        <v>99</v>
      </c>
      <c r="B49" s="52" t="s">
        <v>265</v>
      </c>
      <c r="C49" s="52" t="s">
        <v>266</v>
      </c>
      <c r="D49" s="52" t="s">
        <v>267</v>
      </c>
      <c r="E49" s="1" t="s">
        <v>38</v>
      </c>
      <c r="F49" s="4" t="s">
        <v>95</v>
      </c>
      <c r="G49" s="11"/>
      <c r="H49" s="46"/>
      <c r="I49" s="11" t="s">
        <v>760</v>
      </c>
    </row>
    <row r="50" spans="1:9">
      <c r="A50" s="38"/>
      <c r="B50" s="38"/>
      <c r="C50" s="38"/>
      <c r="D50" s="38"/>
      <c r="E50" s="9"/>
      <c r="F50" s="9"/>
      <c r="G50" s="38"/>
      <c r="H50" s="38"/>
      <c r="I50" s="38"/>
    </row>
  </sheetData>
  <mergeCells count="8">
    <mergeCell ref="G7:H8"/>
    <mergeCell ref="E7:F8"/>
    <mergeCell ref="A1:I6"/>
    <mergeCell ref="A36:I36"/>
    <mergeCell ref="A13:I13"/>
    <mergeCell ref="A7:C8"/>
    <mergeCell ref="D7:D8"/>
    <mergeCell ref="I7:I8"/>
  </mergeCells>
  <phoneticPr fontId="3" type="noConversion"/>
  <conditionalFormatting sqref="F14:F35 F37:F49">
    <cfRule type="cellIs" dxfId="59" priority="50" operator="equal">
      <formula>"N/A"</formula>
    </cfRule>
    <cfRule type="cellIs" dxfId="58" priority="54" stopIfTrue="1" operator="equal">
      <formula>"PASS"</formula>
    </cfRule>
    <cfRule type="cellIs" dxfId="57" priority="55" stopIfTrue="1" operator="equal">
      <formula>"FAIL"</formula>
    </cfRule>
    <cfRule type="cellIs" dxfId="56" priority="56" stopIfTrue="1" operator="equal">
      <formula>"PARTIAL"</formula>
    </cfRule>
  </conditionalFormatting>
  <dataValidations count="1">
    <dataValidation type="list" allowBlank="1" showInputMessage="1" showErrorMessage="1" sqref="F14:F35 F37:F49">
      <formula1>MENU</formula1>
    </dataValidation>
  </dataValidation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7"/>
  <sheetViews>
    <sheetView zoomScale="80" zoomScaleNormal="80" zoomScalePageLayoutView="90" workbookViewId="0">
      <selection activeCell="C35" sqref="C35"/>
    </sheetView>
  </sheetViews>
  <sheetFormatPr defaultColWidth="8.85546875" defaultRowHeight="12.75"/>
  <cols>
    <col min="1" max="1" width="24" style="125" customWidth="1"/>
    <col min="2" max="2" width="30.140625" style="125" bestFit="1" customWidth="1"/>
    <col min="3" max="3" width="68" style="125" bestFit="1" customWidth="1"/>
    <col min="4" max="4" width="72.140625" style="125" bestFit="1" customWidth="1"/>
    <col min="5" max="5" width="12.7109375" style="166" customWidth="1"/>
    <col min="6" max="6" width="8.85546875" style="166"/>
    <col min="7" max="8" width="18" style="125" customWidth="1"/>
    <col min="9" max="9" width="58" style="125" customWidth="1"/>
    <col min="10" max="10" width="12.85546875" style="125" customWidth="1"/>
    <col min="11" max="11" width="8.85546875" style="125" customWidth="1"/>
    <col min="12" max="12" width="8.85546875" style="125" hidden="1" customWidth="1"/>
    <col min="13" max="16384" width="8.85546875" style="125"/>
  </cols>
  <sheetData>
    <row r="1" spans="1:11">
      <c r="A1" s="348" t="s">
        <v>113</v>
      </c>
      <c r="B1" s="349"/>
      <c r="C1" s="349"/>
      <c r="D1" s="349"/>
      <c r="E1" s="349"/>
      <c r="F1" s="349"/>
      <c r="G1" s="349"/>
      <c r="H1" s="349"/>
      <c r="I1" s="349"/>
    </row>
    <row r="2" spans="1:11">
      <c r="A2" s="349"/>
      <c r="B2" s="349"/>
      <c r="C2" s="349"/>
      <c r="D2" s="349"/>
      <c r="E2" s="349"/>
      <c r="F2" s="349"/>
      <c r="G2" s="349"/>
      <c r="H2" s="349"/>
      <c r="I2" s="349"/>
    </row>
    <row r="3" spans="1:11">
      <c r="A3" s="349"/>
      <c r="B3" s="349"/>
      <c r="C3" s="349"/>
      <c r="D3" s="349"/>
      <c r="E3" s="349"/>
      <c r="F3" s="349"/>
      <c r="G3" s="349"/>
      <c r="H3" s="349"/>
      <c r="I3" s="349"/>
    </row>
    <row r="4" spans="1:11">
      <c r="A4" s="349"/>
      <c r="B4" s="349"/>
      <c r="C4" s="349"/>
      <c r="D4" s="349"/>
      <c r="E4" s="349"/>
      <c r="F4" s="349"/>
      <c r="G4" s="349"/>
      <c r="H4" s="349"/>
      <c r="I4" s="349"/>
    </row>
    <row r="5" spans="1:11">
      <c r="A5" s="349"/>
      <c r="B5" s="349"/>
      <c r="C5" s="349"/>
      <c r="D5" s="349"/>
      <c r="E5" s="349"/>
      <c r="F5" s="349"/>
      <c r="G5" s="349"/>
      <c r="H5" s="349"/>
      <c r="I5" s="349"/>
    </row>
    <row r="6" spans="1:11" ht="13.5" thickBot="1">
      <c r="A6" s="350"/>
      <c r="B6" s="350"/>
      <c r="C6" s="350"/>
      <c r="D6" s="351"/>
      <c r="E6" s="351"/>
      <c r="F6" s="351"/>
      <c r="G6" s="351"/>
      <c r="H6" s="351"/>
      <c r="I6" s="351"/>
    </row>
    <row r="7" spans="1:11" ht="12.95" customHeight="1" thickBot="1">
      <c r="A7" s="352" t="s">
        <v>239</v>
      </c>
      <c r="B7" s="352"/>
      <c r="C7" s="352"/>
      <c r="D7" s="354" t="s">
        <v>204</v>
      </c>
      <c r="E7" s="356" t="str">
        <f>Environment!A3</f>
        <v>orf-lab2554</v>
      </c>
      <c r="F7" s="356"/>
      <c r="G7" s="352" t="s">
        <v>205</v>
      </c>
      <c r="H7" s="357"/>
      <c r="I7" s="359" t="str">
        <f>Environment!G3</f>
        <v>9.1P3</v>
      </c>
    </row>
    <row r="8" spans="1:11" ht="14.1" customHeight="1" thickBot="1">
      <c r="A8" s="353"/>
      <c r="B8" s="353"/>
      <c r="C8" s="353"/>
      <c r="D8" s="355"/>
      <c r="E8" s="356"/>
      <c r="F8" s="356"/>
      <c r="G8" s="353"/>
      <c r="H8" s="358"/>
      <c r="I8" s="360"/>
    </row>
    <row r="9" spans="1:11">
      <c r="A9" s="126"/>
      <c r="B9" s="126"/>
      <c r="C9" s="126"/>
      <c r="D9" s="126"/>
      <c r="E9" s="127"/>
      <c r="F9" s="127"/>
      <c r="G9" s="126"/>
      <c r="H9" s="126"/>
      <c r="I9" s="126"/>
    </row>
    <row r="10" spans="1:11">
      <c r="A10" s="128" t="s">
        <v>279</v>
      </c>
      <c r="B10" s="129"/>
      <c r="C10" s="129"/>
      <c r="D10" s="126"/>
      <c r="E10" s="127"/>
      <c r="F10" s="127"/>
      <c r="G10" s="126"/>
      <c r="H10" s="126"/>
      <c r="I10" s="126"/>
    </row>
    <row r="11" spans="1:11">
      <c r="A11" s="126"/>
      <c r="B11" s="126"/>
      <c r="C11" s="130"/>
      <c r="D11" s="130"/>
      <c r="E11" s="131"/>
      <c r="F11" s="131"/>
      <c r="G11" s="130"/>
      <c r="H11" s="130"/>
      <c r="I11" s="130"/>
      <c r="J11" s="132"/>
      <c r="K11" s="126"/>
    </row>
    <row r="12" spans="1:11" s="139" customFormat="1" ht="78.75">
      <c r="A12" s="133" t="s">
        <v>41</v>
      </c>
      <c r="B12" s="133" t="s">
        <v>28</v>
      </c>
      <c r="C12" s="134" t="s">
        <v>29</v>
      </c>
      <c r="D12" s="135" t="s">
        <v>30</v>
      </c>
      <c r="E12" s="136" t="s">
        <v>31</v>
      </c>
      <c r="F12" s="136" t="s">
        <v>32</v>
      </c>
      <c r="G12" s="137" t="s">
        <v>33</v>
      </c>
      <c r="H12" s="137" t="s">
        <v>34</v>
      </c>
      <c r="I12" s="137" t="s">
        <v>35</v>
      </c>
      <c r="J12" s="138"/>
    </row>
    <row r="13" spans="1:11" ht="15">
      <c r="A13" s="345" t="s">
        <v>242</v>
      </c>
      <c r="B13" s="361"/>
      <c r="C13" s="361"/>
      <c r="D13" s="361"/>
      <c r="E13" s="361"/>
      <c r="F13" s="361"/>
      <c r="G13" s="361"/>
      <c r="H13" s="361"/>
      <c r="I13" s="362"/>
    </row>
    <row r="14" spans="1:11">
      <c r="A14" s="140" t="s">
        <v>244</v>
      </c>
      <c r="B14" s="141" t="s">
        <v>306</v>
      </c>
      <c r="C14" s="141" t="s">
        <v>307</v>
      </c>
      <c r="D14" s="141" t="s">
        <v>308</v>
      </c>
      <c r="E14" s="142" t="s">
        <v>380</v>
      </c>
      <c r="F14" s="143" t="s">
        <v>93</v>
      </c>
      <c r="G14" s="144"/>
      <c r="H14" s="145"/>
      <c r="I14" s="146"/>
    </row>
    <row r="15" spans="1:11" ht="51">
      <c r="A15" s="140" t="s">
        <v>245</v>
      </c>
      <c r="B15" s="141" t="s">
        <v>309</v>
      </c>
      <c r="C15" s="141" t="s">
        <v>310</v>
      </c>
      <c r="D15" s="141" t="s">
        <v>311</v>
      </c>
      <c r="E15" s="142" t="s">
        <v>380</v>
      </c>
      <c r="F15" s="143" t="s">
        <v>93</v>
      </c>
      <c r="G15" s="144"/>
      <c r="H15" s="145"/>
      <c r="I15" s="146"/>
      <c r="J15" s="147"/>
    </row>
    <row r="16" spans="1:11" ht="38.25">
      <c r="A16" s="140" t="s">
        <v>246</v>
      </c>
      <c r="B16" s="141" t="s">
        <v>309</v>
      </c>
      <c r="C16" s="141" t="s">
        <v>312</v>
      </c>
      <c r="D16" s="141" t="s">
        <v>313</v>
      </c>
      <c r="E16" s="142" t="s">
        <v>380</v>
      </c>
      <c r="F16" s="143" t="s">
        <v>93</v>
      </c>
      <c r="G16" s="144"/>
      <c r="H16" s="145"/>
      <c r="I16" s="146"/>
      <c r="J16" s="148"/>
      <c r="K16" s="148"/>
    </row>
    <row r="17" spans="1:12" ht="51">
      <c r="A17" s="140" t="s">
        <v>247</v>
      </c>
      <c r="B17" s="141" t="s">
        <v>314</v>
      </c>
      <c r="C17" s="141" t="s">
        <v>316</v>
      </c>
      <c r="D17" s="141" t="s">
        <v>315</v>
      </c>
      <c r="E17" s="142" t="s">
        <v>38</v>
      </c>
      <c r="F17" s="143" t="s">
        <v>95</v>
      </c>
      <c r="G17" s="144"/>
      <c r="H17" s="145"/>
      <c r="I17" s="146" t="s">
        <v>789</v>
      </c>
      <c r="K17" s="148"/>
    </row>
    <row r="18" spans="1:12" ht="25.5">
      <c r="A18" s="140" t="s">
        <v>248</v>
      </c>
      <c r="B18" s="141" t="s">
        <v>324</v>
      </c>
      <c r="C18" s="141" t="s">
        <v>321</v>
      </c>
      <c r="D18" s="141" t="s">
        <v>322</v>
      </c>
      <c r="E18" s="142" t="s">
        <v>38</v>
      </c>
      <c r="F18" s="143" t="s">
        <v>95</v>
      </c>
      <c r="G18" s="144"/>
      <c r="H18" s="145"/>
      <c r="I18" s="146" t="s">
        <v>789</v>
      </c>
      <c r="K18" s="148"/>
    </row>
    <row r="19" spans="1:12">
      <c r="A19" s="140" t="s">
        <v>248</v>
      </c>
      <c r="B19" s="141" t="s">
        <v>317</v>
      </c>
      <c r="C19" s="141" t="s">
        <v>318</v>
      </c>
      <c r="D19" s="141" t="s">
        <v>319</v>
      </c>
      <c r="E19" s="142" t="s">
        <v>38</v>
      </c>
      <c r="F19" s="143" t="s">
        <v>95</v>
      </c>
      <c r="G19" s="144"/>
      <c r="H19" s="145"/>
      <c r="I19" s="146" t="s">
        <v>789</v>
      </c>
      <c r="K19" s="148"/>
    </row>
    <row r="20" spans="1:12" ht="51">
      <c r="A20" s="140" t="s">
        <v>249</v>
      </c>
      <c r="B20" s="141" t="s">
        <v>317</v>
      </c>
      <c r="C20" s="141" t="s">
        <v>320</v>
      </c>
      <c r="D20" s="141" t="s">
        <v>315</v>
      </c>
      <c r="E20" s="142" t="s">
        <v>38</v>
      </c>
      <c r="F20" s="143" t="s">
        <v>95</v>
      </c>
      <c r="G20" s="144"/>
      <c r="H20" s="145"/>
      <c r="I20" s="146" t="s">
        <v>789</v>
      </c>
    </row>
    <row r="21" spans="1:12" ht="25.5">
      <c r="A21" s="140" t="s">
        <v>250</v>
      </c>
      <c r="B21" s="141" t="s">
        <v>317</v>
      </c>
      <c r="C21" s="141" t="s">
        <v>323</v>
      </c>
      <c r="D21" s="141" t="s">
        <v>322</v>
      </c>
      <c r="E21" s="142" t="s">
        <v>38</v>
      </c>
      <c r="F21" s="143" t="s">
        <v>95</v>
      </c>
      <c r="G21" s="144"/>
      <c r="H21" s="145"/>
      <c r="I21" s="146" t="s">
        <v>789</v>
      </c>
      <c r="K21" s="148"/>
    </row>
    <row r="22" spans="1:12">
      <c r="A22" s="140" t="s">
        <v>251</v>
      </c>
      <c r="B22" s="141" t="s">
        <v>440</v>
      </c>
      <c r="C22" s="141" t="s">
        <v>441</v>
      </c>
      <c r="D22" s="141" t="s">
        <v>442</v>
      </c>
      <c r="E22" s="142" t="s">
        <v>38</v>
      </c>
      <c r="F22" s="143" t="s">
        <v>93</v>
      </c>
      <c r="G22" s="144"/>
      <c r="H22" s="145"/>
      <c r="I22" s="146"/>
    </row>
    <row r="23" spans="1:12">
      <c r="A23" s="140" t="s">
        <v>252</v>
      </c>
      <c r="B23" s="141" t="s">
        <v>542</v>
      </c>
      <c r="C23" s="141" t="s">
        <v>544</v>
      </c>
      <c r="D23" s="141" t="s">
        <v>545</v>
      </c>
      <c r="E23" s="142" t="s">
        <v>38</v>
      </c>
      <c r="F23" s="143" t="s">
        <v>93</v>
      </c>
      <c r="G23" s="144"/>
      <c r="H23" s="145"/>
      <c r="I23" s="146"/>
      <c r="K23" s="148"/>
      <c r="L23" s="171" t="s">
        <v>96</v>
      </c>
    </row>
    <row r="24" spans="1:12">
      <c r="A24" s="140" t="s">
        <v>253</v>
      </c>
      <c r="B24" s="141" t="s">
        <v>543</v>
      </c>
      <c r="C24" s="141" t="s">
        <v>546</v>
      </c>
      <c r="D24" s="141" t="s">
        <v>547</v>
      </c>
      <c r="E24" s="142" t="s">
        <v>38</v>
      </c>
      <c r="F24" s="143" t="s">
        <v>93</v>
      </c>
      <c r="G24" s="144"/>
      <c r="H24" s="145"/>
      <c r="I24" s="146"/>
      <c r="L24" s="171" t="s">
        <v>93</v>
      </c>
    </row>
    <row r="25" spans="1:12" ht="15">
      <c r="A25" s="345" t="s">
        <v>97</v>
      </c>
      <c r="B25" s="361"/>
      <c r="C25" s="361"/>
      <c r="D25" s="361"/>
      <c r="E25" s="361"/>
      <c r="F25" s="361"/>
      <c r="G25" s="361"/>
      <c r="H25" s="361"/>
      <c r="I25" s="362"/>
      <c r="L25" s="171" t="s">
        <v>94</v>
      </c>
    </row>
    <row r="26" spans="1:12">
      <c r="A26" s="140" t="s">
        <v>209</v>
      </c>
      <c r="B26" s="141" t="s">
        <v>286</v>
      </c>
      <c r="C26" s="141" t="s">
        <v>284</v>
      </c>
      <c r="D26" s="141" t="s">
        <v>300</v>
      </c>
      <c r="E26" s="142" t="s">
        <v>38</v>
      </c>
      <c r="F26" s="143" t="s">
        <v>93</v>
      </c>
      <c r="G26" s="144"/>
      <c r="H26" s="145"/>
      <c r="I26" s="149"/>
      <c r="L26" s="171" t="s">
        <v>815</v>
      </c>
    </row>
    <row r="27" spans="1:12">
      <c r="A27" s="140" t="s">
        <v>210</v>
      </c>
      <c r="B27" s="141" t="s">
        <v>286</v>
      </c>
      <c r="C27" s="141" t="s">
        <v>285</v>
      </c>
      <c r="D27" s="141" t="s">
        <v>299</v>
      </c>
      <c r="E27" s="142" t="s">
        <v>38</v>
      </c>
      <c r="F27" s="143" t="s">
        <v>93</v>
      </c>
      <c r="G27" s="144"/>
      <c r="H27" s="145"/>
      <c r="I27" s="149"/>
      <c r="J27" s="147"/>
      <c r="L27" s="171" t="s">
        <v>95</v>
      </c>
    </row>
    <row r="28" spans="1:12">
      <c r="A28" s="140" t="s">
        <v>211</v>
      </c>
      <c r="B28" s="141" t="s">
        <v>286</v>
      </c>
      <c r="C28" s="141" t="s">
        <v>301</v>
      </c>
      <c r="D28" s="141" t="s">
        <v>302</v>
      </c>
      <c r="E28" s="142" t="s">
        <v>38</v>
      </c>
      <c r="F28" s="143" t="s">
        <v>93</v>
      </c>
      <c r="G28" s="144"/>
      <c r="H28" s="145"/>
      <c r="I28" s="149"/>
      <c r="J28" s="148"/>
      <c r="K28" s="148"/>
    </row>
    <row r="29" spans="1:12">
      <c r="A29" s="140" t="s">
        <v>212</v>
      </c>
      <c r="B29" s="141" t="s">
        <v>286</v>
      </c>
      <c r="C29" s="141" t="s">
        <v>287</v>
      </c>
      <c r="D29" s="141" t="s">
        <v>298</v>
      </c>
      <c r="E29" s="142" t="s">
        <v>38</v>
      </c>
      <c r="F29" s="143" t="s">
        <v>95</v>
      </c>
      <c r="G29" s="144"/>
      <c r="H29" s="145"/>
      <c r="I29" s="149" t="s">
        <v>787</v>
      </c>
      <c r="K29" s="148"/>
    </row>
    <row r="30" spans="1:12">
      <c r="A30" s="140" t="s">
        <v>213</v>
      </c>
      <c r="B30" s="141" t="s">
        <v>286</v>
      </c>
      <c r="C30" s="141" t="s">
        <v>288</v>
      </c>
      <c r="D30" s="141" t="s">
        <v>297</v>
      </c>
      <c r="E30" s="142" t="s">
        <v>38</v>
      </c>
      <c r="F30" s="143" t="s">
        <v>93</v>
      </c>
      <c r="G30" s="144"/>
      <c r="H30" s="145"/>
      <c r="I30" s="149"/>
      <c r="K30" s="148"/>
    </row>
    <row r="31" spans="1:12">
      <c r="A31" s="140" t="s">
        <v>214</v>
      </c>
      <c r="B31" s="141" t="s">
        <v>286</v>
      </c>
      <c r="C31" s="141" t="s">
        <v>289</v>
      </c>
      <c r="D31" s="141" t="s">
        <v>296</v>
      </c>
      <c r="E31" s="142" t="s">
        <v>38</v>
      </c>
      <c r="F31" s="143" t="s">
        <v>93</v>
      </c>
      <c r="G31" s="144"/>
      <c r="H31" s="145"/>
      <c r="I31" s="149"/>
    </row>
    <row r="32" spans="1:12">
      <c r="A32" s="140" t="s">
        <v>215</v>
      </c>
      <c r="B32" s="141" t="s">
        <v>286</v>
      </c>
      <c r="C32" s="141" t="s">
        <v>290</v>
      </c>
      <c r="D32" s="141" t="s">
        <v>295</v>
      </c>
      <c r="E32" s="142" t="s">
        <v>38</v>
      </c>
      <c r="F32" s="143" t="s">
        <v>95</v>
      </c>
      <c r="G32" s="144"/>
      <c r="H32" s="145"/>
      <c r="I32" s="146" t="s">
        <v>791</v>
      </c>
      <c r="K32" s="148"/>
    </row>
    <row r="33" spans="1:9">
      <c r="A33" s="140" t="s">
        <v>216</v>
      </c>
      <c r="B33" s="141" t="s">
        <v>286</v>
      </c>
      <c r="C33" s="141" t="s">
        <v>291</v>
      </c>
      <c r="D33" s="141" t="s">
        <v>294</v>
      </c>
      <c r="E33" s="142" t="s">
        <v>38</v>
      </c>
      <c r="F33" s="143" t="s">
        <v>93</v>
      </c>
      <c r="G33" s="144"/>
      <c r="H33" s="145"/>
      <c r="I33" s="149"/>
    </row>
    <row r="34" spans="1:9">
      <c r="A34" s="140" t="s">
        <v>217</v>
      </c>
      <c r="B34" s="141" t="s">
        <v>286</v>
      </c>
      <c r="C34" s="150" t="s">
        <v>777</v>
      </c>
      <c r="D34" s="150" t="s">
        <v>778</v>
      </c>
      <c r="E34" s="143" t="s">
        <v>380</v>
      </c>
      <c r="F34" s="143" t="s">
        <v>93</v>
      </c>
      <c r="G34" s="144"/>
      <c r="H34" s="145"/>
      <c r="I34" s="149"/>
    </row>
    <row r="35" spans="1:9">
      <c r="A35" s="140" t="s">
        <v>218</v>
      </c>
      <c r="B35" s="141" t="s">
        <v>286</v>
      </c>
      <c r="C35" s="150" t="s">
        <v>773</v>
      </c>
      <c r="D35" s="150" t="s">
        <v>774</v>
      </c>
      <c r="E35" s="143" t="s">
        <v>380</v>
      </c>
      <c r="F35" s="143" t="s">
        <v>93</v>
      </c>
      <c r="G35" s="144"/>
      <c r="H35" s="145"/>
      <c r="I35" s="149"/>
    </row>
    <row r="36" spans="1:9" ht="25.5">
      <c r="A36" s="140" t="s">
        <v>555</v>
      </c>
      <c r="B36" s="141" t="s">
        <v>286</v>
      </c>
      <c r="C36" s="141" t="s">
        <v>655</v>
      </c>
      <c r="D36" s="141" t="s">
        <v>293</v>
      </c>
      <c r="E36" s="142" t="s">
        <v>38</v>
      </c>
      <c r="F36" s="143" t="s">
        <v>93</v>
      </c>
      <c r="G36" s="144"/>
      <c r="H36" s="145"/>
      <c r="I36" s="149"/>
    </row>
    <row r="37" spans="1:9">
      <c r="A37" s="140" t="s">
        <v>775</v>
      </c>
      <c r="B37" s="141" t="s">
        <v>713</v>
      </c>
      <c r="C37" s="151" t="s">
        <v>792</v>
      </c>
      <c r="D37" s="150" t="s">
        <v>780</v>
      </c>
      <c r="E37" s="142" t="s">
        <v>38</v>
      </c>
      <c r="F37" s="143" t="s">
        <v>95</v>
      </c>
      <c r="G37" s="144"/>
      <c r="H37" s="145"/>
      <c r="I37" s="146" t="s">
        <v>795</v>
      </c>
    </row>
    <row r="38" spans="1:9">
      <c r="A38" s="140" t="s">
        <v>556</v>
      </c>
      <c r="B38" s="141" t="s">
        <v>713</v>
      </c>
      <c r="C38" s="152" t="s">
        <v>714</v>
      </c>
      <c r="D38" s="141" t="s">
        <v>716</v>
      </c>
      <c r="E38" s="142" t="s">
        <v>38</v>
      </c>
      <c r="F38" s="143" t="s">
        <v>95</v>
      </c>
      <c r="G38" s="144"/>
      <c r="H38" s="145"/>
      <c r="I38" s="146" t="s">
        <v>795</v>
      </c>
    </row>
    <row r="39" spans="1:9">
      <c r="A39" s="140" t="s">
        <v>557</v>
      </c>
      <c r="B39" s="141" t="s">
        <v>713</v>
      </c>
      <c r="C39" s="152" t="s">
        <v>715</v>
      </c>
      <c r="D39" s="141" t="s">
        <v>717</v>
      </c>
      <c r="E39" s="142" t="s">
        <v>38</v>
      </c>
      <c r="F39" s="143" t="s">
        <v>95</v>
      </c>
      <c r="G39" s="144"/>
      <c r="H39" s="145"/>
      <c r="I39" s="146" t="s">
        <v>795</v>
      </c>
    </row>
    <row r="40" spans="1:9">
      <c r="A40" s="140" t="s">
        <v>558</v>
      </c>
      <c r="B40" s="141" t="s">
        <v>548</v>
      </c>
      <c r="C40" s="141" t="s">
        <v>549</v>
      </c>
      <c r="D40" s="141" t="s">
        <v>566</v>
      </c>
      <c r="E40" s="142" t="s">
        <v>38</v>
      </c>
      <c r="F40" s="143" t="s">
        <v>95</v>
      </c>
      <c r="G40" s="144"/>
      <c r="H40" s="145"/>
      <c r="I40" s="146" t="s">
        <v>788</v>
      </c>
    </row>
    <row r="41" spans="1:9" ht="25.5">
      <c r="A41" s="140" t="s">
        <v>559</v>
      </c>
      <c r="B41" s="141" t="s">
        <v>548</v>
      </c>
      <c r="C41" s="141" t="s">
        <v>550</v>
      </c>
      <c r="D41" s="141" t="s">
        <v>565</v>
      </c>
      <c r="E41" s="142" t="s">
        <v>38</v>
      </c>
      <c r="F41" s="143" t="s">
        <v>93</v>
      </c>
      <c r="G41" s="144"/>
      <c r="H41" s="145"/>
      <c r="I41" s="11" t="s">
        <v>809</v>
      </c>
    </row>
    <row r="42" spans="1:9">
      <c r="A42" s="140" t="s">
        <v>560</v>
      </c>
      <c r="B42" s="141" t="s">
        <v>548</v>
      </c>
      <c r="C42" s="141" t="s">
        <v>551</v>
      </c>
      <c r="D42" s="141" t="s">
        <v>564</v>
      </c>
      <c r="E42" s="142" t="s">
        <v>38</v>
      </c>
      <c r="F42" s="143" t="s">
        <v>93</v>
      </c>
      <c r="G42" s="144"/>
      <c r="H42" s="145"/>
      <c r="I42" s="146"/>
    </row>
    <row r="43" spans="1:9">
      <c r="A43" s="140" t="s">
        <v>718</v>
      </c>
      <c r="B43" s="141" t="s">
        <v>286</v>
      </c>
      <c r="C43" s="141" t="s">
        <v>552</v>
      </c>
      <c r="D43" s="141" t="s">
        <v>563</v>
      </c>
      <c r="E43" s="142" t="s">
        <v>38</v>
      </c>
      <c r="F43" s="143" t="s">
        <v>95</v>
      </c>
      <c r="G43" s="144"/>
      <c r="H43" s="145"/>
      <c r="I43" s="146" t="s">
        <v>794</v>
      </c>
    </row>
    <row r="44" spans="1:9">
      <c r="A44" s="140" t="s">
        <v>719</v>
      </c>
      <c r="B44" s="141" t="s">
        <v>548</v>
      </c>
      <c r="C44" s="141" t="s">
        <v>553</v>
      </c>
      <c r="D44" s="141" t="s">
        <v>562</v>
      </c>
      <c r="E44" s="142" t="s">
        <v>38</v>
      </c>
      <c r="F44" s="143" t="s">
        <v>93</v>
      </c>
      <c r="G44" s="144"/>
      <c r="H44" s="145"/>
      <c r="I44" s="146"/>
    </row>
    <row r="45" spans="1:9">
      <c r="A45" s="140" t="s">
        <v>720</v>
      </c>
      <c r="B45" s="141" t="s">
        <v>548</v>
      </c>
      <c r="C45" s="141" t="s">
        <v>554</v>
      </c>
      <c r="D45" s="141" t="s">
        <v>561</v>
      </c>
      <c r="E45" s="142" t="s">
        <v>38</v>
      </c>
      <c r="F45" s="143" t="s">
        <v>93</v>
      </c>
      <c r="G45" s="144"/>
      <c r="H45" s="145"/>
      <c r="I45" s="146" t="s">
        <v>793</v>
      </c>
    </row>
    <row r="46" spans="1:9">
      <c r="A46" s="140" t="s">
        <v>772</v>
      </c>
      <c r="B46" s="141" t="s">
        <v>548</v>
      </c>
      <c r="C46" s="151" t="s">
        <v>769</v>
      </c>
      <c r="D46" s="150" t="s">
        <v>771</v>
      </c>
      <c r="E46" s="143" t="s">
        <v>380</v>
      </c>
      <c r="F46" s="143" t="s">
        <v>95</v>
      </c>
      <c r="G46" s="144"/>
      <c r="H46" s="145"/>
      <c r="I46" s="146" t="s">
        <v>795</v>
      </c>
    </row>
    <row r="47" spans="1:9">
      <c r="A47" s="140" t="s">
        <v>776</v>
      </c>
      <c r="B47" s="141" t="s">
        <v>548</v>
      </c>
      <c r="C47" s="151" t="s">
        <v>770</v>
      </c>
      <c r="D47" s="150" t="s">
        <v>771</v>
      </c>
      <c r="E47" s="143" t="s">
        <v>380</v>
      </c>
      <c r="F47" s="143" t="s">
        <v>95</v>
      </c>
      <c r="G47" s="144"/>
      <c r="H47" s="145"/>
      <c r="I47" s="146" t="s">
        <v>795</v>
      </c>
    </row>
    <row r="48" spans="1:9">
      <c r="A48" s="140" t="s">
        <v>782</v>
      </c>
      <c r="B48" s="141" t="s">
        <v>286</v>
      </c>
      <c r="C48" s="141" t="s">
        <v>292</v>
      </c>
      <c r="D48" s="141" t="s">
        <v>303</v>
      </c>
      <c r="E48" s="142" t="s">
        <v>38</v>
      </c>
      <c r="F48" s="143" t="s">
        <v>93</v>
      </c>
      <c r="G48" s="144"/>
      <c r="H48" s="145"/>
      <c r="I48" s="146"/>
    </row>
    <row r="49" spans="1:9" ht="15">
      <c r="A49" s="345" t="s">
        <v>208</v>
      </c>
      <c r="B49" s="361"/>
      <c r="C49" s="361"/>
      <c r="D49" s="361"/>
      <c r="E49" s="361"/>
      <c r="F49" s="361"/>
      <c r="G49" s="361"/>
      <c r="H49" s="361"/>
      <c r="I49" s="362"/>
    </row>
    <row r="50" spans="1:9" ht="63.75">
      <c r="A50" s="140" t="s">
        <v>219</v>
      </c>
      <c r="B50" s="141" t="s">
        <v>270</v>
      </c>
      <c r="C50" s="141" t="s">
        <v>269</v>
      </c>
      <c r="D50" s="141" t="s">
        <v>268</v>
      </c>
      <c r="E50" s="142" t="s">
        <v>38</v>
      </c>
      <c r="F50" s="143" t="s">
        <v>93</v>
      </c>
      <c r="G50" s="146"/>
      <c r="H50" s="145"/>
      <c r="I50" s="146"/>
    </row>
    <row r="51" spans="1:9" ht="76.5">
      <c r="A51" s="140" t="s">
        <v>220</v>
      </c>
      <c r="B51" s="141" t="s">
        <v>270</v>
      </c>
      <c r="C51" s="141" t="s">
        <v>272</v>
      </c>
      <c r="D51" s="141" t="s">
        <v>273</v>
      </c>
      <c r="E51" s="142" t="s">
        <v>38</v>
      </c>
      <c r="F51" s="143" t="s">
        <v>93</v>
      </c>
      <c r="G51" s="146"/>
      <c r="H51" s="145"/>
      <c r="I51" s="146"/>
    </row>
    <row r="52" spans="1:9" ht="63.75">
      <c r="A52" s="140" t="s">
        <v>221</v>
      </c>
      <c r="B52" s="153" t="s">
        <v>270</v>
      </c>
      <c r="C52" s="153" t="s">
        <v>271</v>
      </c>
      <c r="D52" s="153" t="s">
        <v>268</v>
      </c>
      <c r="E52" s="142" t="s">
        <v>38</v>
      </c>
      <c r="F52" s="143" t="s">
        <v>93</v>
      </c>
      <c r="G52" s="146"/>
      <c r="H52" s="145"/>
      <c r="I52" s="146" t="s">
        <v>806</v>
      </c>
    </row>
    <row r="53" spans="1:9" ht="63.75">
      <c r="A53" s="154" t="s">
        <v>222</v>
      </c>
      <c r="B53" s="152" t="s">
        <v>270</v>
      </c>
      <c r="C53" s="141" t="s">
        <v>275</v>
      </c>
      <c r="D53" s="152" t="s">
        <v>274</v>
      </c>
      <c r="E53" s="155" t="s">
        <v>38</v>
      </c>
      <c r="F53" s="143" t="s">
        <v>93</v>
      </c>
      <c r="G53" s="146"/>
      <c r="H53" s="145"/>
      <c r="I53" s="146" t="s">
        <v>807</v>
      </c>
    </row>
    <row r="54" spans="1:9" ht="51">
      <c r="A54" s="140" t="s">
        <v>223</v>
      </c>
      <c r="B54" s="156" t="s">
        <v>277</v>
      </c>
      <c r="C54" s="156" t="s">
        <v>278</v>
      </c>
      <c r="D54" s="156" t="s">
        <v>276</v>
      </c>
      <c r="E54" s="142" t="s">
        <v>38</v>
      </c>
      <c r="F54" s="143" t="s">
        <v>95</v>
      </c>
      <c r="G54" s="146"/>
      <c r="H54" s="145"/>
      <c r="I54" s="146" t="s">
        <v>805</v>
      </c>
    </row>
    <row r="55" spans="1:9" ht="51">
      <c r="A55" s="140" t="s">
        <v>224</v>
      </c>
      <c r="B55" s="141" t="s">
        <v>277</v>
      </c>
      <c r="C55" s="141" t="s">
        <v>280</v>
      </c>
      <c r="D55" s="141" t="s">
        <v>281</v>
      </c>
      <c r="E55" s="142" t="s">
        <v>38</v>
      </c>
      <c r="F55" s="143" t="s">
        <v>95</v>
      </c>
      <c r="G55" s="146"/>
      <c r="H55" s="145"/>
      <c r="I55" s="146" t="s">
        <v>805</v>
      </c>
    </row>
    <row r="56" spans="1:9" ht="25.5">
      <c r="A56" s="140" t="s">
        <v>225</v>
      </c>
      <c r="B56" s="141" t="s">
        <v>277</v>
      </c>
      <c r="C56" s="141" t="s">
        <v>282</v>
      </c>
      <c r="D56" s="157" t="s">
        <v>283</v>
      </c>
      <c r="E56" s="142" t="s">
        <v>38</v>
      </c>
      <c r="F56" s="143" t="s">
        <v>93</v>
      </c>
      <c r="G56" s="146"/>
      <c r="H56" s="145"/>
      <c r="I56" s="149"/>
    </row>
    <row r="57" spans="1:9" ht="15">
      <c r="A57" s="345" t="s">
        <v>226</v>
      </c>
      <c r="B57" s="361"/>
      <c r="C57" s="361"/>
      <c r="D57" s="361"/>
      <c r="E57" s="361"/>
      <c r="F57" s="361"/>
      <c r="G57" s="361"/>
      <c r="H57" s="361"/>
      <c r="I57" s="362"/>
    </row>
    <row r="58" spans="1:9">
      <c r="A58" s="140" t="s">
        <v>227</v>
      </c>
      <c r="B58" s="141" t="s">
        <v>340</v>
      </c>
      <c r="C58" s="158" t="s">
        <v>325</v>
      </c>
      <c r="D58" s="141" t="s">
        <v>334</v>
      </c>
      <c r="E58" s="142" t="s">
        <v>38</v>
      </c>
      <c r="F58" s="143" t="s">
        <v>93</v>
      </c>
      <c r="G58" s="146"/>
      <c r="H58" s="145"/>
      <c r="I58" s="149"/>
    </row>
    <row r="59" spans="1:9">
      <c r="A59" s="140" t="s">
        <v>228</v>
      </c>
      <c r="B59" s="141" t="s">
        <v>340</v>
      </c>
      <c r="C59" s="158" t="s">
        <v>326</v>
      </c>
      <c r="D59" s="141" t="s">
        <v>333</v>
      </c>
      <c r="E59" s="142" t="s">
        <v>38</v>
      </c>
      <c r="F59" s="143" t="s">
        <v>93</v>
      </c>
      <c r="G59" s="146"/>
      <c r="H59" s="145"/>
      <c r="I59" s="149"/>
    </row>
    <row r="60" spans="1:9">
      <c r="A60" s="140" t="s">
        <v>229</v>
      </c>
      <c r="B60" s="141" t="s">
        <v>340</v>
      </c>
      <c r="C60" s="158" t="s">
        <v>327</v>
      </c>
      <c r="D60" s="141" t="s">
        <v>332</v>
      </c>
      <c r="E60" s="142" t="s">
        <v>38</v>
      </c>
      <c r="F60" s="143" t="s">
        <v>93</v>
      </c>
      <c r="G60" s="146"/>
      <c r="H60" s="145"/>
      <c r="I60" s="149"/>
    </row>
    <row r="61" spans="1:9">
      <c r="A61" s="140" t="s">
        <v>230</v>
      </c>
      <c r="B61" s="141" t="s">
        <v>340</v>
      </c>
      <c r="C61" s="158" t="s">
        <v>328</v>
      </c>
      <c r="D61" s="141" t="s">
        <v>331</v>
      </c>
      <c r="E61" s="142" t="s">
        <v>38</v>
      </c>
      <c r="F61" s="143" t="s">
        <v>93</v>
      </c>
      <c r="G61" s="146"/>
      <c r="H61" s="145"/>
      <c r="I61" s="149"/>
    </row>
    <row r="62" spans="1:9" ht="63.75">
      <c r="A62" s="140" t="s">
        <v>231</v>
      </c>
      <c r="B62" s="141" t="s">
        <v>340</v>
      </c>
      <c r="C62" s="141" t="s">
        <v>329</v>
      </c>
      <c r="D62" s="141" t="s">
        <v>330</v>
      </c>
      <c r="E62" s="142" t="s">
        <v>38</v>
      </c>
      <c r="F62" s="143" t="s">
        <v>93</v>
      </c>
      <c r="G62" s="146"/>
      <c r="H62" s="145"/>
      <c r="I62" s="146"/>
    </row>
    <row r="63" spans="1:9" ht="15">
      <c r="A63" s="345" t="s">
        <v>232</v>
      </c>
      <c r="B63" s="361"/>
      <c r="C63" s="361"/>
      <c r="D63" s="361"/>
      <c r="E63" s="361"/>
      <c r="F63" s="361"/>
      <c r="G63" s="361"/>
      <c r="H63" s="361"/>
      <c r="I63" s="362"/>
    </row>
    <row r="64" spans="1:9">
      <c r="A64" s="140" t="s">
        <v>635</v>
      </c>
      <c r="B64" s="141" t="s">
        <v>341</v>
      </c>
      <c r="C64" s="141" t="s">
        <v>335</v>
      </c>
      <c r="D64" s="141" t="s">
        <v>339</v>
      </c>
      <c r="E64" s="142" t="s">
        <v>38</v>
      </c>
      <c r="F64" s="143" t="s">
        <v>93</v>
      </c>
      <c r="G64" s="146"/>
      <c r="H64" s="145"/>
      <c r="I64" s="149"/>
    </row>
    <row r="65" spans="1:9">
      <c r="A65" s="140" t="s">
        <v>636</v>
      </c>
      <c r="B65" s="141" t="s">
        <v>341</v>
      </c>
      <c r="C65" s="141" t="s">
        <v>336</v>
      </c>
      <c r="D65" s="141" t="s">
        <v>332</v>
      </c>
      <c r="E65" s="142" t="s">
        <v>38</v>
      </c>
      <c r="F65" s="143" t="s">
        <v>93</v>
      </c>
      <c r="G65" s="146"/>
      <c r="H65" s="145"/>
      <c r="I65" s="149"/>
    </row>
    <row r="66" spans="1:9">
      <c r="A66" s="140" t="s">
        <v>637</v>
      </c>
      <c r="B66" s="141" t="s">
        <v>341</v>
      </c>
      <c r="C66" s="141" t="s">
        <v>337</v>
      </c>
      <c r="D66" s="141" t="s">
        <v>331</v>
      </c>
      <c r="E66" s="142" t="s">
        <v>38</v>
      </c>
      <c r="F66" s="143" t="s">
        <v>93</v>
      </c>
      <c r="G66" s="146"/>
      <c r="H66" s="145"/>
      <c r="I66" s="149"/>
    </row>
    <row r="67" spans="1:9" ht="63.75">
      <c r="A67" s="140" t="s">
        <v>638</v>
      </c>
      <c r="B67" s="141" t="s">
        <v>341</v>
      </c>
      <c r="C67" s="141" t="s">
        <v>338</v>
      </c>
      <c r="D67" s="141" t="s">
        <v>330</v>
      </c>
      <c r="E67" s="142" t="s">
        <v>38</v>
      </c>
      <c r="F67" s="143" t="s">
        <v>93</v>
      </c>
      <c r="G67" s="146"/>
      <c r="H67" s="145"/>
      <c r="I67" s="149"/>
    </row>
    <row r="68" spans="1:9" ht="25.5">
      <c r="A68" s="140" t="s">
        <v>639</v>
      </c>
      <c r="B68" s="141" t="s">
        <v>341</v>
      </c>
      <c r="C68" s="159" t="s">
        <v>652</v>
      </c>
      <c r="D68" s="141" t="s">
        <v>653</v>
      </c>
      <c r="E68" s="142" t="s">
        <v>380</v>
      </c>
      <c r="F68" s="143" t="s">
        <v>93</v>
      </c>
      <c r="G68" s="146"/>
      <c r="H68" s="145"/>
      <c r="I68" s="167" t="s">
        <v>808</v>
      </c>
    </row>
    <row r="69" spans="1:9" s="170" customFormat="1">
      <c r="A69" s="140" t="s">
        <v>640</v>
      </c>
      <c r="B69" s="141" t="s">
        <v>415</v>
      </c>
      <c r="C69" s="187" t="s">
        <v>823</v>
      </c>
      <c r="D69" s="50" t="s">
        <v>824</v>
      </c>
      <c r="E69" s="142" t="s">
        <v>38</v>
      </c>
      <c r="F69" s="4" t="s">
        <v>93</v>
      </c>
      <c r="G69" s="146"/>
      <c r="H69" s="145"/>
      <c r="I69" s="149"/>
    </row>
    <row r="70" spans="1:9">
      <c r="A70" s="140" t="s">
        <v>641</v>
      </c>
      <c r="B70" s="141" t="s">
        <v>415</v>
      </c>
      <c r="C70" s="159" t="s">
        <v>342</v>
      </c>
      <c r="D70" s="141" t="s">
        <v>354</v>
      </c>
      <c r="E70" s="142" t="s">
        <v>38</v>
      </c>
      <c r="F70" s="143" t="s">
        <v>93</v>
      </c>
      <c r="G70" s="146"/>
      <c r="H70" s="145"/>
      <c r="I70" s="149"/>
    </row>
    <row r="71" spans="1:9">
      <c r="A71" s="140" t="s">
        <v>642</v>
      </c>
      <c r="B71" s="141" t="s">
        <v>415</v>
      </c>
      <c r="C71" s="150" t="s">
        <v>343</v>
      </c>
      <c r="D71" s="141" t="s">
        <v>355</v>
      </c>
      <c r="E71" s="142" t="s">
        <v>38</v>
      </c>
      <c r="F71" s="143" t="s">
        <v>95</v>
      </c>
      <c r="G71" s="146"/>
      <c r="H71" s="145"/>
      <c r="I71" s="149"/>
    </row>
    <row r="72" spans="1:9">
      <c r="A72" s="140" t="s">
        <v>643</v>
      </c>
      <c r="B72" s="141" t="s">
        <v>415</v>
      </c>
      <c r="C72" s="141" t="s">
        <v>344</v>
      </c>
      <c r="D72" s="141" t="s">
        <v>356</v>
      </c>
      <c r="E72" s="142" t="s">
        <v>38</v>
      </c>
      <c r="F72" s="143" t="s">
        <v>95</v>
      </c>
      <c r="G72" s="146"/>
      <c r="H72" s="145"/>
      <c r="I72" s="149"/>
    </row>
    <row r="73" spans="1:9">
      <c r="A73" s="140" t="s">
        <v>644</v>
      </c>
      <c r="B73" s="141" t="s">
        <v>415</v>
      </c>
      <c r="C73" s="141" t="s">
        <v>345</v>
      </c>
      <c r="D73" s="141" t="s">
        <v>357</v>
      </c>
      <c r="E73" s="142" t="s">
        <v>38</v>
      </c>
      <c r="F73" s="143" t="s">
        <v>95</v>
      </c>
      <c r="G73" s="146"/>
      <c r="H73" s="145"/>
      <c r="I73" s="149"/>
    </row>
    <row r="74" spans="1:9">
      <c r="A74" s="140" t="s">
        <v>645</v>
      </c>
      <c r="B74" s="141" t="s">
        <v>415</v>
      </c>
      <c r="C74" s="141" t="s">
        <v>346</v>
      </c>
      <c r="D74" s="141" t="s">
        <v>358</v>
      </c>
      <c r="E74" s="142" t="s">
        <v>38</v>
      </c>
      <c r="F74" s="143" t="s">
        <v>93</v>
      </c>
      <c r="G74" s="146"/>
      <c r="H74" s="145"/>
      <c r="I74" s="149"/>
    </row>
    <row r="75" spans="1:9">
      <c r="A75" s="140" t="s">
        <v>646</v>
      </c>
      <c r="B75" s="141" t="s">
        <v>415</v>
      </c>
      <c r="C75" s="141" t="s">
        <v>347</v>
      </c>
      <c r="D75" s="141" t="s">
        <v>359</v>
      </c>
      <c r="E75" s="142" t="s">
        <v>38</v>
      </c>
      <c r="F75" s="143" t="s">
        <v>93</v>
      </c>
      <c r="G75" s="146"/>
      <c r="H75" s="145"/>
      <c r="I75" s="149"/>
    </row>
    <row r="76" spans="1:9" ht="78.75" customHeight="1">
      <c r="A76" s="140" t="s">
        <v>647</v>
      </c>
      <c r="B76" s="141" t="s">
        <v>415</v>
      </c>
      <c r="C76" s="141" t="s">
        <v>348</v>
      </c>
      <c r="D76" s="141" t="s">
        <v>360</v>
      </c>
      <c r="E76" s="142" t="s">
        <v>38</v>
      </c>
      <c r="F76" s="143" t="s">
        <v>93</v>
      </c>
      <c r="G76" s="146"/>
      <c r="H76" s="145"/>
      <c r="I76" s="160"/>
    </row>
    <row r="77" spans="1:9" ht="90">
      <c r="A77" s="140" t="s">
        <v>648</v>
      </c>
      <c r="B77" s="141" t="s">
        <v>415</v>
      </c>
      <c r="C77" s="141" t="s">
        <v>349</v>
      </c>
      <c r="D77" s="141" t="s">
        <v>361</v>
      </c>
      <c r="E77" s="142" t="s">
        <v>38</v>
      </c>
      <c r="F77" s="143" t="s">
        <v>93</v>
      </c>
      <c r="G77" s="146"/>
      <c r="H77" s="145"/>
      <c r="I77" s="96" t="s">
        <v>826</v>
      </c>
    </row>
    <row r="78" spans="1:9">
      <c r="A78" s="140" t="s">
        <v>649</v>
      </c>
      <c r="B78" s="141" t="s">
        <v>415</v>
      </c>
      <c r="C78" s="141" t="s">
        <v>350</v>
      </c>
      <c r="D78" s="141" t="s">
        <v>362</v>
      </c>
      <c r="E78" s="142" t="s">
        <v>38</v>
      </c>
      <c r="F78" s="143" t="s">
        <v>93</v>
      </c>
      <c r="G78" s="146"/>
      <c r="H78" s="145"/>
      <c r="I78" s="149"/>
    </row>
    <row r="79" spans="1:9">
      <c r="A79" s="140" t="s">
        <v>650</v>
      </c>
      <c r="B79" s="141" t="s">
        <v>415</v>
      </c>
      <c r="C79" s="141" t="s">
        <v>351</v>
      </c>
      <c r="D79" s="141" t="s">
        <v>363</v>
      </c>
      <c r="E79" s="142" t="s">
        <v>38</v>
      </c>
      <c r="F79" s="143" t="s">
        <v>93</v>
      </c>
      <c r="G79" s="146"/>
      <c r="H79" s="145"/>
      <c r="I79" s="149"/>
    </row>
    <row r="80" spans="1:9">
      <c r="A80" s="140" t="s">
        <v>651</v>
      </c>
      <c r="B80" s="141" t="s">
        <v>415</v>
      </c>
      <c r="C80" s="141" t="s">
        <v>352</v>
      </c>
      <c r="D80" s="141" t="s">
        <v>364</v>
      </c>
      <c r="E80" s="142" t="s">
        <v>38</v>
      </c>
      <c r="F80" s="143" t="s">
        <v>93</v>
      </c>
      <c r="G80" s="146"/>
      <c r="H80" s="145"/>
      <c r="I80" s="160"/>
    </row>
    <row r="81" spans="1:9" ht="82.5" customHeight="1">
      <c r="A81" s="140" t="s">
        <v>822</v>
      </c>
      <c r="B81" s="141" t="s">
        <v>415</v>
      </c>
      <c r="C81" s="141" t="s">
        <v>353</v>
      </c>
      <c r="D81" s="141" t="s">
        <v>365</v>
      </c>
      <c r="E81" s="142" t="s">
        <v>38</v>
      </c>
      <c r="F81" s="143" t="s">
        <v>93</v>
      </c>
      <c r="G81" s="146"/>
      <c r="H81" s="145"/>
      <c r="I81" s="96" t="s">
        <v>827</v>
      </c>
    </row>
    <row r="82" spans="1:9" ht="15">
      <c r="A82" s="161" t="s">
        <v>233</v>
      </c>
      <c r="B82" s="162"/>
      <c r="C82" s="162"/>
      <c r="D82" s="162"/>
      <c r="E82" s="162"/>
      <c r="F82" s="162"/>
      <c r="G82" s="162"/>
      <c r="H82" s="162"/>
      <c r="I82" s="163"/>
    </row>
    <row r="83" spans="1:9">
      <c r="A83" s="140" t="s">
        <v>499</v>
      </c>
      <c r="B83" s="141" t="s">
        <v>413</v>
      </c>
      <c r="C83" s="141" t="s">
        <v>366</v>
      </c>
      <c r="D83" s="141" t="s">
        <v>375</v>
      </c>
      <c r="E83" s="142" t="s">
        <v>38</v>
      </c>
      <c r="F83" s="143" t="s">
        <v>95</v>
      </c>
      <c r="G83" s="146"/>
      <c r="H83" s="145"/>
      <c r="I83" s="146" t="s">
        <v>802</v>
      </c>
    </row>
    <row r="84" spans="1:9">
      <c r="A84" s="140" t="s">
        <v>500</v>
      </c>
      <c r="B84" s="141" t="s">
        <v>413</v>
      </c>
      <c r="C84" s="141" t="s">
        <v>367</v>
      </c>
      <c r="D84" s="141" t="s">
        <v>374</v>
      </c>
      <c r="E84" s="142" t="s">
        <v>38</v>
      </c>
      <c r="F84" s="143" t="s">
        <v>95</v>
      </c>
      <c r="G84" s="146"/>
      <c r="H84" s="145"/>
      <c r="I84" s="146" t="s">
        <v>802</v>
      </c>
    </row>
    <row r="85" spans="1:9">
      <c r="A85" s="140" t="s">
        <v>501</v>
      </c>
      <c r="B85" s="141" t="s">
        <v>413</v>
      </c>
      <c r="C85" s="141" t="s">
        <v>368</v>
      </c>
      <c r="D85" s="141" t="s">
        <v>373</v>
      </c>
      <c r="E85" s="142" t="s">
        <v>38</v>
      </c>
      <c r="F85" s="143" t="s">
        <v>95</v>
      </c>
      <c r="G85" s="146"/>
      <c r="H85" s="145"/>
      <c r="I85" s="146" t="s">
        <v>802</v>
      </c>
    </row>
    <row r="86" spans="1:9">
      <c r="A86" s="140" t="s">
        <v>502</v>
      </c>
      <c r="B86" s="141" t="s">
        <v>413</v>
      </c>
      <c r="C86" s="141" t="s">
        <v>369</v>
      </c>
      <c r="D86" s="141" t="s">
        <v>372</v>
      </c>
      <c r="E86" s="142" t="s">
        <v>38</v>
      </c>
      <c r="F86" s="143" t="s">
        <v>95</v>
      </c>
      <c r="G86" s="146"/>
      <c r="H86" s="145"/>
      <c r="I86" s="146" t="s">
        <v>802</v>
      </c>
    </row>
    <row r="87" spans="1:9" ht="63.75">
      <c r="A87" s="140" t="s">
        <v>503</v>
      </c>
      <c r="B87" s="141" t="s">
        <v>413</v>
      </c>
      <c r="C87" s="141" t="s">
        <v>370</v>
      </c>
      <c r="D87" s="141" t="s">
        <v>371</v>
      </c>
      <c r="E87" s="142" t="s">
        <v>38</v>
      </c>
      <c r="F87" s="143" t="s">
        <v>95</v>
      </c>
      <c r="G87" s="146"/>
      <c r="H87" s="145"/>
      <c r="I87" s="146" t="s">
        <v>802</v>
      </c>
    </row>
    <row r="88" spans="1:9" ht="25.5">
      <c r="A88" s="140" t="s">
        <v>504</v>
      </c>
      <c r="B88" s="141" t="s">
        <v>567</v>
      </c>
      <c r="C88" s="141" t="s">
        <v>568</v>
      </c>
      <c r="D88" s="141" t="s">
        <v>569</v>
      </c>
      <c r="E88" s="142" t="s">
        <v>380</v>
      </c>
      <c r="F88" s="143" t="s">
        <v>95</v>
      </c>
      <c r="G88" s="146"/>
      <c r="H88" s="145"/>
      <c r="I88" s="146" t="s">
        <v>802</v>
      </c>
    </row>
    <row r="89" spans="1:9" ht="25.5">
      <c r="A89" s="140" t="s">
        <v>505</v>
      </c>
      <c r="B89" s="141" t="s">
        <v>572</v>
      </c>
      <c r="C89" s="141" t="s">
        <v>570</v>
      </c>
      <c r="D89" s="141" t="s">
        <v>571</v>
      </c>
      <c r="E89" s="142" t="s">
        <v>380</v>
      </c>
      <c r="F89" s="143" t="s">
        <v>95</v>
      </c>
      <c r="G89" s="146"/>
      <c r="H89" s="145"/>
      <c r="I89" s="146" t="s">
        <v>802</v>
      </c>
    </row>
    <row r="90" spans="1:9" ht="15">
      <c r="A90" s="345" t="s">
        <v>477</v>
      </c>
      <c r="B90" s="346"/>
      <c r="C90" s="346"/>
      <c r="D90" s="346"/>
      <c r="E90" s="346"/>
      <c r="F90" s="346"/>
      <c r="G90" s="346"/>
      <c r="H90" s="346"/>
      <c r="I90" s="347"/>
    </row>
    <row r="91" spans="1:9">
      <c r="A91" s="140" t="s">
        <v>498</v>
      </c>
      <c r="B91" s="141" t="s">
        <v>573</v>
      </c>
      <c r="C91" s="141" t="s">
        <v>523</v>
      </c>
      <c r="D91" s="141" t="s">
        <v>462</v>
      </c>
      <c r="E91" s="142" t="s">
        <v>38</v>
      </c>
      <c r="F91" s="143" t="s">
        <v>93</v>
      </c>
      <c r="G91" s="146"/>
      <c r="H91" s="145"/>
      <c r="I91" s="167" t="s">
        <v>810</v>
      </c>
    </row>
    <row r="92" spans="1:9">
      <c r="A92" s="140" t="s">
        <v>506</v>
      </c>
      <c r="B92" s="141" t="s">
        <v>573</v>
      </c>
      <c r="C92" s="141" t="s">
        <v>524</v>
      </c>
      <c r="D92" s="141" t="s">
        <v>525</v>
      </c>
      <c r="E92" s="142" t="s">
        <v>38</v>
      </c>
      <c r="F92" s="143" t="s">
        <v>93</v>
      </c>
      <c r="G92" s="146"/>
      <c r="H92" s="145"/>
      <c r="I92" s="149"/>
    </row>
    <row r="93" spans="1:9">
      <c r="A93" s="140" t="s">
        <v>507</v>
      </c>
      <c r="B93" s="141" t="s">
        <v>573</v>
      </c>
      <c r="C93" s="141" t="s">
        <v>526</v>
      </c>
      <c r="D93" s="141" t="s">
        <v>537</v>
      </c>
      <c r="E93" s="142" t="s">
        <v>38</v>
      </c>
      <c r="F93" s="143" t="s">
        <v>93</v>
      </c>
      <c r="G93" s="146"/>
      <c r="H93" s="145"/>
      <c r="I93" s="149"/>
    </row>
    <row r="94" spans="1:9">
      <c r="A94" s="140" t="s">
        <v>508</v>
      </c>
      <c r="B94" s="141" t="s">
        <v>573</v>
      </c>
      <c r="C94" s="141" t="s">
        <v>527</v>
      </c>
      <c r="D94" s="141" t="s">
        <v>536</v>
      </c>
      <c r="E94" s="142" t="s">
        <v>38</v>
      </c>
      <c r="F94" s="143" t="s">
        <v>93</v>
      </c>
      <c r="G94" s="146"/>
      <c r="H94" s="145"/>
      <c r="I94" s="149"/>
    </row>
    <row r="95" spans="1:9">
      <c r="A95" s="140" t="s">
        <v>509</v>
      </c>
      <c r="B95" s="141" t="s">
        <v>573</v>
      </c>
      <c r="C95" s="141" t="s">
        <v>528</v>
      </c>
      <c r="D95" s="141" t="s">
        <v>535</v>
      </c>
      <c r="E95" s="142" t="s">
        <v>38</v>
      </c>
      <c r="F95" s="143" t="s">
        <v>93</v>
      </c>
      <c r="G95" s="146"/>
      <c r="H95" s="145"/>
      <c r="I95" s="149"/>
    </row>
    <row r="96" spans="1:9">
      <c r="A96" s="140" t="s">
        <v>510</v>
      </c>
      <c r="B96" s="141" t="s">
        <v>573</v>
      </c>
      <c r="C96" s="141" t="s">
        <v>529</v>
      </c>
      <c r="D96" s="141" t="s">
        <v>534</v>
      </c>
      <c r="E96" s="142" t="s">
        <v>38</v>
      </c>
      <c r="F96" s="143" t="s">
        <v>93</v>
      </c>
      <c r="G96" s="146"/>
      <c r="H96" s="145"/>
      <c r="I96" s="149"/>
    </row>
    <row r="97" spans="1:9" ht="38.25">
      <c r="A97" s="140" t="s">
        <v>511</v>
      </c>
      <c r="B97" s="141" t="s">
        <v>573</v>
      </c>
      <c r="C97" s="141" t="s">
        <v>530</v>
      </c>
      <c r="D97" s="141" t="s">
        <v>533</v>
      </c>
      <c r="E97" s="142" t="s">
        <v>38</v>
      </c>
      <c r="F97" s="143" t="s">
        <v>815</v>
      </c>
      <c r="G97" s="146"/>
      <c r="H97" s="145"/>
      <c r="I97" s="11" t="s">
        <v>817</v>
      </c>
    </row>
    <row r="98" spans="1:9" ht="38.25">
      <c r="A98" s="140" t="s">
        <v>512</v>
      </c>
      <c r="B98" s="141" t="s">
        <v>573</v>
      </c>
      <c r="C98" s="141" t="s">
        <v>531</v>
      </c>
      <c r="D98" s="141" t="s">
        <v>532</v>
      </c>
      <c r="E98" s="142" t="s">
        <v>38</v>
      </c>
      <c r="F98" s="143" t="s">
        <v>815</v>
      </c>
      <c r="G98" s="146"/>
      <c r="H98" s="145"/>
      <c r="I98" s="11" t="s">
        <v>817</v>
      </c>
    </row>
    <row r="99" spans="1:9" ht="38.25">
      <c r="A99" s="140" t="s">
        <v>513</v>
      </c>
      <c r="B99" s="141" t="s">
        <v>573</v>
      </c>
      <c r="C99" s="141" t="s">
        <v>538</v>
      </c>
      <c r="D99" s="141" t="s">
        <v>539</v>
      </c>
      <c r="E99" s="142" t="s">
        <v>38</v>
      </c>
      <c r="F99" s="143" t="s">
        <v>815</v>
      </c>
      <c r="G99" s="146"/>
      <c r="H99" s="145"/>
      <c r="I99" s="11" t="s">
        <v>817</v>
      </c>
    </row>
    <row r="100" spans="1:9">
      <c r="A100" s="140" t="s">
        <v>514</v>
      </c>
      <c r="B100" s="141" t="s">
        <v>573</v>
      </c>
      <c r="C100" s="141" t="s">
        <v>574</v>
      </c>
      <c r="D100" s="150" t="s">
        <v>575</v>
      </c>
      <c r="E100" s="142" t="s">
        <v>38</v>
      </c>
      <c r="F100" s="143" t="s">
        <v>95</v>
      </c>
      <c r="G100" s="146"/>
      <c r="H100" s="145"/>
      <c r="I100" s="11" t="s">
        <v>811</v>
      </c>
    </row>
    <row r="101" spans="1:9" ht="15" customHeight="1">
      <c r="A101" s="345" t="s">
        <v>240</v>
      </c>
      <c r="B101" s="346"/>
      <c r="C101" s="346"/>
      <c r="D101" s="346"/>
      <c r="E101" s="346"/>
      <c r="F101" s="346"/>
      <c r="G101" s="346"/>
      <c r="H101" s="346"/>
      <c r="I101" s="347"/>
    </row>
    <row r="102" spans="1:9" ht="25.5">
      <c r="A102" s="140" t="s">
        <v>478</v>
      </c>
      <c r="B102" s="141" t="s">
        <v>414</v>
      </c>
      <c r="C102" s="141" t="s">
        <v>376</v>
      </c>
      <c r="D102" s="141" t="s">
        <v>411</v>
      </c>
      <c r="E102" s="142" t="s">
        <v>38</v>
      </c>
      <c r="F102" s="143" t="s">
        <v>95</v>
      </c>
      <c r="G102" s="146"/>
      <c r="H102" s="145"/>
      <c r="I102" s="146" t="s">
        <v>795</v>
      </c>
    </row>
    <row r="103" spans="1:9" ht="25.5">
      <c r="A103" s="140" t="s">
        <v>479</v>
      </c>
      <c r="B103" s="141" t="s">
        <v>414</v>
      </c>
      <c r="C103" s="164" t="s">
        <v>377</v>
      </c>
      <c r="D103" s="141" t="s">
        <v>411</v>
      </c>
      <c r="E103" s="142" t="s">
        <v>38</v>
      </c>
      <c r="F103" s="143" t="s">
        <v>95</v>
      </c>
      <c r="G103" s="146"/>
      <c r="H103" s="145"/>
      <c r="I103" s="146" t="s">
        <v>795</v>
      </c>
    </row>
    <row r="104" spans="1:9" ht="25.5">
      <c r="A104" s="140" t="s">
        <v>480</v>
      </c>
      <c r="B104" s="141" t="s">
        <v>414</v>
      </c>
      <c r="C104" s="164" t="s">
        <v>378</v>
      </c>
      <c r="D104" s="141" t="s">
        <v>411</v>
      </c>
      <c r="E104" s="142" t="s">
        <v>38</v>
      </c>
      <c r="F104" s="143" t="s">
        <v>95</v>
      </c>
      <c r="G104" s="146"/>
      <c r="H104" s="145"/>
      <c r="I104" s="146" t="s">
        <v>795</v>
      </c>
    </row>
    <row r="105" spans="1:9" ht="25.5">
      <c r="A105" s="140" t="s">
        <v>481</v>
      </c>
      <c r="B105" s="141" t="s">
        <v>414</v>
      </c>
      <c r="C105" s="164" t="s">
        <v>379</v>
      </c>
      <c r="D105" s="141" t="s">
        <v>411</v>
      </c>
      <c r="E105" s="142" t="s">
        <v>38</v>
      </c>
      <c r="F105" s="143" t="s">
        <v>95</v>
      </c>
      <c r="G105" s="146"/>
      <c r="H105" s="145"/>
      <c r="I105" s="146" t="s">
        <v>795</v>
      </c>
    </row>
    <row r="106" spans="1:9">
      <c r="A106" s="140" t="s">
        <v>482</v>
      </c>
      <c r="B106" s="141" t="s">
        <v>458</v>
      </c>
      <c r="C106" s="150" t="s">
        <v>443</v>
      </c>
      <c r="D106" s="141" t="s">
        <v>459</v>
      </c>
      <c r="E106" s="142" t="s">
        <v>38</v>
      </c>
      <c r="F106" s="143" t="s">
        <v>95</v>
      </c>
      <c r="G106" s="146"/>
      <c r="H106" s="145"/>
      <c r="I106" s="146" t="s">
        <v>795</v>
      </c>
    </row>
    <row r="107" spans="1:9">
      <c r="A107" s="140" t="s">
        <v>483</v>
      </c>
      <c r="B107" s="141" t="s">
        <v>458</v>
      </c>
      <c r="C107" s="141" t="s">
        <v>460</v>
      </c>
      <c r="D107" s="141" t="s">
        <v>461</v>
      </c>
      <c r="E107" s="142" t="s">
        <v>38</v>
      </c>
      <c r="F107" s="143" t="s">
        <v>95</v>
      </c>
      <c r="G107" s="146"/>
      <c r="H107" s="145"/>
      <c r="I107" s="146" t="s">
        <v>795</v>
      </c>
    </row>
    <row r="108" spans="1:9">
      <c r="A108" s="140" t="s">
        <v>484</v>
      </c>
      <c r="B108" s="141" t="s">
        <v>458</v>
      </c>
      <c r="C108" s="150" t="s">
        <v>444</v>
      </c>
      <c r="D108" s="141" t="s">
        <v>462</v>
      </c>
      <c r="E108" s="142" t="s">
        <v>38</v>
      </c>
      <c r="F108" s="143" t="s">
        <v>95</v>
      </c>
      <c r="G108" s="146"/>
      <c r="H108" s="145"/>
      <c r="I108" s="146" t="s">
        <v>795</v>
      </c>
    </row>
    <row r="109" spans="1:9">
      <c r="A109" s="140" t="s">
        <v>485</v>
      </c>
      <c r="B109" s="141" t="s">
        <v>458</v>
      </c>
      <c r="C109" s="141" t="s">
        <v>445</v>
      </c>
      <c r="D109" s="141" t="s">
        <v>463</v>
      </c>
      <c r="E109" s="142" t="s">
        <v>38</v>
      </c>
      <c r="F109" s="143" t="s">
        <v>95</v>
      </c>
      <c r="G109" s="146"/>
      <c r="H109" s="145"/>
      <c r="I109" s="146" t="s">
        <v>795</v>
      </c>
    </row>
    <row r="110" spans="1:9" ht="14.25" customHeight="1">
      <c r="A110" s="140" t="s">
        <v>486</v>
      </c>
      <c r="B110" s="141" t="s">
        <v>458</v>
      </c>
      <c r="C110" s="141" t="s">
        <v>446</v>
      </c>
      <c r="D110" s="141" t="s">
        <v>464</v>
      </c>
      <c r="E110" s="142" t="s">
        <v>38</v>
      </c>
      <c r="F110" s="143" t="s">
        <v>95</v>
      </c>
      <c r="G110" s="146"/>
      <c r="H110" s="145"/>
      <c r="I110" s="146" t="s">
        <v>795</v>
      </c>
    </row>
    <row r="111" spans="1:9" ht="16.5" customHeight="1">
      <c r="A111" s="140" t="s">
        <v>487</v>
      </c>
      <c r="B111" s="141" t="s">
        <v>458</v>
      </c>
      <c r="C111" s="141" t="s">
        <v>447</v>
      </c>
      <c r="D111" s="141" t="s">
        <v>465</v>
      </c>
      <c r="E111" s="142" t="s">
        <v>38</v>
      </c>
      <c r="F111" s="143" t="s">
        <v>95</v>
      </c>
      <c r="G111" s="146"/>
      <c r="H111" s="145"/>
      <c r="I111" s="146" t="s">
        <v>795</v>
      </c>
    </row>
    <row r="112" spans="1:9" ht="216" customHeight="1">
      <c r="A112" s="140" t="s">
        <v>488</v>
      </c>
      <c r="B112" s="141" t="s">
        <v>458</v>
      </c>
      <c r="C112" s="150" t="s">
        <v>448</v>
      </c>
      <c r="D112" s="141" t="s">
        <v>466</v>
      </c>
      <c r="E112" s="142" t="s">
        <v>38</v>
      </c>
      <c r="F112" s="143" t="s">
        <v>95</v>
      </c>
      <c r="G112" s="146"/>
      <c r="H112" s="145"/>
      <c r="I112" s="146" t="s">
        <v>795</v>
      </c>
    </row>
    <row r="113" spans="1:9">
      <c r="A113" s="140" t="s">
        <v>489</v>
      </c>
      <c r="B113" s="141" t="s">
        <v>458</v>
      </c>
      <c r="C113" s="150" t="s">
        <v>449</v>
      </c>
      <c r="D113" s="141" t="s">
        <v>467</v>
      </c>
      <c r="E113" s="142" t="s">
        <v>38</v>
      </c>
      <c r="F113" s="143" t="s">
        <v>95</v>
      </c>
      <c r="G113" s="146"/>
      <c r="H113" s="145"/>
      <c r="I113" s="146" t="s">
        <v>795</v>
      </c>
    </row>
    <row r="114" spans="1:9">
      <c r="A114" s="140" t="s">
        <v>490</v>
      </c>
      <c r="B114" s="141" t="s">
        <v>458</v>
      </c>
      <c r="C114" s="150" t="s">
        <v>450</v>
      </c>
      <c r="D114" s="141" t="s">
        <v>468</v>
      </c>
      <c r="E114" s="142" t="s">
        <v>38</v>
      </c>
      <c r="F114" s="143" t="s">
        <v>95</v>
      </c>
      <c r="G114" s="146"/>
      <c r="H114" s="145"/>
      <c r="I114" s="146" t="s">
        <v>795</v>
      </c>
    </row>
    <row r="115" spans="1:9">
      <c r="A115" s="140" t="s">
        <v>491</v>
      </c>
      <c r="B115" s="141" t="s">
        <v>458</v>
      </c>
      <c r="C115" s="150" t="s">
        <v>451</v>
      </c>
      <c r="D115" s="141" t="s">
        <v>469</v>
      </c>
      <c r="E115" s="142" t="s">
        <v>38</v>
      </c>
      <c r="F115" s="143" t="s">
        <v>95</v>
      </c>
      <c r="G115" s="146"/>
      <c r="H115" s="145"/>
      <c r="I115" s="146" t="s">
        <v>795</v>
      </c>
    </row>
    <row r="116" spans="1:9">
      <c r="A116" s="140" t="s">
        <v>492</v>
      </c>
      <c r="B116" s="141" t="s">
        <v>458</v>
      </c>
      <c r="C116" s="150" t="s">
        <v>452</v>
      </c>
      <c r="D116" s="141" t="s">
        <v>470</v>
      </c>
      <c r="E116" s="142" t="s">
        <v>38</v>
      </c>
      <c r="F116" s="143" t="s">
        <v>95</v>
      </c>
      <c r="G116" s="146"/>
      <c r="H116" s="145"/>
      <c r="I116" s="146" t="s">
        <v>795</v>
      </c>
    </row>
    <row r="117" spans="1:9">
      <c r="A117" s="140" t="s">
        <v>493</v>
      </c>
      <c r="B117" s="141" t="s">
        <v>458</v>
      </c>
      <c r="C117" s="150" t="s">
        <v>699</v>
      </c>
      <c r="D117" s="150" t="s">
        <v>700</v>
      </c>
      <c r="E117" s="142" t="s">
        <v>38</v>
      </c>
      <c r="F117" s="143" t="s">
        <v>95</v>
      </c>
      <c r="G117" s="146"/>
      <c r="H117" s="145"/>
      <c r="I117" s="146" t="s">
        <v>795</v>
      </c>
    </row>
    <row r="118" spans="1:9">
      <c r="A118" s="140" t="s">
        <v>494</v>
      </c>
      <c r="B118" s="141" t="s">
        <v>458</v>
      </c>
      <c r="C118" s="150" t="s">
        <v>453</v>
      </c>
      <c r="D118" s="141" t="s">
        <v>471</v>
      </c>
      <c r="E118" s="142" t="s">
        <v>38</v>
      </c>
      <c r="F118" s="143" t="s">
        <v>95</v>
      </c>
      <c r="G118" s="146"/>
      <c r="H118" s="145"/>
      <c r="I118" s="146" t="s">
        <v>795</v>
      </c>
    </row>
    <row r="119" spans="1:9">
      <c r="A119" s="140" t="s">
        <v>495</v>
      </c>
      <c r="B119" s="141" t="s">
        <v>458</v>
      </c>
      <c r="C119" s="152" t="s">
        <v>454</v>
      </c>
      <c r="D119" s="141" t="s">
        <v>472</v>
      </c>
      <c r="E119" s="142" t="s">
        <v>38</v>
      </c>
      <c r="F119" s="143" t="s">
        <v>95</v>
      </c>
      <c r="G119" s="146"/>
      <c r="H119" s="145"/>
      <c r="I119" s="146" t="s">
        <v>795</v>
      </c>
    </row>
    <row r="120" spans="1:9">
      <c r="A120" s="140" t="s">
        <v>496</v>
      </c>
      <c r="B120" s="141" t="s">
        <v>458</v>
      </c>
      <c r="C120" s="152" t="s">
        <v>455</v>
      </c>
      <c r="D120" s="141" t="s">
        <v>473</v>
      </c>
      <c r="E120" s="142" t="s">
        <v>38</v>
      </c>
      <c r="F120" s="143" t="s">
        <v>95</v>
      </c>
      <c r="G120" s="146"/>
      <c r="H120" s="145"/>
      <c r="I120" s="146" t="s">
        <v>795</v>
      </c>
    </row>
    <row r="121" spans="1:9">
      <c r="A121" s="140" t="s">
        <v>497</v>
      </c>
      <c r="B121" s="141" t="s">
        <v>458</v>
      </c>
      <c r="C121" s="152" t="s">
        <v>456</v>
      </c>
      <c r="D121" s="141" t="s">
        <v>474</v>
      </c>
      <c r="E121" s="142" t="s">
        <v>38</v>
      </c>
      <c r="F121" s="143" t="s">
        <v>95</v>
      </c>
      <c r="G121" s="146"/>
      <c r="H121" s="145"/>
      <c r="I121" s="146" t="s">
        <v>795</v>
      </c>
    </row>
    <row r="122" spans="1:9" ht="174.75" customHeight="1">
      <c r="A122" s="140" t="s">
        <v>701</v>
      </c>
      <c r="B122" s="141" t="s">
        <v>458</v>
      </c>
      <c r="C122" s="152" t="s">
        <v>457</v>
      </c>
      <c r="D122" s="141" t="s">
        <v>475</v>
      </c>
      <c r="E122" s="142" t="s">
        <v>38</v>
      </c>
      <c r="F122" s="143" t="s">
        <v>95</v>
      </c>
      <c r="G122" s="146"/>
      <c r="H122" s="145"/>
      <c r="I122" s="146" t="s">
        <v>795</v>
      </c>
    </row>
    <row r="123" spans="1:9" ht="15">
      <c r="A123" s="345" t="s">
        <v>576</v>
      </c>
      <c r="B123" s="346"/>
      <c r="C123" s="346"/>
      <c r="D123" s="346"/>
      <c r="E123" s="346"/>
      <c r="F123" s="346"/>
      <c r="G123" s="346"/>
      <c r="H123" s="346"/>
      <c r="I123" s="347"/>
    </row>
    <row r="124" spans="1:9" ht="38.25">
      <c r="A124" s="140" t="s">
        <v>577</v>
      </c>
      <c r="B124" s="141" t="s">
        <v>583</v>
      </c>
      <c r="C124" s="141" t="s">
        <v>585</v>
      </c>
      <c r="D124" s="141" t="s">
        <v>586</v>
      </c>
      <c r="E124" s="143" t="s">
        <v>38</v>
      </c>
      <c r="F124" s="143" t="s">
        <v>95</v>
      </c>
      <c r="G124" s="146"/>
      <c r="H124" s="145"/>
      <c r="I124" s="146" t="s">
        <v>803</v>
      </c>
    </row>
    <row r="125" spans="1:9">
      <c r="A125" s="140" t="s">
        <v>578</v>
      </c>
      <c r="B125" s="141" t="s">
        <v>583</v>
      </c>
      <c r="C125" s="141" t="s">
        <v>587</v>
      </c>
      <c r="D125" s="141" t="s">
        <v>586</v>
      </c>
      <c r="E125" s="143" t="s">
        <v>38</v>
      </c>
      <c r="F125" s="143" t="s">
        <v>95</v>
      </c>
      <c r="G125" s="146"/>
      <c r="H125" s="145"/>
      <c r="I125" s="146" t="s">
        <v>803</v>
      </c>
    </row>
    <row r="126" spans="1:9">
      <c r="A126" s="140" t="s">
        <v>579</v>
      </c>
      <c r="B126" s="141" t="s">
        <v>583</v>
      </c>
      <c r="C126" s="141" t="s">
        <v>588</v>
      </c>
      <c r="D126" s="141" t="s">
        <v>586</v>
      </c>
      <c r="E126" s="143" t="s">
        <v>38</v>
      </c>
      <c r="F126" s="143" t="s">
        <v>95</v>
      </c>
      <c r="G126" s="146"/>
      <c r="H126" s="145"/>
      <c r="I126" s="146" t="s">
        <v>803</v>
      </c>
    </row>
    <row r="127" spans="1:9">
      <c r="A127" s="140" t="s">
        <v>580</v>
      </c>
      <c r="B127" s="141" t="s">
        <v>584</v>
      </c>
      <c r="C127" s="141" t="s">
        <v>589</v>
      </c>
      <c r="D127" s="141" t="s">
        <v>586</v>
      </c>
      <c r="E127" s="143" t="s">
        <v>38</v>
      </c>
      <c r="F127" s="143" t="s">
        <v>95</v>
      </c>
      <c r="G127" s="146"/>
      <c r="H127" s="145"/>
      <c r="I127" s="146" t="s">
        <v>803</v>
      </c>
    </row>
    <row r="128" spans="1:9">
      <c r="A128" s="140" t="s">
        <v>581</v>
      </c>
      <c r="B128" s="141" t="s">
        <v>584</v>
      </c>
      <c r="C128" s="141" t="s">
        <v>590</v>
      </c>
      <c r="D128" s="141" t="s">
        <v>586</v>
      </c>
      <c r="E128" s="143" t="s">
        <v>38</v>
      </c>
      <c r="F128" s="143" t="s">
        <v>95</v>
      </c>
      <c r="G128" s="146"/>
      <c r="H128" s="145"/>
      <c r="I128" s="146" t="s">
        <v>803</v>
      </c>
    </row>
    <row r="129" spans="1:9" ht="25.5">
      <c r="A129" s="140" t="s">
        <v>582</v>
      </c>
      <c r="B129" s="141" t="s">
        <v>584</v>
      </c>
      <c r="C129" s="141" t="s">
        <v>591</v>
      </c>
      <c r="D129" s="141" t="s">
        <v>586</v>
      </c>
      <c r="E129" s="143" t="s">
        <v>38</v>
      </c>
      <c r="F129" s="143" t="s">
        <v>95</v>
      </c>
      <c r="G129" s="146"/>
      <c r="H129" s="145"/>
      <c r="I129" s="146" t="s">
        <v>803</v>
      </c>
    </row>
    <row r="130" spans="1:9" ht="15">
      <c r="A130" s="161" t="s">
        <v>608</v>
      </c>
      <c r="B130" s="162"/>
      <c r="C130" s="162"/>
      <c r="D130" s="162"/>
      <c r="E130" s="162"/>
      <c r="F130" s="162"/>
      <c r="G130" s="162"/>
      <c r="H130" s="162"/>
      <c r="I130" s="163"/>
    </row>
    <row r="131" spans="1:9">
      <c r="A131" s="165" t="s">
        <v>609</v>
      </c>
      <c r="B131" s="150" t="s">
        <v>615</v>
      </c>
      <c r="C131" s="150" t="s">
        <v>617</v>
      </c>
      <c r="D131" s="150" t="s">
        <v>618</v>
      </c>
      <c r="E131" s="143" t="s">
        <v>38</v>
      </c>
      <c r="F131" s="143" t="s">
        <v>93</v>
      </c>
      <c r="G131" s="146"/>
      <c r="H131" s="145"/>
      <c r="I131" s="149"/>
    </row>
    <row r="132" spans="1:9" ht="63.75">
      <c r="A132" s="165" t="s">
        <v>610</v>
      </c>
      <c r="B132" s="150" t="s">
        <v>615</v>
      </c>
      <c r="C132" s="150" t="s">
        <v>619</v>
      </c>
      <c r="D132" s="150" t="s">
        <v>620</v>
      </c>
      <c r="E132" s="143" t="s">
        <v>38</v>
      </c>
      <c r="F132" s="143" t="s">
        <v>93</v>
      </c>
      <c r="G132" s="146"/>
      <c r="H132" s="145"/>
      <c r="I132" s="149"/>
    </row>
    <row r="133" spans="1:9" ht="132.75">
      <c r="A133" s="165" t="s">
        <v>611</v>
      </c>
      <c r="B133" s="150" t="s">
        <v>615</v>
      </c>
      <c r="C133" s="150" t="s">
        <v>621</v>
      </c>
      <c r="D133" s="150" t="s">
        <v>622</v>
      </c>
      <c r="E133" s="143" t="s">
        <v>38</v>
      </c>
      <c r="F133" s="143" t="s">
        <v>93</v>
      </c>
      <c r="G133" s="146"/>
      <c r="H133" s="145"/>
      <c r="I133" s="168" t="s">
        <v>812</v>
      </c>
    </row>
    <row r="134" spans="1:9" ht="108">
      <c r="A134" s="165" t="s">
        <v>612</v>
      </c>
      <c r="B134" s="150" t="s">
        <v>615</v>
      </c>
      <c r="C134" s="150" t="s">
        <v>624</v>
      </c>
      <c r="D134" s="150" t="s">
        <v>623</v>
      </c>
      <c r="E134" s="143" t="s">
        <v>38</v>
      </c>
      <c r="F134" s="143" t="s">
        <v>93</v>
      </c>
      <c r="G134" s="146"/>
      <c r="H134" s="145"/>
      <c r="I134" s="168" t="s">
        <v>813</v>
      </c>
    </row>
    <row r="135" spans="1:9" ht="96">
      <c r="A135" s="165" t="s">
        <v>613</v>
      </c>
      <c r="B135" s="150" t="s">
        <v>615</v>
      </c>
      <c r="C135" s="150" t="s">
        <v>625</v>
      </c>
      <c r="D135" s="150" t="s">
        <v>626</v>
      </c>
      <c r="E135" s="143" t="s">
        <v>38</v>
      </c>
      <c r="F135" s="143" t="s">
        <v>93</v>
      </c>
      <c r="G135" s="146"/>
      <c r="H135" s="145"/>
      <c r="I135" s="168" t="s">
        <v>814</v>
      </c>
    </row>
    <row r="136" spans="1:9">
      <c r="A136" s="165" t="s">
        <v>614</v>
      </c>
      <c r="B136" s="150" t="s">
        <v>628</v>
      </c>
      <c r="C136" s="150" t="s">
        <v>629</v>
      </c>
      <c r="D136" s="150" t="s">
        <v>630</v>
      </c>
      <c r="E136" s="143" t="s">
        <v>38</v>
      </c>
      <c r="F136" s="143" t="s">
        <v>93</v>
      </c>
      <c r="G136" s="146"/>
      <c r="H136" s="145"/>
      <c r="I136" s="149"/>
    </row>
    <row r="137" spans="1:9">
      <c r="A137" s="165" t="s">
        <v>627</v>
      </c>
      <c r="B137" s="150" t="s">
        <v>628</v>
      </c>
      <c r="C137" s="150" t="s">
        <v>631</v>
      </c>
      <c r="D137" s="150" t="s">
        <v>632</v>
      </c>
      <c r="E137" s="143" t="s">
        <v>38</v>
      </c>
      <c r="F137" s="143" t="s">
        <v>93</v>
      </c>
      <c r="G137" s="146"/>
      <c r="H137" s="145"/>
      <c r="I137" s="149"/>
    </row>
  </sheetData>
  <mergeCells count="14">
    <mergeCell ref="A101:I101"/>
    <mergeCell ref="A123:I123"/>
    <mergeCell ref="A90:I90"/>
    <mergeCell ref="A1:I6"/>
    <mergeCell ref="A7:C8"/>
    <mergeCell ref="D7:D8"/>
    <mergeCell ref="E7:F8"/>
    <mergeCell ref="G7:H8"/>
    <mergeCell ref="I7:I8"/>
    <mergeCell ref="A25:I25"/>
    <mergeCell ref="A49:I49"/>
    <mergeCell ref="A57:I57"/>
    <mergeCell ref="A63:I63"/>
    <mergeCell ref="A13:I13"/>
  </mergeCells>
  <conditionalFormatting sqref="F14:F24 F26:F48 F64:F68 F83:F89 F70:F81">
    <cfRule type="cellIs" dxfId="55" priority="117" operator="equal">
      <formula>"N/A"</formula>
    </cfRule>
    <cfRule type="cellIs" dxfId="54" priority="118" stopIfTrue="1" operator="equal">
      <formula>"PASS"</formula>
    </cfRule>
    <cfRule type="cellIs" dxfId="53" priority="119" stopIfTrue="1" operator="equal">
      <formula>"FAIL"</formula>
    </cfRule>
    <cfRule type="cellIs" dxfId="52" priority="120" stopIfTrue="1" operator="equal">
      <formula>"PARTIAL"</formula>
    </cfRule>
  </conditionalFormatting>
  <conditionalFormatting sqref="F50:F56">
    <cfRule type="cellIs" dxfId="51" priority="45" operator="equal">
      <formula>"N/A"</formula>
    </cfRule>
    <cfRule type="cellIs" dxfId="50" priority="46" stopIfTrue="1" operator="equal">
      <formula>"PASS"</formula>
    </cfRule>
    <cfRule type="cellIs" dxfId="49" priority="47" stopIfTrue="1" operator="equal">
      <formula>"FAIL"</formula>
    </cfRule>
    <cfRule type="cellIs" dxfId="48" priority="48" stopIfTrue="1" operator="equal">
      <formula>"PARTIAL"</formula>
    </cfRule>
  </conditionalFormatting>
  <conditionalFormatting sqref="F58:F62">
    <cfRule type="cellIs" dxfId="47" priority="41" operator="equal">
      <formula>"N/A"</formula>
    </cfRule>
    <cfRule type="cellIs" dxfId="46" priority="42" stopIfTrue="1" operator="equal">
      <formula>"PASS"</formula>
    </cfRule>
    <cfRule type="cellIs" dxfId="45" priority="43" stopIfTrue="1" operator="equal">
      <formula>"FAIL"</formula>
    </cfRule>
    <cfRule type="cellIs" dxfId="44" priority="44" stopIfTrue="1" operator="equal">
      <formula>"PARTIAL"</formula>
    </cfRule>
  </conditionalFormatting>
  <conditionalFormatting sqref="F91:F100">
    <cfRule type="cellIs" dxfId="43" priority="33" operator="equal">
      <formula>"N/A"</formula>
    </cfRule>
    <cfRule type="cellIs" dxfId="42" priority="34" stopIfTrue="1" operator="equal">
      <formula>"PASS"</formula>
    </cfRule>
    <cfRule type="cellIs" dxfId="41" priority="35" stopIfTrue="1" operator="equal">
      <formula>"FAIL"</formula>
    </cfRule>
    <cfRule type="cellIs" dxfId="40" priority="36" stopIfTrue="1" operator="equal">
      <formula>"PARTIAL"</formula>
    </cfRule>
  </conditionalFormatting>
  <conditionalFormatting sqref="F102:F122">
    <cfRule type="cellIs" dxfId="39" priority="29" operator="equal">
      <formula>"N/A"</formula>
    </cfRule>
    <cfRule type="cellIs" dxfId="38" priority="30" stopIfTrue="1" operator="equal">
      <formula>"PASS"</formula>
    </cfRule>
    <cfRule type="cellIs" dxfId="37" priority="31" stopIfTrue="1" operator="equal">
      <formula>"FAIL"</formula>
    </cfRule>
    <cfRule type="cellIs" dxfId="36" priority="32" stopIfTrue="1" operator="equal">
      <formula>"PARTIAL"</formula>
    </cfRule>
  </conditionalFormatting>
  <conditionalFormatting sqref="F124:F129">
    <cfRule type="cellIs" dxfId="35" priority="25" operator="equal">
      <formula>"N/A"</formula>
    </cfRule>
    <cfRule type="cellIs" dxfId="34" priority="26" stopIfTrue="1" operator="equal">
      <formula>"PASS"</formula>
    </cfRule>
    <cfRule type="cellIs" dxfId="33" priority="27" stopIfTrue="1" operator="equal">
      <formula>"FAIL"</formula>
    </cfRule>
    <cfRule type="cellIs" dxfId="32" priority="28" stopIfTrue="1" operator="equal">
      <formula>"PARTIAL"</formula>
    </cfRule>
  </conditionalFormatting>
  <conditionalFormatting sqref="F131:F137">
    <cfRule type="cellIs" dxfId="31" priority="21" operator="equal">
      <formula>"N/A"</formula>
    </cfRule>
    <cfRule type="cellIs" dxfId="30" priority="22" stopIfTrue="1" operator="equal">
      <formula>"PASS"</formula>
    </cfRule>
    <cfRule type="cellIs" dxfId="29" priority="23" stopIfTrue="1" operator="equal">
      <formula>"FAIL"</formula>
    </cfRule>
    <cfRule type="cellIs" dxfId="28" priority="24" stopIfTrue="1" operator="equal">
      <formula>"PARTIAL"</formula>
    </cfRule>
  </conditionalFormatting>
  <conditionalFormatting sqref="F69">
    <cfRule type="cellIs" dxfId="27" priority="1" operator="equal">
      <formula>"N/A"</formula>
    </cfRule>
    <cfRule type="cellIs" dxfId="26" priority="2" stopIfTrue="1" operator="equal">
      <formula>"PASS"</formula>
    </cfRule>
    <cfRule type="cellIs" dxfId="25" priority="3" stopIfTrue="1" operator="equal">
      <formula>"FAIL"</formula>
    </cfRule>
    <cfRule type="cellIs" dxfId="24" priority="4" stopIfTrue="1" operator="equal">
      <formula>"PARTIAL"</formula>
    </cfRule>
  </conditionalFormatting>
  <dataValidations count="1">
    <dataValidation type="list" allowBlank="1" showInputMessage="1" showErrorMessage="1" sqref="F124:F129 F26:F48 F50:F56 F131:F137 F58:F62 F14:F24 F83:F89 F102:F122 F91:F100 F64:F81">
      <formula1>MENU</formula1>
    </dataValidation>
  </dataValidation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80" zoomScaleNormal="80" workbookViewId="0">
      <selection activeCell="M9" sqref="M9"/>
    </sheetView>
  </sheetViews>
  <sheetFormatPr defaultRowHeight="12.75"/>
  <cols>
    <col min="1" max="1" width="47.28515625" style="72" bestFit="1" customWidth="1"/>
    <col min="2" max="2" width="16" style="14" bestFit="1" customWidth="1"/>
    <col min="3" max="3" width="10.7109375" style="72" bestFit="1" customWidth="1"/>
    <col min="4" max="4" width="8.42578125" style="72" bestFit="1" customWidth="1"/>
    <col min="5" max="5" width="7.85546875" style="72" bestFit="1" customWidth="1"/>
    <col min="6" max="6" width="11.85546875" style="14" bestFit="1" customWidth="1"/>
    <col min="7" max="7" width="8.85546875" style="14"/>
    <col min="8" max="9" width="18" style="98" customWidth="1"/>
    <col min="10" max="10" width="58" style="98" customWidth="1"/>
    <col min="11" max="13" width="9.140625" style="72"/>
    <col min="14" max="14" width="0" style="72" hidden="1" customWidth="1"/>
    <col min="15" max="16384" width="9.140625" style="72"/>
  </cols>
  <sheetData>
    <row r="1" spans="1:14" s="112" customFormat="1" ht="94.5">
      <c r="A1" s="109" t="s">
        <v>692</v>
      </c>
      <c r="B1" s="109" t="s">
        <v>693</v>
      </c>
      <c r="C1" s="109" t="s">
        <v>656</v>
      </c>
      <c r="D1" s="109" t="s">
        <v>657</v>
      </c>
      <c r="E1" s="109" t="s">
        <v>658</v>
      </c>
      <c r="F1" s="110" t="s">
        <v>31</v>
      </c>
      <c r="G1" s="110" t="s">
        <v>32</v>
      </c>
      <c r="H1" s="111" t="s">
        <v>33</v>
      </c>
      <c r="I1" s="111" t="s">
        <v>34</v>
      </c>
      <c r="J1" s="111" t="s">
        <v>35</v>
      </c>
    </row>
    <row r="2" spans="1:14">
      <c r="A2" s="99" t="s">
        <v>661</v>
      </c>
      <c r="B2" s="107" t="s">
        <v>708</v>
      </c>
      <c r="C2" s="99" t="s">
        <v>659</v>
      </c>
      <c r="D2" s="105"/>
      <c r="E2" s="99" t="s">
        <v>660</v>
      </c>
      <c r="F2" s="100" t="s">
        <v>38</v>
      </c>
      <c r="G2" s="100" t="s">
        <v>95</v>
      </c>
      <c r="H2" s="45"/>
      <c r="I2" s="46"/>
      <c r="J2" s="96" t="s">
        <v>801</v>
      </c>
    </row>
    <row r="3" spans="1:14">
      <c r="A3" s="99" t="s">
        <v>662</v>
      </c>
      <c r="B3" s="107" t="s">
        <v>708</v>
      </c>
      <c r="C3" s="99" t="s">
        <v>659</v>
      </c>
      <c r="D3" s="99"/>
      <c r="E3" s="99" t="s">
        <v>663</v>
      </c>
      <c r="F3" s="100" t="s">
        <v>38</v>
      </c>
      <c r="G3" s="100" t="s">
        <v>95</v>
      </c>
      <c r="H3" s="45"/>
      <c r="I3" s="46"/>
      <c r="J3" s="96" t="s">
        <v>801</v>
      </c>
    </row>
    <row r="4" spans="1:14">
      <c r="A4" s="99" t="s">
        <v>664</v>
      </c>
      <c r="B4" s="107" t="s">
        <v>708</v>
      </c>
      <c r="C4" s="99" t="s">
        <v>659</v>
      </c>
      <c r="D4" s="105"/>
      <c r="E4" s="99" t="s">
        <v>665</v>
      </c>
      <c r="F4" s="100" t="s">
        <v>38</v>
      </c>
      <c r="G4" s="100" t="s">
        <v>95</v>
      </c>
      <c r="H4" s="45"/>
      <c r="I4" s="46"/>
      <c r="J4" s="96" t="s">
        <v>801</v>
      </c>
    </row>
    <row r="5" spans="1:14" ht="13.5" customHeight="1">
      <c r="A5" s="99" t="s">
        <v>666</v>
      </c>
      <c r="B5" s="107" t="s">
        <v>708</v>
      </c>
      <c r="C5" s="99" t="s">
        <v>659</v>
      </c>
      <c r="D5" s="105"/>
      <c r="E5" s="99" t="s">
        <v>660</v>
      </c>
      <c r="F5" s="100" t="s">
        <v>38</v>
      </c>
      <c r="G5" s="100" t="s">
        <v>95</v>
      </c>
      <c r="H5" s="45"/>
      <c r="I5" s="46"/>
      <c r="J5" s="96" t="s">
        <v>801</v>
      </c>
    </row>
    <row r="6" spans="1:14">
      <c r="A6" s="99" t="s">
        <v>667</v>
      </c>
      <c r="B6" s="107" t="s">
        <v>708</v>
      </c>
      <c r="C6" s="99" t="s">
        <v>659</v>
      </c>
      <c r="D6" s="105"/>
      <c r="E6" s="99" t="s">
        <v>660</v>
      </c>
      <c r="F6" s="100" t="s">
        <v>38</v>
      </c>
      <c r="G6" s="100" t="s">
        <v>95</v>
      </c>
      <c r="H6" s="45"/>
      <c r="I6" s="46"/>
      <c r="J6" s="96" t="s">
        <v>801</v>
      </c>
    </row>
    <row r="7" spans="1:14">
      <c r="A7" s="99" t="s">
        <v>668</v>
      </c>
      <c r="B7" s="107" t="s">
        <v>708</v>
      </c>
      <c r="C7" s="99" t="s">
        <v>659</v>
      </c>
      <c r="D7" s="105"/>
      <c r="E7" s="99" t="s">
        <v>665</v>
      </c>
      <c r="F7" s="100" t="s">
        <v>38</v>
      </c>
      <c r="G7" s="100" t="s">
        <v>95</v>
      </c>
      <c r="H7" s="45"/>
      <c r="I7" s="46"/>
      <c r="J7" s="96" t="s">
        <v>801</v>
      </c>
      <c r="N7" s="171" t="s">
        <v>96</v>
      </c>
    </row>
    <row r="8" spans="1:14">
      <c r="A8" s="99" t="s">
        <v>669</v>
      </c>
      <c r="B8" s="107" t="s">
        <v>708</v>
      </c>
      <c r="C8" s="99" t="s">
        <v>659</v>
      </c>
      <c r="D8" s="105"/>
      <c r="E8" s="99" t="s">
        <v>660</v>
      </c>
      <c r="F8" s="100" t="s">
        <v>38</v>
      </c>
      <c r="G8" s="100" t="s">
        <v>95</v>
      </c>
      <c r="H8" s="45"/>
      <c r="I8" s="46"/>
      <c r="J8" s="11"/>
      <c r="N8" s="171" t="s">
        <v>93</v>
      </c>
    </row>
    <row r="9" spans="1:14">
      <c r="A9" s="99" t="s">
        <v>670</v>
      </c>
      <c r="B9" s="107" t="s">
        <v>708</v>
      </c>
      <c r="C9" s="99" t="s">
        <v>659</v>
      </c>
      <c r="D9" s="105"/>
      <c r="E9" s="99" t="s">
        <v>660</v>
      </c>
      <c r="F9" s="100" t="s">
        <v>38</v>
      </c>
      <c r="G9" s="100" t="s">
        <v>95</v>
      </c>
      <c r="H9" s="45"/>
      <c r="I9" s="46"/>
      <c r="J9" s="11"/>
      <c r="N9" s="171" t="s">
        <v>94</v>
      </c>
    </row>
    <row r="10" spans="1:14">
      <c r="A10" s="99" t="s">
        <v>671</v>
      </c>
      <c r="B10" s="107" t="s">
        <v>708</v>
      </c>
      <c r="C10" s="99" t="s">
        <v>659</v>
      </c>
      <c r="D10" s="99"/>
      <c r="E10" s="99" t="s">
        <v>660</v>
      </c>
      <c r="F10" s="100" t="s">
        <v>38</v>
      </c>
      <c r="G10" s="100" t="s">
        <v>95</v>
      </c>
      <c r="H10" s="45"/>
      <c r="I10" s="46"/>
      <c r="J10" s="96"/>
      <c r="N10" s="171" t="s">
        <v>815</v>
      </c>
    </row>
    <row r="11" spans="1:14">
      <c r="A11" s="99" t="s">
        <v>672</v>
      </c>
      <c r="B11" s="107" t="s">
        <v>708</v>
      </c>
      <c r="C11" s="99" t="s">
        <v>659</v>
      </c>
      <c r="D11" s="105"/>
      <c r="E11" s="99" t="s">
        <v>665</v>
      </c>
      <c r="F11" s="100" t="s">
        <v>38</v>
      </c>
      <c r="G11" s="100" t="s">
        <v>95</v>
      </c>
      <c r="H11" s="45"/>
      <c r="I11" s="46"/>
      <c r="J11" s="11" t="s">
        <v>790</v>
      </c>
      <c r="N11" s="171" t="s">
        <v>95</v>
      </c>
    </row>
    <row r="12" spans="1:14">
      <c r="A12" s="103" t="s">
        <v>696</v>
      </c>
      <c r="B12" s="107" t="s">
        <v>708</v>
      </c>
      <c r="C12" s="99" t="s">
        <v>659</v>
      </c>
      <c r="D12" s="99"/>
      <c r="E12" s="99"/>
      <c r="F12" s="100" t="s">
        <v>38</v>
      </c>
      <c r="G12" s="100" t="s">
        <v>93</v>
      </c>
      <c r="H12" s="45"/>
      <c r="I12" s="46"/>
      <c r="J12" s="96"/>
    </row>
    <row r="13" spans="1:14">
      <c r="A13" s="99" t="s">
        <v>673</v>
      </c>
      <c r="B13" s="107" t="s">
        <v>708</v>
      </c>
      <c r="C13" s="99" t="s">
        <v>659</v>
      </c>
      <c r="D13" s="105"/>
      <c r="E13" s="99" t="s">
        <v>665</v>
      </c>
      <c r="F13" s="100" t="s">
        <v>38</v>
      </c>
      <c r="G13" s="100" t="s">
        <v>95</v>
      </c>
      <c r="H13" s="45"/>
      <c r="I13" s="46"/>
      <c r="J13" s="11" t="s">
        <v>800</v>
      </c>
    </row>
    <row r="14" spans="1:14">
      <c r="A14" s="99" t="s">
        <v>674</v>
      </c>
      <c r="B14" s="107" t="s">
        <v>708</v>
      </c>
      <c r="C14" s="99" t="s">
        <v>659</v>
      </c>
      <c r="D14" s="105"/>
      <c r="E14" s="99" t="s">
        <v>665</v>
      </c>
      <c r="F14" s="100" t="s">
        <v>38</v>
      </c>
      <c r="G14" s="100" t="s">
        <v>93</v>
      </c>
      <c r="H14" s="45"/>
      <c r="I14" s="46"/>
      <c r="J14" s="96"/>
    </row>
    <row r="15" spans="1:14">
      <c r="A15" s="99" t="s">
        <v>675</v>
      </c>
      <c r="B15" s="107" t="s">
        <v>708</v>
      </c>
      <c r="C15" s="99" t="s">
        <v>659</v>
      </c>
      <c r="D15" s="105"/>
      <c r="E15" s="99" t="s">
        <v>660</v>
      </c>
      <c r="F15" s="100" t="s">
        <v>38</v>
      </c>
      <c r="G15" s="100" t="s">
        <v>95</v>
      </c>
      <c r="H15" s="45"/>
      <c r="I15" s="46"/>
      <c r="J15" s="11" t="s">
        <v>800</v>
      </c>
    </row>
    <row r="16" spans="1:14">
      <c r="A16" s="99" t="s">
        <v>676</v>
      </c>
      <c r="B16" s="107" t="s">
        <v>708</v>
      </c>
      <c r="C16" s="99" t="s">
        <v>659</v>
      </c>
      <c r="D16" s="105"/>
      <c r="E16" s="99" t="s">
        <v>660</v>
      </c>
      <c r="F16" s="100" t="s">
        <v>38</v>
      </c>
      <c r="G16" s="100" t="s">
        <v>93</v>
      </c>
      <c r="H16" s="45"/>
      <c r="I16" s="46"/>
      <c r="J16" s="96"/>
    </row>
    <row r="17" spans="1:10">
      <c r="A17" s="99" t="s">
        <v>677</v>
      </c>
      <c r="B17" s="107" t="s">
        <v>708</v>
      </c>
      <c r="C17" s="99" t="s">
        <v>659</v>
      </c>
      <c r="D17" s="105"/>
      <c r="E17" s="99"/>
      <c r="F17" s="100" t="s">
        <v>38</v>
      </c>
      <c r="G17" s="100" t="s">
        <v>93</v>
      </c>
      <c r="H17" s="45"/>
      <c r="I17" s="46"/>
      <c r="J17" s="96"/>
    </row>
    <row r="18" spans="1:10">
      <c r="A18" s="101" t="s">
        <v>678</v>
      </c>
      <c r="B18" s="107" t="s">
        <v>708</v>
      </c>
      <c r="C18" s="99" t="s">
        <v>659</v>
      </c>
      <c r="D18" s="105"/>
      <c r="E18" s="99" t="s">
        <v>660</v>
      </c>
      <c r="F18" s="100" t="s">
        <v>38</v>
      </c>
      <c r="G18" s="100" t="s">
        <v>95</v>
      </c>
      <c r="H18" s="45"/>
      <c r="I18" s="46"/>
      <c r="J18" s="96" t="s">
        <v>801</v>
      </c>
    </row>
    <row r="19" spans="1:10">
      <c r="A19" s="101" t="s">
        <v>679</v>
      </c>
      <c r="B19" s="107" t="s">
        <v>708</v>
      </c>
      <c r="C19" s="99" t="s">
        <v>659</v>
      </c>
      <c r="D19" s="104">
        <v>0.75</v>
      </c>
      <c r="E19" s="99" t="s">
        <v>660</v>
      </c>
      <c r="F19" s="100" t="s">
        <v>38</v>
      </c>
      <c r="G19" s="100" t="s">
        <v>93</v>
      </c>
      <c r="H19" s="45"/>
      <c r="I19" s="46"/>
      <c r="J19" s="96"/>
    </row>
    <row r="20" spans="1:10">
      <c r="A20" s="101" t="s">
        <v>680</v>
      </c>
      <c r="B20" s="107" t="s">
        <v>708</v>
      </c>
      <c r="C20" s="99" t="s">
        <v>659</v>
      </c>
      <c r="D20" s="104">
        <v>0.85</v>
      </c>
      <c r="E20" s="99" t="s">
        <v>660</v>
      </c>
      <c r="F20" s="100" t="s">
        <v>38</v>
      </c>
      <c r="G20" s="100" t="s">
        <v>95</v>
      </c>
      <c r="H20" s="45"/>
      <c r="I20" s="46"/>
      <c r="J20" s="11"/>
    </row>
    <row r="21" spans="1:10">
      <c r="A21" s="101" t="s">
        <v>681</v>
      </c>
      <c r="B21" s="107" t="s">
        <v>708</v>
      </c>
      <c r="C21" s="99" t="s">
        <v>659</v>
      </c>
      <c r="D21" s="104">
        <v>2</v>
      </c>
      <c r="E21" s="99" t="s">
        <v>660</v>
      </c>
      <c r="F21" s="100" t="s">
        <v>38</v>
      </c>
      <c r="G21" s="100" t="s">
        <v>93</v>
      </c>
      <c r="H21" s="45"/>
      <c r="I21" s="46"/>
      <c r="J21" s="96"/>
    </row>
    <row r="22" spans="1:10">
      <c r="A22" s="101" t="s">
        <v>682</v>
      </c>
      <c r="B22" s="107" t="s">
        <v>708</v>
      </c>
      <c r="C22" s="99" t="s">
        <v>659</v>
      </c>
      <c r="D22" s="104">
        <v>0.95</v>
      </c>
      <c r="E22" s="99"/>
      <c r="F22" s="100" t="s">
        <v>38</v>
      </c>
      <c r="G22" s="100" t="s">
        <v>93</v>
      </c>
      <c r="H22" s="45"/>
      <c r="I22" s="46"/>
      <c r="J22" s="96"/>
    </row>
    <row r="23" spans="1:10">
      <c r="A23" s="101" t="s">
        <v>683</v>
      </c>
      <c r="B23" s="107" t="s">
        <v>708</v>
      </c>
      <c r="C23" s="99" t="s">
        <v>659</v>
      </c>
      <c r="D23" s="104">
        <v>0.95</v>
      </c>
      <c r="E23" s="99"/>
      <c r="F23" s="100" t="s">
        <v>38</v>
      </c>
      <c r="G23" s="100" t="s">
        <v>93</v>
      </c>
      <c r="H23" s="45"/>
      <c r="I23" s="46"/>
      <c r="J23" s="96"/>
    </row>
    <row r="24" spans="1:10">
      <c r="A24" s="101" t="s">
        <v>684</v>
      </c>
      <c r="B24" s="107" t="s">
        <v>708</v>
      </c>
      <c r="C24" s="99" t="s">
        <v>659</v>
      </c>
      <c r="D24" s="104">
        <v>0.9</v>
      </c>
      <c r="E24" s="99"/>
      <c r="F24" s="100" t="s">
        <v>38</v>
      </c>
      <c r="G24" s="100" t="s">
        <v>93</v>
      </c>
      <c r="H24" s="45"/>
      <c r="I24" s="46"/>
      <c r="J24" s="96"/>
    </row>
    <row r="25" spans="1:10">
      <c r="A25" s="101" t="s">
        <v>685</v>
      </c>
      <c r="B25" s="107" t="s">
        <v>708</v>
      </c>
      <c r="C25" s="99" t="s">
        <v>659</v>
      </c>
      <c r="D25" s="104"/>
      <c r="E25" s="99"/>
      <c r="F25" s="100" t="s">
        <v>38</v>
      </c>
      <c r="G25" s="100" t="s">
        <v>93</v>
      </c>
      <c r="H25" s="45"/>
      <c r="I25" s="46"/>
      <c r="J25" s="96"/>
    </row>
    <row r="26" spans="1:10">
      <c r="A26" s="99" t="s">
        <v>686</v>
      </c>
      <c r="B26" s="107" t="s">
        <v>708</v>
      </c>
      <c r="C26" s="99" t="s">
        <v>659</v>
      </c>
      <c r="D26" s="101"/>
      <c r="E26" s="101"/>
      <c r="F26" s="100" t="s">
        <v>38</v>
      </c>
      <c r="G26" s="100" t="s">
        <v>93</v>
      </c>
      <c r="H26" s="45"/>
      <c r="I26" s="46"/>
      <c r="J26" s="96"/>
    </row>
    <row r="27" spans="1:10">
      <c r="A27" s="99" t="s">
        <v>687</v>
      </c>
      <c r="B27" s="107" t="s">
        <v>708</v>
      </c>
      <c r="C27" s="99" t="s">
        <v>659</v>
      </c>
      <c r="D27" s="101"/>
      <c r="E27" s="101"/>
      <c r="F27" s="100" t="s">
        <v>38</v>
      </c>
      <c r="G27" s="100" t="s">
        <v>95</v>
      </c>
      <c r="H27" s="45"/>
      <c r="I27" s="46"/>
      <c r="J27" s="108"/>
    </row>
    <row r="28" spans="1:10">
      <c r="A28" s="99" t="s">
        <v>688</v>
      </c>
      <c r="B28" s="107" t="s">
        <v>708</v>
      </c>
      <c r="C28" s="99" t="s">
        <v>659</v>
      </c>
      <c r="D28" s="101"/>
      <c r="E28" s="101"/>
      <c r="F28" s="100" t="s">
        <v>38</v>
      </c>
      <c r="G28" s="100" t="s">
        <v>93</v>
      </c>
      <c r="H28" s="11"/>
      <c r="I28" s="46"/>
      <c r="J28" s="96"/>
    </row>
    <row r="29" spans="1:10">
      <c r="A29" s="99" t="s">
        <v>689</v>
      </c>
      <c r="B29" s="107" t="s">
        <v>708</v>
      </c>
      <c r="C29" s="99" t="s">
        <v>659</v>
      </c>
      <c r="D29" s="105"/>
      <c r="E29" s="99"/>
      <c r="F29" s="100" t="s">
        <v>38</v>
      </c>
      <c r="G29" s="100" t="s">
        <v>95</v>
      </c>
      <c r="H29" s="11"/>
      <c r="I29" s="46"/>
      <c r="J29" s="108" t="s">
        <v>796</v>
      </c>
    </row>
    <row r="30" spans="1:10" ht="15.75">
      <c r="A30" s="106" t="s">
        <v>690</v>
      </c>
      <c r="B30" s="107" t="s">
        <v>708</v>
      </c>
      <c r="C30" s="99" t="s">
        <v>659</v>
      </c>
      <c r="D30" s="105"/>
      <c r="E30" s="99"/>
      <c r="F30" s="100" t="s">
        <v>38</v>
      </c>
      <c r="G30" s="100" t="s">
        <v>93</v>
      </c>
      <c r="H30" s="11"/>
      <c r="I30" s="46"/>
      <c r="J30" s="96"/>
    </row>
    <row r="31" spans="1:10">
      <c r="A31" s="99" t="s">
        <v>691</v>
      </c>
      <c r="B31" s="107" t="s">
        <v>708</v>
      </c>
      <c r="C31" s="99" t="s">
        <v>659</v>
      </c>
      <c r="D31" s="105"/>
      <c r="E31" s="99"/>
      <c r="F31" s="100" t="s">
        <v>38</v>
      </c>
      <c r="G31" s="100" t="s">
        <v>93</v>
      </c>
      <c r="H31" s="11"/>
      <c r="I31" s="46"/>
      <c r="J31" s="96"/>
    </row>
    <row r="32" spans="1:10">
      <c r="F32" s="72"/>
      <c r="G32" s="72"/>
      <c r="H32" s="72"/>
      <c r="I32" s="72"/>
      <c r="J32" s="72"/>
    </row>
    <row r="33" spans="6:10">
      <c r="F33" s="72"/>
      <c r="G33" s="72"/>
      <c r="H33" s="72"/>
      <c r="I33" s="72"/>
      <c r="J33" s="72"/>
    </row>
    <row r="34" spans="6:10">
      <c r="F34" s="72"/>
      <c r="G34" s="72"/>
      <c r="H34" s="72"/>
      <c r="I34" s="72"/>
      <c r="J34" s="72"/>
    </row>
    <row r="35" spans="6:10">
      <c r="F35" s="72"/>
      <c r="G35" s="72"/>
      <c r="H35" s="72"/>
      <c r="I35" s="72"/>
      <c r="J35" s="72"/>
    </row>
    <row r="36" spans="6:10">
      <c r="F36" s="72"/>
      <c r="G36" s="72"/>
      <c r="H36" s="72"/>
      <c r="I36" s="72"/>
      <c r="J36" s="72"/>
    </row>
    <row r="37" spans="6:10">
      <c r="F37" s="72"/>
      <c r="G37" s="72"/>
      <c r="H37" s="72"/>
      <c r="I37" s="72"/>
      <c r="J37" s="72"/>
    </row>
    <row r="38" spans="6:10">
      <c r="F38" s="72"/>
      <c r="G38" s="72"/>
      <c r="H38" s="72"/>
      <c r="I38" s="72"/>
      <c r="J38" s="72"/>
    </row>
    <row r="39" spans="6:10">
      <c r="F39" s="72"/>
      <c r="G39" s="72"/>
      <c r="H39" s="72"/>
      <c r="I39" s="72"/>
      <c r="J39" s="72"/>
    </row>
    <row r="40" spans="6:10">
      <c r="F40" s="72"/>
      <c r="G40" s="72"/>
      <c r="H40" s="72"/>
      <c r="I40" s="72"/>
      <c r="J40" s="72"/>
    </row>
    <row r="41" spans="6:10">
      <c r="F41" s="72"/>
      <c r="G41" s="72"/>
      <c r="H41" s="72"/>
      <c r="I41" s="72"/>
      <c r="J41" s="72"/>
    </row>
    <row r="42" spans="6:10">
      <c r="F42" s="72"/>
      <c r="G42" s="72"/>
      <c r="H42" s="72"/>
      <c r="I42" s="72"/>
      <c r="J42" s="72"/>
    </row>
    <row r="43" spans="6:10">
      <c r="F43" s="72"/>
      <c r="G43" s="72"/>
      <c r="H43" s="72"/>
      <c r="I43" s="72"/>
      <c r="J43" s="72"/>
    </row>
    <row r="44" spans="6:10">
      <c r="F44" s="72"/>
      <c r="G44" s="72"/>
      <c r="H44" s="72"/>
      <c r="I44" s="72"/>
      <c r="J44" s="72"/>
    </row>
    <row r="45" spans="6:10">
      <c r="F45" s="72"/>
      <c r="G45" s="72"/>
      <c r="H45" s="72"/>
      <c r="I45" s="72"/>
      <c r="J45" s="72"/>
    </row>
    <row r="46" spans="6:10">
      <c r="F46" s="72"/>
      <c r="G46" s="72"/>
      <c r="H46" s="72"/>
      <c r="I46" s="72"/>
      <c r="J46" s="72"/>
    </row>
    <row r="47" spans="6:10">
      <c r="F47" s="72"/>
      <c r="G47" s="72"/>
      <c r="H47" s="72"/>
      <c r="I47" s="72"/>
      <c r="J47" s="72"/>
    </row>
    <row r="48" spans="6:10">
      <c r="F48" s="72"/>
      <c r="G48" s="72"/>
      <c r="H48" s="72"/>
      <c r="I48" s="72"/>
      <c r="J48" s="72"/>
    </row>
    <row r="49" spans="6:10">
      <c r="F49" s="72"/>
      <c r="G49" s="72"/>
      <c r="H49" s="72"/>
      <c r="I49" s="72"/>
      <c r="J49" s="72"/>
    </row>
    <row r="50" spans="6:10">
      <c r="F50" s="72"/>
      <c r="G50" s="72"/>
      <c r="H50" s="72"/>
      <c r="I50" s="72"/>
      <c r="J50" s="72"/>
    </row>
    <row r="51" spans="6:10">
      <c r="F51" s="72"/>
      <c r="G51" s="72"/>
      <c r="H51" s="72"/>
      <c r="I51" s="72"/>
      <c r="J51" s="72"/>
    </row>
    <row r="52" spans="6:10">
      <c r="F52" s="72"/>
      <c r="G52" s="72"/>
      <c r="H52" s="72"/>
      <c r="I52" s="72"/>
      <c r="J52" s="72"/>
    </row>
    <row r="53" spans="6:10">
      <c r="F53" s="72"/>
      <c r="G53" s="72"/>
      <c r="H53" s="72"/>
      <c r="I53" s="72"/>
      <c r="J53" s="72"/>
    </row>
    <row r="54" spans="6:10">
      <c r="F54" s="72"/>
      <c r="G54" s="72"/>
      <c r="H54" s="72"/>
      <c r="I54" s="72"/>
      <c r="J54" s="72"/>
    </row>
    <row r="55" spans="6:10">
      <c r="F55" s="72"/>
      <c r="G55" s="72"/>
      <c r="H55" s="72"/>
      <c r="I55" s="72"/>
      <c r="J55" s="72"/>
    </row>
    <row r="56" spans="6:10">
      <c r="F56" s="72"/>
      <c r="G56" s="72"/>
      <c r="H56" s="72"/>
      <c r="I56" s="72"/>
      <c r="J56" s="72"/>
    </row>
    <row r="57" spans="6:10">
      <c r="F57" s="72"/>
      <c r="G57" s="72"/>
      <c r="H57" s="72"/>
      <c r="I57" s="72"/>
      <c r="J57" s="72"/>
    </row>
    <row r="58" spans="6:10">
      <c r="F58" s="72"/>
      <c r="G58" s="72"/>
      <c r="H58" s="72"/>
      <c r="I58" s="72"/>
      <c r="J58" s="72"/>
    </row>
    <row r="59" spans="6:10">
      <c r="F59" s="72"/>
      <c r="G59" s="72"/>
      <c r="H59" s="72"/>
      <c r="I59" s="72"/>
      <c r="J59" s="72"/>
    </row>
    <row r="60" spans="6:10">
      <c r="F60" s="72"/>
      <c r="G60" s="72"/>
      <c r="H60" s="72"/>
      <c r="I60" s="72"/>
      <c r="J60" s="72"/>
    </row>
    <row r="61" spans="6:10">
      <c r="F61" s="72"/>
      <c r="G61" s="72"/>
      <c r="H61" s="72"/>
      <c r="I61" s="72"/>
      <c r="J61" s="72"/>
    </row>
    <row r="62" spans="6:10">
      <c r="F62" s="72"/>
      <c r="G62" s="72"/>
      <c r="H62" s="72"/>
      <c r="I62" s="72"/>
      <c r="J62" s="72"/>
    </row>
    <row r="63" spans="6:10">
      <c r="F63" s="72"/>
      <c r="G63" s="72"/>
      <c r="H63" s="72"/>
      <c r="I63" s="72"/>
      <c r="J63" s="72"/>
    </row>
    <row r="64" spans="6:10">
      <c r="F64" s="72"/>
      <c r="G64" s="72"/>
      <c r="H64" s="72"/>
      <c r="I64" s="72"/>
      <c r="J64" s="72"/>
    </row>
    <row r="65" spans="6:10">
      <c r="F65" s="72"/>
      <c r="G65" s="72"/>
      <c r="H65" s="72"/>
      <c r="I65" s="72"/>
      <c r="J65" s="72"/>
    </row>
    <row r="66" spans="6:10">
      <c r="F66" s="72"/>
      <c r="G66" s="72"/>
      <c r="H66" s="72"/>
      <c r="I66" s="72"/>
      <c r="J66" s="72"/>
    </row>
    <row r="67" spans="6:10">
      <c r="F67" s="72"/>
      <c r="G67" s="72"/>
      <c r="H67" s="72"/>
      <c r="I67" s="72"/>
      <c r="J67" s="72"/>
    </row>
    <row r="68" spans="6:10">
      <c r="F68" s="72"/>
      <c r="G68" s="72"/>
      <c r="H68" s="72"/>
      <c r="I68" s="72"/>
      <c r="J68" s="72"/>
    </row>
    <row r="69" spans="6:10">
      <c r="F69" s="72"/>
      <c r="G69" s="72"/>
      <c r="H69" s="72"/>
      <c r="I69" s="72"/>
      <c r="J69" s="72"/>
    </row>
    <row r="70" spans="6:10">
      <c r="F70" s="72"/>
      <c r="G70" s="72"/>
      <c r="H70" s="72"/>
      <c r="I70" s="72"/>
      <c r="J70" s="72"/>
    </row>
    <row r="71" spans="6:10">
      <c r="F71" s="72"/>
      <c r="G71" s="72"/>
      <c r="H71" s="72"/>
      <c r="I71" s="72"/>
      <c r="J71" s="72"/>
    </row>
    <row r="72" spans="6:10">
      <c r="F72" s="72"/>
      <c r="G72" s="72"/>
      <c r="H72" s="72"/>
      <c r="I72" s="72"/>
      <c r="J72" s="72"/>
    </row>
    <row r="73" spans="6:10">
      <c r="F73" s="72"/>
      <c r="G73" s="72"/>
      <c r="H73" s="72"/>
      <c r="I73" s="72"/>
      <c r="J73" s="72"/>
    </row>
    <row r="74" spans="6:10">
      <c r="F74" s="72"/>
      <c r="G74" s="72"/>
      <c r="H74" s="72"/>
      <c r="I74" s="72"/>
      <c r="J74" s="72"/>
    </row>
    <row r="75" spans="6:10">
      <c r="F75" s="72"/>
      <c r="G75" s="72"/>
      <c r="H75" s="72"/>
      <c r="I75" s="72"/>
      <c r="J75" s="72"/>
    </row>
    <row r="76" spans="6:10">
      <c r="F76" s="72"/>
      <c r="G76" s="72"/>
      <c r="H76" s="72"/>
      <c r="I76" s="72"/>
      <c r="J76" s="72"/>
    </row>
    <row r="77" spans="6:10">
      <c r="F77" s="72"/>
      <c r="G77" s="72"/>
      <c r="H77" s="72"/>
      <c r="I77" s="72"/>
      <c r="J77" s="72"/>
    </row>
    <row r="78" spans="6:10">
      <c r="F78" s="72"/>
      <c r="G78" s="72"/>
      <c r="H78" s="72"/>
      <c r="I78" s="72"/>
      <c r="J78" s="72"/>
    </row>
    <row r="79" spans="6:10">
      <c r="F79" s="72"/>
      <c r="G79" s="72"/>
      <c r="H79" s="72"/>
      <c r="I79" s="72"/>
      <c r="J79" s="72"/>
    </row>
    <row r="80" spans="6:10">
      <c r="F80" s="72"/>
      <c r="G80" s="72"/>
      <c r="H80" s="72"/>
      <c r="I80" s="72"/>
      <c r="J80" s="72"/>
    </row>
    <row r="81" spans="6:10">
      <c r="F81" s="72"/>
      <c r="G81" s="72"/>
      <c r="H81" s="72"/>
      <c r="I81" s="72"/>
      <c r="J81" s="72"/>
    </row>
    <row r="82" spans="6:10">
      <c r="F82" s="72"/>
      <c r="G82" s="72"/>
      <c r="H82" s="72"/>
      <c r="I82" s="72"/>
      <c r="J82" s="72"/>
    </row>
    <row r="83" spans="6:10">
      <c r="F83" s="72"/>
      <c r="G83" s="72"/>
      <c r="H83" s="72"/>
      <c r="I83" s="72"/>
      <c r="J83" s="72"/>
    </row>
    <row r="84" spans="6:10">
      <c r="F84" s="72"/>
      <c r="G84" s="72"/>
      <c r="H84" s="72"/>
      <c r="I84" s="72"/>
      <c r="J84" s="72"/>
    </row>
    <row r="85" spans="6:10">
      <c r="F85" s="72"/>
      <c r="G85" s="72"/>
      <c r="H85" s="72"/>
      <c r="I85" s="72"/>
      <c r="J85" s="72"/>
    </row>
    <row r="86" spans="6:10">
      <c r="F86" s="72"/>
      <c r="G86" s="72"/>
      <c r="H86" s="72"/>
      <c r="I86" s="72"/>
      <c r="J86" s="72"/>
    </row>
    <row r="87" spans="6:10">
      <c r="F87" s="72"/>
      <c r="G87" s="72"/>
      <c r="H87" s="72"/>
      <c r="I87" s="72"/>
      <c r="J87" s="72"/>
    </row>
    <row r="88" spans="6:10">
      <c r="F88" s="72"/>
      <c r="G88" s="72"/>
      <c r="H88" s="72"/>
      <c r="I88" s="72"/>
      <c r="J88" s="72"/>
    </row>
    <row r="89" spans="6:10">
      <c r="F89" s="72"/>
      <c r="G89" s="72"/>
      <c r="H89" s="72"/>
      <c r="I89" s="72"/>
      <c r="J89" s="72"/>
    </row>
    <row r="90" spans="6:10">
      <c r="F90" s="72"/>
      <c r="G90" s="72"/>
      <c r="H90" s="72"/>
      <c r="I90" s="72"/>
      <c r="J90" s="72"/>
    </row>
    <row r="91" spans="6:10">
      <c r="F91" s="72"/>
      <c r="G91" s="72"/>
      <c r="H91" s="72"/>
      <c r="I91" s="72"/>
      <c r="J91" s="72"/>
    </row>
    <row r="92" spans="6:10">
      <c r="F92" s="72"/>
      <c r="G92" s="72"/>
      <c r="H92" s="72"/>
      <c r="I92" s="72"/>
      <c r="J92" s="72"/>
    </row>
    <row r="93" spans="6:10">
      <c r="F93" s="72"/>
      <c r="G93" s="72"/>
      <c r="H93" s="72"/>
      <c r="I93" s="72"/>
      <c r="J93" s="72"/>
    </row>
    <row r="94" spans="6:10">
      <c r="F94" s="72"/>
      <c r="G94" s="72"/>
      <c r="H94" s="72"/>
      <c r="I94" s="72"/>
      <c r="J94" s="72"/>
    </row>
    <row r="95" spans="6:10">
      <c r="F95" s="72"/>
      <c r="G95" s="72"/>
      <c r="H95" s="72"/>
      <c r="I95" s="72"/>
      <c r="J95" s="72"/>
    </row>
    <row r="96" spans="6:10">
      <c r="F96" s="72"/>
      <c r="G96" s="72"/>
      <c r="H96" s="72"/>
      <c r="I96" s="72"/>
      <c r="J96" s="72"/>
    </row>
    <row r="97" spans="6:10">
      <c r="F97" s="72"/>
      <c r="G97" s="72"/>
      <c r="H97" s="72"/>
      <c r="I97" s="72"/>
      <c r="J97" s="72"/>
    </row>
    <row r="98" spans="6:10">
      <c r="F98" s="72"/>
      <c r="G98" s="72"/>
      <c r="H98" s="72"/>
      <c r="I98" s="72"/>
      <c r="J98" s="72"/>
    </row>
    <row r="99" spans="6:10">
      <c r="F99" s="72"/>
      <c r="G99" s="72"/>
      <c r="H99" s="72"/>
      <c r="I99" s="72"/>
      <c r="J99" s="72"/>
    </row>
    <row r="100" spans="6:10">
      <c r="F100" s="72"/>
      <c r="G100" s="72"/>
      <c r="H100" s="72"/>
      <c r="I100" s="72"/>
      <c r="J100" s="72"/>
    </row>
    <row r="101" spans="6:10">
      <c r="F101" s="72"/>
      <c r="G101" s="72"/>
      <c r="H101" s="72"/>
      <c r="I101" s="72"/>
      <c r="J101" s="72"/>
    </row>
    <row r="102" spans="6:10">
      <c r="F102" s="72"/>
      <c r="G102" s="72"/>
      <c r="H102" s="72"/>
      <c r="I102" s="72"/>
      <c r="J102" s="72"/>
    </row>
    <row r="103" spans="6:10">
      <c r="F103" s="72"/>
      <c r="G103" s="72"/>
      <c r="H103" s="72"/>
      <c r="I103" s="72"/>
      <c r="J103" s="72"/>
    </row>
    <row r="104" spans="6:10">
      <c r="F104" s="72"/>
      <c r="G104" s="72"/>
      <c r="H104" s="72"/>
      <c r="I104" s="72"/>
      <c r="J104" s="72"/>
    </row>
    <row r="105" spans="6:10">
      <c r="F105" s="72"/>
      <c r="G105" s="72"/>
      <c r="H105" s="72"/>
      <c r="I105" s="72"/>
      <c r="J105" s="72"/>
    </row>
    <row r="106" spans="6:10">
      <c r="F106" s="72"/>
      <c r="G106" s="72"/>
      <c r="H106" s="72"/>
      <c r="I106" s="72"/>
      <c r="J106" s="72"/>
    </row>
    <row r="107" spans="6:10">
      <c r="F107" s="72"/>
      <c r="G107" s="72"/>
      <c r="H107" s="72"/>
      <c r="I107" s="72"/>
      <c r="J107" s="72"/>
    </row>
    <row r="108" spans="6:10">
      <c r="F108" s="72"/>
      <c r="G108" s="72"/>
      <c r="H108" s="72"/>
      <c r="I108" s="72"/>
      <c r="J108" s="72"/>
    </row>
    <row r="109" spans="6:10">
      <c r="F109" s="72"/>
      <c r="G109" s="72"/>
      <c r="H109" s="72"/>
      <c r="I109" s="72"/>
      <c r="J109" s="72"/>
    </row>
    <row r="110" spans="6:10">
      <c r="F110" s="72"/>
      <c r="G110" s="72"/>
      <c r="H110" s="72"/>
      <c r="I110" s="72"/>
      <c r="J110" s="72"/>
    </row>
    <row r="111" spans="6:10">
      <c r="F111" s="72"/>
      <c r="G111" s="72"/>
      <c r="H111" s="72"/>
      <c r="I111" s="72"/>
      <c r="J111" s="72"/>
    </row>
    <row r="112" spans="6:10">
      <c r="F112" s="72"/>
      <c r="G112" s="72"/>
      <c r="H112" s="72"/>
      <c r="I112" s="72"/>
      <c r="J112" s="72"/>
    </row>
    <row r="113" spans="6:10">
      <c r="F113" s="72"/>
      <c r="G113" s="72"/>
      <c r="H113" s="72"/>
      <c r="I113" s="72"/>
      <c r="J113" s="72"/>
    </row>
    <row r="114" spans="6:10">
      <c r="F114" s="72"/>
      <c r="G114" s="72"/>
      <c r="H114" s="72"/>
      <c r="I114" s="72"/>
      <c r="J114" s="72"/>
    </row>
    <row r="115" spans="6:10">
      <c r="F115" s="72"/>
      <c r="G115" s="72"/>
      <c r="H115" s="72"/>
      <c r="I115" s="72"/>
      <c r="J115" s="72"/>
    </row>
    <row r="116" spans="6:10">
      <c r="F116" s="72"/>
      <c r="G116" s="72"/>
      <c r="H116" s="72"/>
      <c r="I116" s="72"/>
      <c r="J116" s="72"/>
    </row>
    <row r="117" spans="6:10">
      <c r="F117" s="72"/>
      <c r="G117" s="72"/>
      <c r="H117" s="72"/>
      <c r="I117" s="72"/>
      <c r="J117" s="72"/>
    </row>
  </sheetData>
  <conditionalFormatting sqref="G2:G31">
    <cfRule type="cellIs" dxfId="23" priority="1" operator="equal">
      <formula>"N/A"</formula>
    </cfRule>
    <cfRule type="cellIs" dxfId="22" priority="2" stopIfTrue="1" operator="equal">
      <formula>"PASS"</formula>
    </cfRule>
    <cfRule type="cellIs" dxfId="21" priority="3" stopIfTrue="1" operator="equal">
      <formula>"FAIL"</formula>
    </cfRule>
    <cfRule type="cellIs" dxfId="20" priority="4" stopIfTrue="1" operator="equal">
      <formula>"PARTIAL"</formula>
    </cfRule>
  </conditionalFormatting>
  <dataValidations count="3">
    <dataValidation type="list" allowBlank="1" showInputMessage="1" showErrorMessage="1" sqref="C2:C31">
      <formula1>SourceType</formula1>
    </dataValidation>
    <dataValidation type="list" allowBlank="1" showInputMessage="1" showErrorMessage="1" sqref="E2:E31">
      <formula1>Severity</formula1>
    </dataValidation>
    <dataValidation type="list" allowBlank="1" showInputMessage="1" showErrorMessage="1" sqref="G2:G31">
      <formula1>MENU</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A45" zoomScale="80" zoomScaleNormal="80" zoomScalePageLayoutView="90" workbookViewId="0">
      <selection activeCell="I46" sqref="I46"/>
    </sheetView>
  </sheetViews>
  <sheetFormatPr defaultColWidth="8.85546875" defaultRowHeight="12.75"/>
  <cols>
    <col min="1" max="1" width="18.7109375" style="13" customWidth="1"/>
    <col min="2" max="2" width="30.140625" style="13" bestFit="1" customWidth="1"/>
    <col min="3" max="3" width="68" style="13" bestFit="1" customWidth="1"/>
    <col min="4" max="4" width="72.140625" style="13" bestFit="1" customWidth="1"/>
    <col min="5" max="5" width="15" style="14" customWidth="1"/>
    <col min="6" max="6" width="8.85546875" style="14"/>
    <col min="7" max="8" width="18" style="13" customWidth="1"/>
    <col min="9" max="9" width="73.85546875" style="13" customWidth="1"/>
    <col min="10" max="10" width="12.85546875" style="13" customWidth="1"/>
    <col min="11" max="11" width="8.85546875" style="13" customWidth="1"/>
    <col min="12" max="12" width="8.85546875" style="13" hidden="1" customWidth="1"/>
    <col min="13" max="16384" width="8.85546875" style="13"/>
  </cols>
  <sheetData>
    <row r="1" spans="1:12">
      <c r="A1" s="334" t="s">
        <v>113</v>
      </c>
      <c r="B1" s="335"/>
      <c r="C1" s="335"/>
      <c r="D1" s="335"/>
      <c r="E1" s="335"/>
      <c r="F1" s="335"/>
      <c r="G1" s="335"/>
      <c r="H1" s="335"/>
      <c r="I1" s="335"/>
    </row>
    <row r="2" spans="1:12">
      <c r="A2" s="335"/>
      <c r="B2" s="335"/>
      <c r="C2" s="335"/>
      <c r="D2" s="335"/>
      <c r="E2" s="335"/>
      <c r="F2" s="335"/>
      <c r="G2" s="335"/>
      <c r="H2" s="335"/>
      <c r="I2" s="335"/>
    </row>
    <row r="3" spans="1:12">
      <c r="A3" s="335"/>
      <c r="B3" s="335"/>
      <c r="C3" s="335"/>
      <c r="D3" s="335"/>
      <c r="E3" s="335"/>
      <c r="F3" s="335"/>
      <c r="G3" s="335"/>
      <c r="H3" s="335"/>
      <c r="I3" s="335"/>
    </row>
    <row r="4" spans="1:12">
      <c r="A4" s="335"/>
      <c r="B4" s="335"/>
      <c r="C4" s="335"/>
      <c r="D4" s="335"/>
      <c r="E4" s="335"/>
      <c r="F4" s="335"/>
      <c r="G4" s="335"/>
      <c r="H4" s="335"/>
      <c r="I4" s="335"/>
    </row>
    <row r="5" spans="1:12">
      <c r="A5" s="335"/>
      <c r="B5" s="335"/>
      <c r="C5" s="335"/>
      <c r="D5" s="335"/>
      <c r="E5" s="335"/>
      <c r="F5" s="335"/>
      <c r="G5" s="335"/>
      <c r="H5" s="335"/>
      <c r="I5" s="335"/>
    </row>
    <row r="6" spans="1:12" ht="13.5" thickBot="1">
      <c r="A6" s="336"/>
      <c r="B6" s="336"/>
      <c r="C6" s="336"/>
      <c r="D6" s="337"/>
      <c r="E6" s="337"/>
      <c r="F6" s="337"/>
      <c r="G6" s="337"/>
      <c r="H6" s="337"/>
      <c r="I6" s="337"/>
    </row>
    <row r="7" spans="1:12" ht="15.75" thickBot="1">
      <c r="A7" s="329" t="s">
        <v>239</v>
      </c>
      <c r="B7" s="329"/>
      <c r="C7" s="329"/>
      <c r="D7" s="341" t="s">
        <v>204</v>
      </c>
      <c r="E7" s="333" t="str">
        <f>Environment!A3</f>
        <v>orf-lab2554</v>
      </c>
      <c r="F7" s="333"/>
      <c r="G7" s="363" t="s">
        <v>761</v>
      </c>
      <c r="H7" s="330"/>
      <c r="I7" s="116" t="s">
        <v>634</v>
      </c>
    </row>
    <row r="8" spans="1:12" ht="15.75" thickBot="1">
      <c r="A8" s="331"/>
      <c r="B8" s="331"/>
      <c r="C8" s="331"/>
      <c r="D8" s="342"/>
      <c r="E8" s="333"/>
      <c r="F8" s="333"/>
      <c r="G8" s="364" t="s">
        <v>762</v>
      </c>
      <c r="H8" s="365"/>
      <c r="I8" s="120" t="str">
        <f>Environment!G4</f>
        <v>9.1P3</v>
      </c>
    </row>
    <row r="9" spans="1:12">
      <c r="A9" s="38"/>
      <c r="B9" s="38"/>
      <c r="C9" s="38"/>
      <c r="D9" s="38"/>
      <c r="E9" s="9"/>
      <c r="F9" s="9"/>
      <c r="G9" s="38"/>
      <c r="H9" s="38"/>
      <c r="I9" s="38"/>
    </row>
    <row r="10" spans="1:12">
      <c r="A10" s="39" t="s">
        <v>279</v>
      </c>
      <c r="B10" s="40"/>
      <c r="C10" s="40"/>
      <c r="D10" s="38"/>
      <c r="E10" s="9"/>
      <c r="F10" s="9"/>
      <c r="G10" s="38"/>
      <c r="H10" s="38"/>
      <c r="I10" s="38"/>
    </row>
    <row r="11" spans="1:12">
      <c r="A11" s="38"/>
      <c r="B11" s="38"/>
      <c r="C11" s="41"/>
      <c r="D11" s="41"/>
      <c r="E11" s="37"/>
      <c r="F11" s="37"/>
      <c r="G11" s="41"/>
      <c r="H11" s="41"/>
      <c r="I11" s="41"/>
      <c r="J11" s="42"/>
      <c r="K11" s="38"/>
    </row>
    <row r="12" spans="1:12" s="60" customFormat="1" ht="63">
      <c r="A12" s="54" t="s">
        <v>41</v>
      </c>
      <c r="B12" s="54" t="s">
        <v>28</v>
      </c>
      <c r="C12" s="55" t="s">
        <v>29</v>
      </c>
      <c r="D12" s="56" t="s">
        <v>30</v>
      </c>
      <c r="E12" s="57" t="s">
        <v>31</v>
      </c>
      <c r="F12" s="57" t="s">
        <v>32</v>
      </c>
      <c r="G12" s="58" t="s">
        <v>33</v>
      </c>
      <c r="H12" s="58" t="s">
        <v>34</v>
      </c>
      <c r="I12" s="58" t="s">
        <v>35</v>
      </c>
      <c r="J12" s="59"/>
    </row>
    <row r="13" spans="1:12" ht="15">
      <c r="A13" s="338"/>
      <c r="B13" s="339"/>
      <c r="C13" s="339"/>
      <c r="D13" s="339"/>
      <c r="E13" s="339"/>
      <c r="F13" s="339"/>
      <c r="G13" s="339"/>
      <c r="H13" s="339"/>
      <c r="I13" s="340"/>
    </row>
    <row r="14" spans="1:12">
      <c r="A14" s="43" t="s">
        <v>384</v>
      </c>
      <c r="B14" s="44" t="s">
        <v>412</v>
      </c>
      <c r="C14" s="44" t="s">
        <v>416</v>
      </c>
      <c r="D14" s="44" t="s">
        <v>417</v>
      </c>
      <c r="E14" s="1" t="s">
        <v>38</v>
      </c>
      <c r="F14" s="4" t="s">
        <v>93</v>
      </c>
      <c r="G14" s="45"/>
      <c r="H14" s="46"/>
      <c r="I14" s="11"/>
      <c r="L14" s="171" t="s">
        <v>96</v>
      </c>
    </row>
    <row r="15" spans="1:12" ht="25.5">
      <c r="A15" s="43" t="s">
        <v>385</v>
      </c>
      <c r="B15" s="44" t="s">
        <v>418</v>
      </c>
      <c r="C15" s="44" t="s">
        <v>755</v>
      </c>
      <c r="D15" s="44" t="s">
        <v>756</v>
      </c>
      <c r="E15" s="1" t="s">
        <v>38</v>
      </c>
      <c r="F15" s="4" t="s">
        <v>95</v>
      </c>
      <c r="G15" s="45"/>
      <c r="H15" s="46"/>
      <c r="I15" s="11" t="s">
        <v>783</v>
      </c>
      <c r="J15" s="47"/>
      <c r="L15" s="171" t="s">
        <v>93</v>
      </c>
    </row>
    <row r="16" spans="1:12">
      <c r="A16" s="43" t="s">
        <v>386</v>
      </c>
      <c r="B16" s="44" t="s">
        <v>418</v>
      </c>
      <c r="C16" s="44" t="s">
        <v>419</v>
      </c>
      <c r="D16" s="44" t="s">
        <v>420</v>
      </c>
      <c r="E16" s="1" t="s">
        <v>38</v>
      </c>
      <c r="F16" s="4" t="s">
        <v>93</v>
      </c>
      <c r="G16" s="45"/>
      <c r="H16" s="46"/>
      <c r="I16" s="11"/>
      <c r="J16" s="48"/>
      <c r="K16" s="48"/>
      <c r="L16" s="171" t="s">
        <v>94</v>
      </c>
    </row>
    <row r="17" spans="1:12">
      <c r="A17" s="43" t="s">
        <v>387</v>
      </c>
      <c r="B17" s="44" t="s">
        <v>418</v>
      </c>
      <c r="C17" s="44" t="s">
        <v>421</v>
      </c>
      <c r="D17" s="44" t="s">
        <v>422</v>
      </c>
      <c r="E17" s="1" t="s">
        <v>38</v>
      </c>
      <c r="F17" s="4" t="s">
        <v>93</v>
      </c>
      <c r="G17" s="45"/>
      <c r="H17" s="46"/>
      <c r="I17" s="11"/>
      <c r="K17" s="48"/>
      <c r="L17" s="171" t="s">
        <v>815</v>
      </c>
    </row>
    <row r="18" spans="1:12">
      <c r="A18" s="43" t="s">
        <v>388</v>
      </c>
      <c r="B18" s="44" t="s">
        <v>423</v>
      </c>
      <c r="C18" s="44" t="s">
        <v>424</v>
      </c>
      <c r="D18" s="44" t="s">
        <v>425</v>
      </c>
      <c r="E18" s="1" t="s">
        <v>38</v>
      </c>
      <c r="F18" s="4" t="s">
        <v>93</v>
      </c>
      <c r="G18" s="45"/>
      <c r="H18" s="46"/>
      <c r="I18" s="11" t="s">
        <v>784</v>
      </c>
      <c r="K18" s="48"/>
      <c r="L18" s="171" t="s">
        <v>95</v>
      </c>
    </row>
    <row r="19" spans="1:12">
      <c r="A19" s="43" t="s">
        <v>389</v>
      </c>
      <c r="B19" s="44" t="s">
        <v>426</v>
      </c>
      <c r="C19" s="44" t="s">
        <v>754</v>
      </c>
      <c r="D19" s="44" t="s">
        <v>427</v>
      </c>
      <c r="E19" s="1" t="s">
        <v>38</v>
      </c>
      <c r="F19" s="4" t="s">
        <v>95</v>
      </c>
      <c r="G19" s="45"/>
      <c r="H19" s="46"/>
      <c r="I19" s="11" t="s">
        <v>785</v>
      </c>
      <c r="K19" s="48"/>
    </row>
    <row r="20" spans="1:12">
      <c r="A20" s="43" t="s">
        <v>390</v>
      </c>
      <c r="B20" s="44" t="s">
        <v>428</v>
      </c>
      <c r="C20" s="44" t="s">
        <v>429</v>
      </c>
      <c r="D20" s="44" t="s">
        <v>430</v>
      </c>
      <c r="E20" s="1" t="s">
        <v>38</v>
      </c>
      <c r="F20" s="4" t="s">
        <v>95</v>
      </c>
      <c r="G20" s="45"/>
      <c r="H20" s="46"/>
      <c r="I20" s="11" t="s">
        <v>804</v>
      </c>
      <c r="K20" s="48"/>
    </row>
    <row r="21" spans="1:12">
      <c r="A21" s="43" t="s">
        <v>391</v>
      </c>
      <c r="B21" s="44" t="s">
        <v>431</v>
      </c>
      <c r="C21" s="44" t="s">
        <v>757</v>
      </c>
      <c r="D21" s="44" t="s">
        <v>758</v>
      </c>
      <c r="E21" s="1" t="s">
        <v>38</v>
      </c>
      <c r="F21" s="4" t="s">
        <v>93</v>
      </c>
      <c r="G21" s="45"/>
      <c r="H21" s="46"/>
      <c r="I21" s="11"/>
      <c r="K21" s="48"/>
    </row>
    <row r="22" spans="1:12">
      <c r="A22" s="43" t="s">
        <v>392</v>
      </c>
      <c r="B22" s="44" t="s">
        <v>437</v>
      </c>
      <c r="C22" s="44" t="s">
        <v>438</v>
      </c>
      <c r="D22" s="44" t="s">
        <v>439</v>
      </c>
      <c r="E22" s="1" t="s">
        <v>38</v>
      </c>
      <c r="F22" s="4" t="s">
        <v>93</v>
      </c>
      <c r="G22" s="45"/>
      <c r="H22" s="46"/>
      <c r="I22" s="11"/>
    </row>
    <row r="23" spans="1:12">
      <c r="A23" s="43" t="s">
        <v>393</v>
      </c>
      <c r="B23" s="44" t="s">
        <v>436</v>
      </c>
      <c r="C23" s="44" t="s">
        <v>432</v>
      </c>
      <c r="D23" s="44" t="s">
        <v>433</v>
      </c>
      <c r="E23" s="1" t="s">
        <v>38</v>
      </c>
      <c r="F23" s="4" t="s">
        <v>93</v>
      </c>
      <c r="G23" s="45"/>
      <c r="H23" s="46"/>
      <c r="I23" s="11"/>
    </row>
    <row r="24" spans="1:12">
      <c r="A24" s="43" t="s">
        <v>394</v>
      </c>
      <c r="B24" s="44" t="s">
        <v>436</v>
      </c>
      <c r="C24" s="44" t="s">
        <v>434</v>
      </c>
      <c r="D24" s="52" t="s">
        <v>435</v>
      </c>
      <c r="E24" s="1" t="s">
        <v>38</v>
      </c>
      <c r="F24" s="4" t="s">
        <v>93</v>
      </c>
      <c r="G24" s="45"/>
      <c r="H24" s="46"/>
      <c r="I24" s="11"/>
    </row>
    <row r="25" spans="1:12" s="169" customFormat="1">
      <c r="A25" s="43" t="s">
        <v>395</v>
      </c>
      <c r="B25" s="44" t="s">
        <v>596</v>
      </c>
      <c r="C25" s="52" t="s">
        <v>819</v>
      </c>
      <c r="D25" s="52" t="s">
        <v>820</v>
      </c>
      <c r="E25" s="1" t="s">
        <v>38</v>
      </c>
      <c r="F25" s="4" t="s">
        <v>93</v>
      </c>
      <c r="G25" s="45"/>
      <c r="H25" s="46"/>
      <c r="I25" s="11" t="s">
        <v>825</v>
      </c>
    </row>
    <row r="26" spans="1:12" ht="25.5">
      <c r="A26" s="43" t="s">
        <v>396</v>
      </c>
      <c r="B26" s="44" t="s">
        <v>515</v>
      </c>
      <c r="C26" s="52" t="s">
        <v>376</v>
      </c>
      <c r="D26" s="52" t="s">
        <v>411</v>
      </c>
      <c r="E26" s="1" t="s">
        <v>38</v>
      </c>
      <c r="F26" s="4" t="s">
        <v>95</v>
      </c>
      <c r="G26" s="45"/>
      <c r="H26" s="46"/>
      <c r="I26" s="11" t="s">
        <v>797</v>
      </c>
    </row>
    <row r="27" spans="1:12" ht="25.5">
      <c r="A27" s="43" t="s">
        <v>397</v>
      </c>
      <c r="B27" s="44" t="s">
        <v>515</v>
      </c>
      <c r="C27" s="61" t="s">
        <v>377</v>
      </c>
      <c r="D27" s="52" t="s">
        <v>411</v>
      </c>
      <c r="E27" s="1" t="s">
        <v>38</v>
      </c>
      <c r="F27" s="4" t="s">
        <v>93</v>
      </c>
      <c r="G27" s="45"/>
      <c r="H27" s="46"/>
      <c r="I27" s="11"/>
    </row>
    <row r="28" spans="1:12" ht="25.5">
      <c r="A28" s="43" t="s">
        <v>398</v>
      </c>
      <c r="B28" s="44" t="s">
        <v>515</v>
      </c>
      <c r="C28" s="61" t="s">
        <v>378</v>
      </c>
      <c r="D28" s="52" t="s">
        <v>411</v>
      </c>
      <c r="E28" s="1" t="s">
        <v>38</v>
      </c>
      <c r="F28" s="4" t="s">
        <v>93</v>
      </c>
      <c r="G28" s="45"/>
      <c r="H28" s="46"/>
      <c r="I28" s="11"/>
    </row>
    <row r="29" spans="1:12" s="124" customFormat="1" ht="25.5">
      <c r="A29" s="43" t="s">
        <v>399</v>
      </c>
      <c r="B29" s="44" t="s">
        <v>515</v>
      </c>
      <c r="C29" s="61" t="s">
        <v>799</v>
      </c>
      <c r="D29" s="52" t="s">
        <v>411</v>
      </c>
      <c r="E29" s="1" t="s">
        <v>38</v>
      </c>
      <c r="F29" s="4" t="s">
        <v>93</v>
      </c>
      <c r="G29" s="45"/>
      <c r="H29" s="46"/>
      <c r="I29" s="11"/>
    </row>
    <row r="30" spans="1:12" ht="25.5">
      <c r="A30" s="43" t="s">
        <v>400</v>
      </c>
      <c r="B30" s="44" t="s">
        <v>515</v>
      </c>
      <c r="C30" s="61" t="s">
        <v>379</v>
      </c>
      <c r="D30" s="52" t="s">
        <v>411</v>
      </c>
      <c r="E30" s="1" t="s">
        <v>38</v>
      </c>
      <c r="F30" s="4" t="s">
        <v>93</v>
      </c>
      <c r="G30" s="45"/>
      <c r="H30" s="46"/>
      <c r="I30" s="11"/>
    </row>
    <row r="31" spans="1:12" ht="76.5">
      <c r="A31" s="43" t="s">
        <v>401</v>
      </c>
      <c r="B31" s="44" t="s">
        <v>515</v>
      </c>
      <c r="C31" s="50" t="s">
        <v>443</v>
      </c>
      <c r="D31" s="52" t="s">
        <v>459</v>
      </c>
      <c r="E31" s="1" t="s">
        <v>38</v>
      </c>
      <c r="F31" s="4" t="s">
        <v>94</v>
      </c>
      <c r="G31" s="45"/>
      <c r="H31" s="46"/>
      <c r="I31" s="11" t="s">
        <v>828</v>
      </c>
    </row>
    <row r="32" spans="1:12" ht="191.25">
      <c r="A32" s="43" t="s">
        <v>402</v>
      </c>
      <c r="B32" s="44" t="s">
        <v>515</v>
      </c>
      <c r="C32" s="52" t="s">
        <v>460</v>
      </c>
      <c r="D32" s="52" t="s">
        <v>461</v>
      </c>
      <c r="E32" s="1" t="s">
        <v>38</v>
      </c>
      <c r="F32" s="4" t="s">
        <v>94</v>
      </c>
      <c r="G32" s="45"/>
      <c r="H32" s="46"/>
      <c r="I32" s="11" t="s">
        <v>829</v>
      </c>
    </row>
    <row r="33" spans="1:9">
      <c r="A33" s="43" t="s">
        <v>403</v>
      </c>
      <c r="B33" s="44" t="s">
        <v>515</v>
      </c>
      <c r="C33" s="50" t="s">
        <v>444</v>
      </c>
      <c r="D33" s="52" t="s">
        <v>462</v>
      </c>
      <c r="E33" s="1" t="s">
        <v>38</v>
      </c>
      <c r="F33" s="4" t="s">
        <v>94</v>
      </c>
      <c r="G33" s="45"/>
      <c r="H33" s="46"/>
      <c r="I33" s="11" t="s">
        <v>830</v>
      </c>
    </row>
    <row r="34" spans="1:9" ht="216.75">
      <c r="A34" s="43" t="s">
        <v>404</v>
      </c>
      <c r="B34" s="44" t="s">
        <v>515</v>
      </c>
      <c r="C34" s="52" t="s">
        <v>445</v>
      </c>
      <c r="D34" s="52" t="s">
        <v>463</v>
      </c>
      <c r="E34" s="1" t="s">
        <v>38</v>
      </c>
      <c r="F34" s="4" t="s">
        <v>94</v>
      </c>
      <c r="G34" s="45"/>
      <c r="H34" s="46"/>
      <c r="I34" s="11" t="s">
        <v>831</v>
      </c>
    </row>
    <row r="35" spans="1:9">
      <c r="A35" s="43" t="s">
        <v>405</v>
      </c>
      <c r="B35" s="44" t="s">
        <v>515</v>
      </c>
      <c r="C35" s="52" t="s">
        <v>446</v>
      </c>
      <c r="D35" s="52" t="s">
        <v>464</v>
      </c>
      <c r="E35" s="1" t="s">
        <v>38</v>
      </c>
      <c r="F35" s="4" t="s">
        <v>95</v>
      </c>
      <c r="G35" s="45"/>
      <c r="H35" s="46"/>
      <c r="I35" s="11" t="s">
        <v>832</v>
      </c>
    </row>
    <row r="36" spans="1:9">
      <c r="A36" s="43" t="s">
        <v>406</v>
      </c>
      <c r="B36" s="44" t="s">
        <v>515</v>
      </c>
      <c r="C36" s="44" t="s">
        <v>447</v>
      </c>
      <c r="D36" s="44" t="s">
        <v>465</v>
      </c>
      <c r="E36" s="1" t="s">
        <v>38</v>
      </c>
      <c r="F36" s="4" t="s">
        <v>95</v>
      </c>
      <c r="G36" s="45"/>
      <c r="H36" s="46"/>
      <c r="I36" s="11" t="s">
        <v>832</v>
      </c>
    </row>
    <row r="37" spans="1:9">
      <c r="A37" s="43" t="s">
        <v>407</v>
      </c>
      <c r="B37" s="44" t="s">
        <v>515</v>
      </c>
      <c r="C37" s="50" t="s">
        <v>448</v>
      </c>
      <c r="D37" s="52" t="s">
        <v>466</v>
      </c>
      <c r="E37" s="1" t="s">
        <v>38</v>
      </c>
      <c r="F37" s="4" t="s">
        <v>95</v>
      </c>
      <c r="G37" s="45"/>
      <c r="H37" s="46"/>
      <c r="I37" s="11" t="s">
        <v>832</v>
      </c>
    </row>
    <row r="38" spans="1:9">
      <c r="A38" s="43" t="s">
        <v>408</v>
      </c>
      <c r="B38" s="44" t="s">
        <v>515</v>
      </c>
      <c r="C38" s="50" t="s">
        <v>449</v>
      </c>
      <c r="D38" s="52" t="s">
        <v>467</v>
      </c>
      <c r="E38" s="1" t="s">
        <v>38</v>
      </c>
      <c r="F38" s="4" t="s">
        <v>94</v>
      </c>
      <c r="G38" s="45"/>
      <c r="H38" s="46"/>
      <c r="I38" s="11" t="s">
        <v>833</v>
      </c>
    </row>
    <row r="39" spans="1:9">
      <c r="A39" s="43" t="s">
        <v>516</v>
      </c>
      <c r="B39" s="44" t="s">
        <v>515</v>
      </c>
      <c r="C39" s="50" t="s">
        <v>450</v>
      </c>
      <c r="D39" s="52" t="s">
        <v>468</v>
      </c>
      <c r="E39" s="1" t="s">
        <v>38</v>
      </c>
      <c r="F39" s="4" t="s">
        <v>95</v>
      </c>
      <c r="G39" s="45"/>
      <c r="H39" s="46"/>
      <c r="I39" s="11" t="s">
        <v>832</v>
      </c>
    </row>
    <row r="40" spans="1:9">
      <c r="A40" s="43" t="s">
        <v>517</v>
      </c>
      <c r="B40" s="44" t="s">
        <v>515</v>
      </c>
      <c r="C40" s="50" t="s">
        <v>451</v>
      </c>
      <c r="D40" s="52" t="s">
        <v>469</v>
      </c>
      <c r="E40" s="1" t="s">
        <v>38</v>
      </c>
      <c r="F40" s="4" t="s">
        <v>95</v>
      </c>
      <c r="G40" s="45"/>
      <c r="H40" s="46"/>
      <c r="I40" s="11" t="s">
        <v>832</v>
      </c>
    </row>
    <row r="41" spans="1:9" ht="191.25">
      <c r="A41" s="43" t="s">
        <v>518</v>
      </c>
      <c r="B41" s="44" t="s">
        <v>515</v>
      </c>
      <c r="C41" s="50" t="s">
        <v>452</v>
      </c>
      <c r="D41" s="52" t="s">
        <v>470</v>
      </c>
      <c r="E41" s="1" t="s">
        <v>38</v>
      </c>
      <c r="F41" s="4" t="s">
        <v>94</v>
      </c>
      <c r="G41" s="45"/>
      <c r="H41" s="46"/>
      <c r="I41" s="11" t="s">
        <v>834</v>
      </c>
    </row>
    <row r="42" spans="1:9" ht="191.25">
      <c r="A42" s="43" t="s">
        <v>519</v>
      </c>
      <c r="B42" s="44" t="s">
        <v>515</v>
      </c>
      <c r="C42" s="50" t="s">
        <v>453</v>
      </c>
      <c r="D42" s="52" t="s">
        <v>471</v>
      </c>
      <c r="E42" s="1" t="s">
        <v>38</v>
      </c>
      <c r="F42" s="4" t="s">
        <v>94</v>
      </c>
      <c r="G42" s="45"/>
      <c r="H42" s="46"/>
      <c r="I42" s="11" t="s">
        <v>835</v>
      </c>
    </row>
    <row r="43" spans="1:9" ht="229.5">
      <c r="A43" s="43" t="s">
        <v>520</v>
      </c>
      <c r="B43" s="44" t="s">
        <v>515</v>
      </c>
      <c r="C43" s="53" t="s">
        <v>454</v>
      </c>
      <c r="D43" s="52" t="s">
        <v>472</v>
      </c>
      <c r="E43" s="1" t="s">
        <v>38</v>
      </c>
      <c r="F43" s="4" t="s">
        <v>94</v>
      </c>
      <c r="G43" s="45"/>
      <c r="H43" s="46"/>
      <c r="I43" s="11" t="s">
        <v>836</v>
      </c>
    </row>
    <row r="44" spans="1:9" ht="63.75">
      <c r="A44" s="43" t="s">
        <v>521</v>
      </c>
      <c r="B44" s="44" t="s">
        <v>515</v>
      </c>
      <c r="C44" s="53" t="s">
        <v>455</v>
      </c>
      <c r="D44" s="52" t="s">
        <v>473</v>
      </c>
      <c r="E44" s="1" t="s">
        <v>38</v>
      </c>
      <c r="F44" s="4" t="s">
        <v>94</v>
      </c>
      <c r="G44" s="45"/>
      <c r="H44" s="46"/>
      <c r="I44" s="11" t="s">
        <v>837</v>
      </c>
    </row>
    <row r="45" spans="1:9">
      <c r="A45" s="43" t="s">
        <v>711</v>
      </c>
      <c r="B45" s="44" t="s">
        <v>515</v>
      </c>
      <c r="C45" s="53" t="s">
        <v>456</v>
      </c>
      <c r="D45" s="52" t="s">
        <v>474</v>
      </c>
      <c r="E45" s="1" t="s">
        <v>38</v>
      </c>
      <c r="F45" s="4" t="s">
        <v>94</v>
      </c>
      <c r="G45" s="45"/>
      <c r="H45" s="46"/>
      <c r="I45" s="11" t="s">
        <v>838</v>
      </c>
    </row>
    <row r="46" spans="1:9" s="115" customFormat="1" ht="204">
      <c r="A46" s="43" t="s">
        <v>712</v>
      </c>
      <c r="B46" s="44" t="s">
        <v>515</v>
      </c>
      <c r="C46" s="53" t="s">
        <v>457</v>
      </c>
      <c r="D46" s="52" t="s">
        <v>475</v>
      </c>
      <c r="E46" s="1" t="s">
        <v>38</v>
      </c>
      <c r="F46" s="4" t="s">
        <v>94</v>
      </c>
      <c r="G46" s="45"/>
      <c r="H46" s="46"/>
      <c r="I46" s="11" t="s">
        <v>839</v>
      </c>
    </row>
    <row r="47" spans="1:9" s="121" customFormat="1">
      <c r="A47" s="43" t="s">
        <v>765</v>
      </c>
      <c r="B47" s="52" t="s">
        <v>548</v>
      </c>
      <c r="C47" s="123" t="s">
        <v>769</v>
      </c>
      <c r="D47" s="50" t="s">
        <v>771</v>
      </c>
      <c r="E47" s="4" t="s">
        <v>380</v>
      </c>
      <c r="F47" s="4" t="s">
        <v>93</v>
      </c>
      <c r="G47" s="45"/>
      <c r="H47" s="46"/>
      <c r="I47" s="11"/>
    </row>
    <row r="48" spans="1:9" s="121" customFormat="1">
      <c r="A48" s="43" t="s">
        <v>766</v>
      </c>
      <c r="B48" s="52" t="s">
        <v>548</v>
      </c>
      <c r="C48" s="123" t="s">
        <v>770</v>
      </c>
      <c r="D48" s="50" t="s">
        <v>771</v>
      </c>
      <c r="E48" s="4" t="s">
        <v>380</v>
      </c>
      <c r="F48" s="4" t="s">
        <v>93</v>
      </c>
      <c r="G48" s="45"/>
      <c r="H48" s="46"/>
      <c r="I48" s="11"/>
    </row>
    <row r="49" spans="1:9" s="121" customFormat="1">
      <c r="A49" s="43" t="s">
        <v>767</v>
      </c>
      <c r="B49" s="52" t="s">
        <v>548</v>
      </c>
      <c r="C49" s="50" t="s">
        <v>777</v>
      </c>
      <c r="D49" s="50" t="s">
        <v>778</v>
      </c>
      <c r="E49" s="4" t="s">
        <v>380</v>
      </c>
      <c r="F49" s="4" t="s">
        <v>93</v>
      </c>
      <c r="G49" s="45"/>
      <c r="H49" s="46"/>
      <c r="I49" s="11" t="s">
        <v>786</v>
      </c>
    </row>
    <row r="50" spans="1:9" s="121" customFormat="1">
      <c r="A50" s="43" t="s">
        <v>768</v>
      </c>
      <c r="B50" s="52" t="s">
        <v>548</v>
      </c>
      <c r="C50" s="50" t="s">
        <v>773</v>
      </c>
      <c r="D50" s="50" t="s">
        <v>774</v>
      </c>
      <c r="E50" s="4" t="s">
        <v>380</v>
      </c>
      <c r="F50" s="4" t="s">
        <v>93</v>
      </c>
      <c r="G50" s="45"/>
      <c r="H50" s="46"/>
      <c r="I50" s="11"/>
    </row>
    <row r="51" spans="1:9" s="122" customFormat="1">
      <c r="A51" s="43" t="s">
        <v>781</v>
      </c>
      <c r="B51" s="44" t="s">
        <v>713</v>
      </c>
      <c r="C51" s="123" t="s">
        <v>792</v>
      </c>
      <c r="D51" s="50" t="s">
        <v>780</v>
      </c>
      <c r="E51" s="1" t="s">
        <v>38</v>
      </c>
      <c r="F51" s="4" t="s">
        <v>93</v>
      </c>
      <c r="G51" s="45"/>
      <c r="H51" s="46"/>
      <c r="I51" s="11" t="s">
        <v>821</v>
      </c>
    </row>
    <row r="52" spans="1:9" s="115" customFormat="1">
      <c r="A52" s="43" t="s">
        <v>798</v>
      </c>
      <c r="B52" s="44" t="s">
        <v>713</v>
      </c>
      <c r="C52" s="53" t="s">
        <v>714</v>
      </c>
      <c r="D52" s="52" t="s">
        <v>716</v>
      </c>
      <c r="E52" s="1" t="s">
        <v>38</v>
      </c>
      <c r="F52" s="4" t="s">
        <v>93</v>
      </c>
      <c r="G52" s="45"/>
      <c r="H52" s="46"/>
      <c r="I52" s="11" t="s">
        <v>821</v>
      </c>
    </row>
    <row r="53" spans="1:9" s="115" customFormat="1">
      <c r="A53" s="43" t="s">
        <v>818</v>
      </c>
      <c r="B53" s="44" t="s">
        <v>713</v>
      </c>
      <c r="C53" s="53" t="s">
        <v>715</v>
      </c>
      <c r="D53" s="52" t="s">
        <v>717</v>
      </c>
      <c r="E53" s="1" t="s">
        <v>38</v>
      </c>
      <c r="F53" s="4" t="s">
        <v>93</v>
      </c>
      <c r="G53" s="45"/>
      <c r="H53" s="46"/>
      <c r="I53" s="11" t="s">
        <v>821</v>
      </c>
    </row>
  </sheetData>
  <mergeCells count="7">
    <mergeCell ref="A13:I13"/>
    <mergeCell ref="A1:I6"/>
    <mergeCell ref="A7:C8"/>
    <mergeCell ref="D7:D8"/>
    <mergeCell ref="E7:F8"/>
    <mergeCell ref="G7:H7"/>
    <mergeCell ref="G8:H8"/>
  </mergeCells>
  <conditionalFormatting sqref="F14:F24 F52:F53 F30 F27:F28 F47:F50">
    <cfRule type="cellIs" dxfId="19" priority="17" operator="equal">
      <formula>"N/A"</formula>
    </cfRule>
    <cfRule type="cellIs" dxfId="18" priority="18" stopIfTrue="1" operator="equal">
      <formula>"PASS"</formula>
    </cfRule>
    <cfRule type="cellIs" dxfId="17" priority="19" stopIfTrue="1" operator="equal">
      <formula>"FAIL"</formula>
    </cfRule>
    <cfRule type="cellIs" dxfId="16" priority="20" stopIfTrue="1" operator="equal">
      <formula>"PARTIAL"</formula>
    </cfRule>
  </conditionalFormatting>
  <conditionalFormatting sqref="F51">
    <cfRule type="cellIs" dxfId="15" priority="13" operator="equal">
      <formula>"N/A"</formula>
    </cfRule>
    <cfRule type="cellIs" dxfId="14" priority="14" stopIfTrue="1" operator="equal">
      <formula>"PASS"</formula>
    </cfRule>
    <cfRule type="cellIs" dxfId="13" priority="15" stopIfTrue="1" operator="equal">
      <formula>"FAIL"</formula>
    </cfRule>
    <cfRule type="cellIs" dxfId="12" priority="16" stopIfTrue="1" operator="equal">
      <formula>"PARTIAL"</formula>
    </cfRule>
  </conditionalFormatting>
  <conditionalFormatting sqref="F29">
    <cfRule type="cellIs" dxfId="11" priority="9" operator="equal">
      <formula>"N/A"</formula>
    </cfRule>
    <cfRule type="cellIs" dxfId="10" priority="10" stopIfTrue="1" operator="equal">
      <formula>"PASS"</formula>
    </cfRule>
    <cfRule type="cellIs" dxfId="9" priority="11" stopIfTrue="1" operator="equal">
      <formula>"FAIL"</formula>
    </cfRule>
    <cfRule type="cellIs" dxfId="8" priority="12" stopIfTrue="1" operator="equal">
      <formula>"PARTIAL"</formula>
    </cfRule>
  </conditionalFormatting>
  <conditionalFormatting sqref="F25:F26">
    <cfRule type="cellIs" dxfId="7" priority="5" operator="equal">
      <formula>"N/A"</formula>
    </cfRule>
    <cfRule type="cellIs" dxfId="6" priority="6" stopIfTrue="1" operator="equal">
      <formula>"PASS"</formula>
    </cfRule>
    <cfRule type="cellIs" dxfId="5" priority="7" stopIfTrue="1" operator="equal">
      <formula>"FAIL"</formula>
    </cfRule>
    <cfRule type="cellIs" dxfId="4" priority="8" stopIfTrue="1" operator="equal">
      <formula>"PARTIAL"</formula>
    </cfRule>
  </conditionalFormatting>
  <conditionalFormatting sqref="F31:F46">
    <cfRule type="cellIs" dxfId="3" priority="1" operator="equal">
      <formula>"N/A"</formula>
    </cfRule>
    <cfRule type="cellIs" dxfId="2" priority="2" stopIfTrue="1" operator="equal">
      <formula>"PASS"</formula>
    </cfRule>
    <cfRule type="cellIs" dxfId="1" priority="3" stopIfTrue="1" operator="equal">
      <formula>"FAIL"</formula>
    </cfRule>
    <cfRule type="cellIs" dxfId="0" priority="4" stopIfTrue="1" operator="equal">
      <formula>"PARTIAL"</formula>
    </cfRule>
  </conditionalFormatting>
  <dataValidations count="1">
    <dataValidation type="list" allowBlank="1" showInputMessage="1" showErrorMessage="1" sqref="F14:F53">
      <formula1>MENU</formula1>
    </dataValidation>
  </dataValidations>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34F17E570B0E4BAD9BE07BEB7B2CAD" ma:contentTypeVersion="0" ma:contentTypeDescription="Create a new document." ma:contentTypeScope="" ma:versionID="fb60650587a20877e988905d390423a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3D45EC43-0DD0-4F25-9F8B-9568C8D8A2D6}"/>
</file>

<file path=customXml/itemProps2.xml><?xml version="1.0" encoding="utf-8"?>
<ds:datastoreItem xmlns:ds="http://schemas.openxmlformats.org/officeDocument/2006/customXml" ds:itemID="{BAB43E64-428F-47F0-B3C1-A6CFA284D682}"/>
</file>

<file path=customXml/itemProps3.xml><?xml version="1.0" encoding="utf-8"?>
<ds:datastoreItem xmlns:ds="http://schemas.openxmlformats.org/officeDocument/2006/customXml" ds:itemID="{FF897E13-CB86-4C7A-9A3F-0FA7968650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Summary</vt:lpstr>
      <vt:lpstr>Information</vt:lpstr>
      <vt:lpstr>Environment</vt:lpstr>
      <vt:lpstr>SI Hardware Testing</vt:lpstr>
      <vt:lpstr>SI ONTAP Testing</vt:lpstr>
      <vt:lpstr>OCUM Events</vt:lpstr>
      <vt:lpstr>SI ONTAP Upgrade Testing</vt:lpstr>
      <vt:lpstr>'SI ONTAP Testing'!MENU</vt:lpstr>
      <vt:lpstr>'SI ONTAP Upgrade Testing'!MENU</vt:lpstr>
      <vt:lpstr>MENU</vt:lpstr>
      <vt:lpstr>SP</vt:lpstr>
    </vt:vector>
  </TitlesOfParts>
  <Company>Reuters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Ian.Daniel</dc:creator>
  <cp:lastModifiedBy>Ian Daniel</cp:lastModifiedBy>
  <dcterms:created xsi:type="dcterms:W3CDTF">2010-11-03T12:09:17Z</dcterms:created>
  <dcterms:modified xsi:type="dcterms:W3CDTF">2017-07-20T13:50:11Z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0x0101003534F17E570B0E4BAD9BE07BEB7B2CAD</vt:lpwstr>
  </property>
</Properties>
</file>